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F8CE5395-8581-459C-94B0-954473BEA904}" xr6:coauthVersionLast="47" xr6:coauthVersionMax="47" xr10:uidLastSave="{00000000-0000-0000-0000-000000000000}"/>
  <bookViews>
    <workbookView xWindow="-120" yWindow="-120" windowWidth="20730" windowHeight="11040" tabRatio="565" firstSheet="3" activeTab="6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bustibles " sheetId="10" r:id="rId15"/>
    <sheet name="rol de pagos Empleados " sheetId="12" r:id="rId16"/>
    <sheet name="Hoja2" sheetId="15" r:id="rId17"/>
    <sheet name="Hoja1" sheetId="21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513" i="22" l="1"/>
  <c r="AN485" i="13"/>
  <c r="AN501" i="2"/>
  <c r="AN510" i="6"/>
  <c r="AN498" i="5"/>
  <c r="Y504" i="9"/>
  <c r="Y414" i="9" l="1"/>
  <c r="Y505" i="8"/>
  <c r="Y464" i="13"/>
  <c r="Y491" i="22"/>
  <c r="Y502" i="1"/>
  <c r="Y476" i="5" l="1"/>
  <c r="H507" i="6" l="1"/>
  <c r="C486" i="6" s="1"/>
  <c r="H526" i="1" l="1"/>
  <c r="C503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J7" i="21"/>
  <c r="E55" i="21"/>
  <c r="E44" i="21"/>
  <c r="E36" i="21"/>
  <c r="E30" i="21"/>
  <c r="E22" i="21"/>
  <c r="AN448" i="2" l="1"/>
  <c r="Y445" i="2" s="1"/>
  <c r="C464" i="19"/>
  <c r="N15" i="12"/>
  <c r="N14" i="12"/>
  <c r="N13" i="12"/>
  <c r="N16" i="12" s="1"/>
  <c r="R11" i="12"/>
  <c r="R16" i="12" s="1"/>
  <c r="D61" i="12"/>
  <c r="D62" i="12"/>
  <c r="H421" i="2"/>
  <c r="Y391" i="5"/>
  <c r="AM432" i="6"/>
  <c r="AM406" i="5"/>
  <c r="AM412" i="4"/>
  <c r="AM404" i="13"/>
  <c r="AM429" i="22"/>
  <c r="AM433" i="3"/>
  <c r="AM417" i="2"/>
  <c r="O17" i="12" l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N152" i="12" l="1"/>
  <c r="N155" i="12" s="1"/>
  <c r="N154" i="12" l="1"/>
  <c r="N157" i="12" s="1"/>
  <c r="R152" i="12"/>
  <c r="R157" i="12" s="1"/>
  <c r="H1065" i="22"/>
  <c r="AN1067" i="22"/>
  <c r="Y1059" i="22" s="1"/>
  <c r="R1067" i="22"/>
  <c r="C1059" i="22" s="1"/>
  <c r="AD1065" i="22"/>
  <c r="Y1050" i="22" s="1"/>
  <c r="C1050" i="22"/>
  <c r="H1020" i="22"/>
  <c r="C1005" i="22" s="1"/>
  <c r="AN1022" i="22"/>
  <c r="Y1013" i="22" s="1"/>
  <c r="R1022" i="22"/>
  <c r="C1013" i="22" s="1"/>
  <c r="AD1020" i="22"/>
  <c r="B1012" i="22"/>
  <c r="Y1005" i="22"/>
  <c r="H972" i="22"/>
  <c r="C957" i="22" s="1"/>
  <c r="AN974" i="22"/>
  <c r="Y966" i="22" s="1"/>
  <c r="R974" i="22"/>
  <c r="C966" i="22" s="1"/>
  <c r="AD972" i="22"/>
  <c r="Y957" i="22" s="1"/>
  <c r="H927" i="22"/>
  <c r="C912" i="22" s="1"/>
  <c r="AN929" i="22"/>
  <c r="Y920" i="22" s="1"/>
  <c r="R929" i="22"/>
  <c r="C920" i="22" s="1"/>
  <c r="AD927" i="22"/>
  <c r="Y912" i="22" s="1"/>
  <c r="B919" i="22"/>
  <c r="H878" i="22"/>
  <c r="C863" i="22" s="1"/>
  <c r="AN880" i="22"/>
  <c r="Y872" i="22" s="1"/>
  <c r="R880" i="22"/>
  <c r="C872" i="22" s="1"/>
  <c r="AD878" i="22"/>
  <c r="Y863" i="22" s="1"/>
  <c r="H833" i="22"/>
  <c r="C818" i="22" s="1"/>
  <c r="AN835" i="22"/>
  <c r="Y826" i="22" s="1"/>
  <c r="R835" i="22"/>
  <c r="C826" i="22" s="1"/>
  <c r="AD833" i="22"/>
  <c r="Y818" i="22" s="1"/>
  <c r="B825" i="22"/>
  <c r="H785" i="22"/>
  <c r="C770" i="22" s="1"/>
  <c r="AN787" i="22"/>
  <c r="Y779" i="22" s="1"/>
  <c r="R787" i="22"/>
  <c r="C779" i="22" s="1"/>
  <c r="AD785" i="22"/>
  <c r="Y770" i="22" s="1"/>
  <c r="H740" i="22"/>
  <c r="C725" i="22" s="1"/>
  <c r="AN742" i="22"/>
  <c r="Y733" i="22" s="1"/>
  <c r="R742" i="22"/>
  <c r="C733" i="22" s="1"/>
  <c r="AD740" i="22"/>
  <c r="Y725" i="22" s="1"/>
  <c r="B732" i="22"/>
  <c r="H692" i="22"/>
  <c r="C677" i="22" s="1"/>
  <c r="AN694" i="22"/>
  <c r="Y686" i="22" s="1"/>
  <c r="R694" i="22"/>
  <c r="C686" i="22" s="1"/>
  <c r="AD692" i="22"/>
  <c r="Y677" i="22" s="1"/>
  <c r="H647" i="22"/>
  <c r="C632" i="22" s="1"/>
  <c r="AN649" i="22"/>
  <c r="Y640" i="22" s="1"/>
  <c r="R649" i="22"/>
  <c r="C640" i="22" s="1"/>
  <c r="AD647" i="22"/>
  <c r="Y632" i="22" s="1"/>
  <c r="B639" i="22"/>
  <c r="H599" i="22"/>
  <c r="C584" i="22" s="1"/>
  <c r="AN601" i="22"/>
  <c r="Y593" i="22" s="1"/>
  <c r="R601" i="22"/>
  <c r="C593" i="22" s="1"/>
  <c r="AD599" i="22"/>
  <c r="Y584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O158" i="12"/>
  <c r="Y154" i="22"/>
  <c r="Y11" i="22"/>
  <c r="C56" i="22"/>
  <c r="Y109" i="22"/>
  <c r="Y194" i="22"/>
  <c r="Y286" i="22"/>
  <c r="N131" i="12"/>
  <c r="N130" i="12"/>
  <c r="R128" i="12"/>
  <c r="R133" i="12" s="1"/>
  <c r="X16" i="22" l="1"/>
  <c r="Y13" i="22"/>
  <c r="B62" i="22" s="1"/>
  <c r="B14" i="22"/>
  <c r="N133" i="12"/>
  <c r="O134" i="12" s="1"/>
  <c r="C62" i="22" l="1"/>
  <c r="C81" i="22" s="1"/>
  <c r="C57" i="22" s="1"/>
  <c r="C58" i="22" s="1"/>
  <c r="X62" i="22" s="1"/>
  <c r="X14" i="22"/>
  <c r="D155" i="12"/>
  <c r="D154" i="12"/>
  <c r="H152" i="12"/>
  <c r="H157" i="12" s="1"/>
  <c r="B60" i="22" l="1"/>
  <c r="Y62" i="22"/>
  <c r="Y81" i="22" s="1"/>
  <c r="Y57" i="22" s="1"/>
  <c r="Y58" i="22" s="1"/>
  <c r="X59" i="22" s="1"/>
  <c r="D157" i="12"/>
  <c r="E158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B158" i="22"/>
  <c r="Y160" i="22"/>
  <c r="Y170" i="22" s="1"/>
  <c r="Y155" i="22" s="1"/>
  <c r="Y156" i="22" s="1"/>
  <c r="C199" i="22" s="1"/>
  <c r="C218" i="22" s="1"/>
  <c r="C195" i="22" s="1"/>
  <c r="C196" i="22" s="1"/>
  <c r="X157" i="22" l="1"/>
  <c r="X199" i="22"/>
  <c r="B197" i="22"/>
  <c r="Y199" i="22"/>
  <c r="Y218" i="22" s="1"/>
  <c r="Y195" i="22" s="1"/>
  <c r="Y196" i="22" s="1"/>
  <c r="D131" i="12"/>
  <c r="D130" i="12"/>
  <c r="D133" i="12" s="1"/>
  <c r="H128" i="12"/>
  <c r="H133" i="12" s="1"/>
  <c r="C245" i="22" l="1"/>
  <c r="C264" i="22" s="1"/>
  <c r="C240" i="22" s="1"/>
  <c r="C236" i="22"/>
  <c r="C239" i="22" s="1"/>
  <c r="B245" i="22"/>
  <c r="X197" i="22"/>
  <c r="E134" i="1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N108" i="12"/>
  <c r="D108" i="12"/>
  <c r="N107" i="12"/>
  <c r="D107" i="12"/>
  <c r="D110" i="12" s="1"/>
  <c r="R105" i="12"/>
  <c r="R110" i="12" s="1"/>
  <c r="H105" i="12"/>
  <c r="H110" i="12" s="1"/>
  <c r="N85" i="12"/>
  <c r="N84" i="12"/>
  <c r="D85" i="12"/>
  <c r="D84" i="12"/>
  <c r="N62" i="12"/>
  <c r="N61" i="12"/>
  <c r="D63" i="12"/>
  <c r="N37" i="12"/>
  <c r="N39" i="12"/>
  <c r="N38" i="12"/>
  <c r="D39" i="12"/>
  <c r="D38" i="12"/>
  <c r="D37" i="12"/>
  <c r="AQ36" i="12"/>
  <c r="AQ35" i="12"/>
  <c r="AQ34" i="12"/>
  <c r="AG36" i="12"/>
  <c r="AG35" i="12"/>
  <c r="AG34" i="12"/>
  <c r="D15" i="12"/>
  <c r="D14" i="12"/>
  <c r="D13" i="12"/>
  <c r="AQ13" i="12"/>
  <c r="AQ12" i="12"/>
  <c r="AQ11" i="12"/>
  <c r="AG13" i="12"/>
  <c r="AG12" i="12"/>
  <c r="AG11" i="12"/>
  <c r="N110" i="12" l="1"/>
  <c r="Y420" i="22"/>
  <c r="X421" i="22" s="1"/>
  <c r="E111" i="12"/>
  <c r="O111" i="12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R59" i="12"/>
  <c r="C496" i="22" l="1"/>
  <c r="Y53" i="8"/>
  <c r="AD69" i="8"/>
  <c r="Y54" i="8" s="1"/>
  <c r="X500" i="22" l="1"/>
  <c r="Y500" i="22"/>
  <c r="Y512" i="22" s="1"/>
  <c r="Y495" i="22" s="1"/>
  <c r="Y496" i="22" s="1"/>
  <c r="B498" i="22"/>
  <c r="X497" i="22"/>
  <c r="Y56" i="8"/>
  <c r="AN1092" i="19"/>
  <c r="Y1084" i="19" s="1"/>
  <c r="R1092" i="19"/>
  <c r="C1084" i="19" s="1"/>
  <c r="AD1090" i="19"/>
  <c r="Y1075" i="19" s="1"/>
  <c r="H1090" i="19"/>
  <c r="C1075" i="19" s="1"/>
  <c r="AN1047" i="19"/>
  <c r="Y1038" i="19" s="1"/>
  <c r="R1047" i="19"/>
  <c r="C1038" i="19" s="1"/>
  <c r="AD1045" i="19"/>
  <c r="Y1030" i="19" s="1"/>
  <c r="H1045" i="19"/>
  <c r="C1030" i="19" s="1"/>
  <c r="B1037" i="19"/>
  <c r="AN999" i="19"/>
  <c r="Y991" i="19" s="1"/>
  <c r="R999" i="19"/>
  <c r="C991" i="19" s="1"/>
  <c r="AD997" i="19"/>
  <c r="Y982" i="19" s="1"/>
  <c r="H997" i="19"/>
  <c r="C982" i="19" s="1"/>
  <c r="AN954" i="19"/>
  <c r="Y945" i="19" s="1"/>
  <c r="R954" i="19"/>
  <c r="C945" i="19" s="1"/>
  <c r="AD952" i="19"/>
  <c r="Y937" i="19" s="1"/>
  <c r="H952" i="19"/>
  <c r="C937" i="19" s="1"/>
  <c r="B944" i="19"/>
  <c r="AN905" i="19"/>
  <c r="Y897" i="19" s="1"/>
  <c r="R905" i="19"/>
  <c r="C897" i="19" s="1"/>
  <c r="AD903" i="19"/>
  <c r="Y888" i="19" s="1"/>
  <c r="H903" i="19"/>
  <c r="C888" i="19" s="1"/>
  <c r="AN860" i="19"/>
  <c r="Y851" i="19" s="1"/>
  <c r="R860" i="19"/>
  <c r="C851" i="19" s="1"/>
  <c r="AD858" i="19"/>
  <c r="Y843" i="19" s="1"/>
  <c r="H858" i="19"/>
  <c r="C843" i="19" s="1"/>
  <c r="B850" i="19"/>
  <c r="AN812" i="19"/>
  <c r="Y804" i="19" s="1"/>
  <c r="R812" i="19"/>
  <c r="C804" i="19" s="1"/>
  <c r="AD810" i="19"/>
  <c r="Y795" i="19" s="1"/>
  <c r="H810" i="19"/>
  <c r="C795" i="19" s="1"/>
  <c r="AN767" i="19"/>
  <c r="Y758" i="19" s="1"/>
  <c r="R767" i="19"/>
  <c r="C758" i="19" s="1"/>
  <c r="AD765" i="19"/>
  <c r="Y750" i="19" s="1"/>
  <c r="H765" i="19"/>
  <c r="C750" i="19" s="1"/>
  <c r="B757" i="19"/>
  <c r="AN719" i="19"/>
  <c r="Y711" i="19" s="1"/>
  <c r="R719" i="19"/>
  <c r="C711" i="19" s="1"/>
  <c r="AD717" i="19"/>
  <c r="Y702" i="19" s="1"/>
  <c r="H717" i="19"/>
  <c r="C702" i="19" s="1"/>
  <c r="AN674" i="19"/>
  <c r="Y665" i="19" s="1"/>
  <c r="R674" i="19"/>
  <c r="C665" i="19" s="1"/>
  <c r="AD672" i="19"/>
  <c r="Y657" i="19" s="1"/>
  <c r="H672" i="19"/>
  <c r="C657" i="19" s="1"/>
  <c r="B664" i="19"/>
  <c r="AN626" i="19"/>
  <c r="Y618" i="19" s="1"/>
  <c r="R626" i="19"/>
  <c r="C618" i="19" s="1"/>
  <c r="AD624" i="19"/>
  <c r="Y609" i="19" s="1"/>
  <c r="H624" i="19"/>
  <c r="C609" i="19" s="1"/>
  <c r="AN581" i="19"/>
  <c r="Y572" i="19" s="1"/>
  <c r="R581" i="19"/>
  <c r="C572" i="19" s="1"/>
  <c r="AD579" i="19"/>
  <c r="Y564" i="19" s="1"/>
  <c r="H579" i="19"/>
  <c r="C564" i="19" s="1"/>
  <c r="B571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5" i="22" s="1"/>
  <c r="C542" i="22" s="1"/>
  <c r="C538" i="22"/>
  <c r="C541" i="22" s="1"/>
  <c r="C13" i="19"/>
  <c r="C9" i="19"/>
  <c r="C56" i="19"/>
  <c r="Y56" i="19"/>
  <c r="Y11" i="19"/>
  <c r="Y16" i="19"/>
  <c r="Y35" i="19" s="1"/>
  <c r="Y12" i="19" s="1"/>
  <c r="B14" i="19"/>
  <c r="X16" i="19"/>
  <c r="AD69" i="1"/>
  <c r="C543" i="22" l="1"/>
  <c r="C583" i="22"/>
  <c r="C586" i="22" s="1"/>
  <c r="Y546" i="22"/>
  <c r="Y565" i="22" s="1"/>
  <c r="Y542" i="22" s="1"/>
  <c r="X546" i="22"/>
  <c r="Y538" i="22"/>
  <c r="Y541" i="22" s="1"/>
  <c r="Y543" i="22" s="1"/>
  <c r="B592" i="22" s="1"/>
  <c r="B544" i="22"/>
  <c r="Y13" i="19"/>
  <c r="C62" i="19" s="1"/>
  <c r="C81" i="19" s="1"/>
  <c r="C57" i="19" s="1"/>
  <c r="C58" i="19" s="1"/>
  <c r="X14" i="19"/>
  <c r="Y53" i="3"/>
  <c r="C592" i="22" l="1"/>
  <c r="C611" i="22" s="1"/>
  <c r="C587" i="22" s="1"/>
  <c r="C588" i="22" s="1"/>
  <c r="X592" i="22" s="1"/>
  <c r="X544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90" i="22" l="1"/>
  <c r="Y592" i="22"/>
  <c r="Y611" i="22" s="1"/>
  <c r="Y587" i="22" s="1"/>
  <c r="Y583" i="22"/>
  <c r="C639" i="22" s="1"/>
  <c r="C658" i="22" s="1"/>
  <c r="C635" i="22" s="1"/>
  <c r="C11" i="16"/>
  <c r="Y56" i="16"/>
  <c r="C114" i="19"/>
  <c r="C133" i="19" s="1"/>
  <c r="C110" i="19" s="1"/>
  <c r="C106" i="19"/>
  <c r="C109" i="19" s="1"/>
  <c r="C111" i="19" s="1"/>
  <c r="X59" i="19"/>
  <c r="Y11" i="16"/>
  <c r="C56" i="16"/>
  <c r="C13" i="16"/>
  <c r="Y586" i="22" l="1"/>
  <c r="Y588" i="22" s="1"/>
  <c r="X589" i="22" s="1"/>
  <c r="C631" i="22"/>
  <c r="C634" i="22" s="1"/>
  <c r="C636" i="22" s="1"/>
  <c r="X639" i="22" s="1"/>
  <c r="C151" i="19"/>
  <c r="C154" i="19" s="1"/>
  <c r="Y114" i="19"/>
  <c r="Y133" i="19" s="1"/>
  <c r="Y110" i="19" s="1"/>
  <c r="Y106" i="19"/>
  <c r="Y109" i="19" s="1"/>
  <c r="X114" i="19"/>
  <c r="B112" i="19"/>
  <c r="Y16" i="16"/>
  <c r="Y35" i="16" s="1"/>
  <c r="Y12" i="16" s="1"/>
  <c r="Y13" i="16" s="1"/>
  <c r="B14" i="16"/>
  <c r="X16" i="16"/>
  <c r="Y631" i="22" l="1"/>
  <c r="Y634" i="22" s="1"/>
  <c r="C676" i="22"/>
  <c r="C679" i="22" s="1"/>
  <c r="Y639" i="22"/>
  <c r="Y658" i="22" s="1"/>
  <c r="Y635" i="22" s="1"/>
  <c r="B637" i="22"/>
  <c r="Y111" i="19"/>
  <c r="B160" i="19" s="1"/>
  <c r="C62" i="16"/>
  <c r="C81" i="16" s="1"/>
  <c r="C57" i="16" s="1"/>
  <c r="C58" i="16" s="1"/>
  <c r="B62" i="16"/>
  <c r="X14" i="16"/>
  <c r="Y636" i="22" l="1"/>
  <c r="C685" i="22" s="1"/>
  <c r="C704" i="22" s="1"/>
  <c r="C680" i="22" s="1"/>
  <c r="C681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X637" i="22" l="1"/>
  <c r="B685" i="22"/>
  <c r="Y160" i="19"/>
  <c r="Y179" i="19" s="1"/>
  <c r="Y155" i="19" s="1"/>
  <c r="Y156" i="19" s="1"/>
  <c r="X157" i="19" s="1"/>
  <c r="B158" i="19"/>
  <c r="Y685" i="22"/>
  <c r="Y704" i="22" s="1"/>
  <c r="Y680" i="22" s="1"/>
  <c r="B682" i="22"/>
  <c r="Y676" i="22"/>
  <c r="X685" i="22"/>
  <c r="C114" i="16"/>
  <c r="C133" i="16" s="1"/>
  <c r="C110" i="16" s="1"/>
  <c r="C106" i="16"/>
  <c r="C109" i="16" s="1"/>
  <c r="X59" i="16"/>
  <c r="C200" i="19" l="1"/>
  <c r="C203" i="19" s="1"/>
  <c r="C208" i="19"/>
  <c r="C227" i="19" s="1"/>
  <c r="C204" i="19" s="1"/>
  <c r="C205" i="19" s="1"/>
  <c r="C732" i="22"/>
  <c r="C751" i="22" s="1"/>
  <c r="C728" i="22" s="1"/>
  <c r="Y679" i="22"/>
  <c r="Y681" i="22" s="1"/>
  <c r="C111" i="16"/>
  <c r="Y114" i="16" s="1"/>
  <c r="Y133" i="16" s="1"/>
  <c r="Y110" i="16" s="1"/>
  <c r="C724" i="22" l="1"/>
  <c r="C727" i="22" s="1"/>
  <c r="C729" i="22" s="1"/>
  <c r="X682" i="22"/>
  <c r="C245" i="19"/>
  <c r="C248" i="19" s="1"/>
  <c r="X208" i="19"/>
  <c r="B206" i="19"/>
  <c r="Y208" i="19"/>
  <c r="Y227" i="19" s="1"/>
  <c r="Y204" i="19" s="1"/>
  <c r="Y200" i="19"/>
  <c r="Y203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Y732" i="22" l="1"/>
  <c r="Y751" i="22" s="1"/>
  <c r="Y728" i="22" s="1"/>
  <c r="Y724" i="22"/>
  <c r="Y727" i="22" s="1"/>
  <c r="C769" i="22"/>
  <c r="C772" i="22" s="1"/>
  <c r="X732" i="22"/>
  <c r="B730" i="22"/>
  <c r="Y205" i="19"/>
  <c r="B254" i="19" s="1"/>
  <c r="C156" i="16"/>
  <c r="Y160" i="16" s="1"/>
  <c r="Y179" i="16" s="1"/>
  <c r="Y155" i="16" s="1"/>
  <c r="B160" i="16"/>
  <c r="X112" i="16"/>
  <c r="Y729" i="22" l="1"/>
  <c r="C778" i="22" s="1"/>
  <c r="C797" i="22" s="1"/>
  <c r="C773" i="22" s="1"/>
  <c r="C774" i="22" s="1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X730" i="22" l="1"/>
  <c r="B778" i="22"/>
  <c r="Y778" i="22"/>
  <c r="Y797" i="22" s="1"/>
  <c r="Y773" i="22" s="1"/>
  <c r="B776" i="22"/>
  <c r="Y769" i="22"/>
  <c r="X778" i="22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C825" i="22" l="1"/>
  <c r="C844" i="22" s="1"/>
  <c r="C821" i="22" s="1"/>
  <c r="Y772" i="22"/>
  <c r="Y774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C817" i="22" l="1"/>
  <c r="C820" i="22" s="1"/>
  <c r="C822" i="22" s="1"/>
  <c r="X775" i="22"/>
  <c r="C337" i="19"/>
  <c r="C340" i="19" s="1"/>
  <c r="X300" i="19"/>
  <c r="B298" i="19"/>
  <c r="Y300" i="19"/>
  <c r="Y319" i="19" s="1"/>
  <c r="Y296" i="19" s="1"/>
  <c r="Y292" i="19"/>
  <c r="Y295" i="19" s="1"/>
  <c r="Y205" i="16"/>
  <c r="Y825" i="22" l="1"/>
  <c r="Y844" i="22" s="1"/>
  <c r="Y821" i="22" s="1"/>
  <c r="Y817" i="22"/>
  <c r="Y820" i="22" s="1"/>
  <c r="C862" i="22"/>
  <c r="C865" i="22" s="1"/>
  <c r="X825" i="22"/>
  <c r="B823" i="22"/>
  <c r="Y297" i="19"/>
  <c r="B346" i="19" s="1"/>
  <c r="B254" i="16"/>
  <c r="C254" i="16"/>
  <c r="C273" i="16" s="1"/>
  <c r="C249" i="16" s="1"/>
  <c r="C250" i="16" s="1"/>
  <c r="Y245" i="16" s="1"/>
  <c r="X206" i="16"/>
  <c r="Y822" i="22" l="1"/>
  <c r="C871" i="22" s="1"/>
  <c r="C890" i="22" s="1"/>
  <c r="C866" i="22" s="1"/>
  <c r="C867" i="22" s="1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X823" i="22" l="1"/>
  <c r="B871" i="22"/>
  <c r="Y871" i="22"/>
  <c r="Y890" i="22" s="1"/>
  <c r="Y866" i="22" s="1"/>
  <c r="B869" i="22"/>
  <c r="Y862" i="22"/>
  <c r="Y865" i="22" s="1"/>
  <c r="X871" i="22"/>
  <c r="Y250" i="16"/>
  <c r="C292" i="16" s="1"/>
  <c r="C295" i="16" s="1"/>
  <c r="B344" i="19"/>
  <c r="X346" i="19"/>
  <c r="C387" i="19"/>
  <c r="C401" i="19" s="1"/>
  <c r="C383" i="19" s="1"/>
  <c r="Y867" i="22" l="1"/>
  <c r="C919" i="22" s="1"/>
  <c r="C938" i="22" s="1"/>
  <c r="C915" i="22" s="1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X868" i="22" l="1"/>
  <c r="C911" i="22"/>
  <c r="C914" i="22" s="1"/>
  <c r="C916" i="22" s="1"/>
  <c r="Y919" i="22" s="1"/>
  <c r="Y938" i="22" s="1"/>
  <c r="Y915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X919" i="22" l="1"/>
  <c r="Y911" i="22"/>
  <c r="Y914" i="22" s="1"/>
  <c r="Y916" i="22" s="1"/>
  <c r="C965" i="22" s="1"/>
  <c r="C984" i="22" s="1"/>
  <c r="C960" i="22" s="1"/>
  <c r="B917" i="22"/>
  <c r="C956" i="22"/>
  <c r="C959" i="22" s="1"/>
  <c r="Y384" i="19"/>
  <c r="B428" i="19" s="1"/>
  <c r="Y297" i="16"/>
  <c r="C337" i="16" s="1"/>
  <c r="C340" i="16" s="1"/>
  <c r="X917" i="22" l="1"/>
  <c r="C961" i="22"/>
  <c r="B963" i="22" s="1"/>
  <c r="B965" i="22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Y965" i="22" l="1"/>
  <c r="Y984" i="22" s="1"/>
  <c r="Y960" i="22" s="1"/>
  <c r="Y956" i="22"/>
  <c r="Y959" i="22" s="1"/>
  <c r="X965" i="22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Y961" i="22" l="1"/>
  <c r="C1004" i="22" s="1"/>
  <c r="C1007" i="22" s="1"/>
  <c r="C1012" i="22"/>
  <c r="C1031" i="22" s="1"/>
  <c r="C1008" i="22" s="1"/>
  <c r="X425" i="19"/>
  <c r="C472" i="19"/>
  <c r="C491" i="19" s="1"/>
  <c r="C468" i="19" s="1"/>
  <c r="C469" i="19" s="1"/>
  <c r="C393" i="16"/>
  <c r="C412" i="16" s="1"/>
  <c r="C389" i="16" s="1"/>
  <c r="Y340" i="16"/>
  <c r="Y342" i="16" s="1"/>
  <c r="X962" i="22" l="1"/>
  <c r="C1009" i="22"/>
  <c r="Y1012" i="22" s="1"/>
  <c r="Y1031" i="22" s="1"/>
  <c r="Y1008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B1010" i="22" l="1"/>
  <c r="C1049" i="22"/>
  <c r="C1052" i="22" s="1"/>
  <c r="Y1004" i="22"/>
  <c r="Y1007" i="22" s="1"/>
  <c r="Y1009" i="22" s="1"/>
  <c r="C1058" i="22" s="1"/>
  <c r="C1077" i="22" s="1"/>
  <c r="C1053" i="22" s="1"/>
  <c r="X1012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C1054" i="22" l="1"/>
  <c r="X1010" i="22"/>
  <c r="B1058" i="22"/>
  <c r="Y1058" i="22"/>
  <c r="Y1077" i="22" s="1"/>
  <c r="Y1053" i="22" s="1"/>
  <c r="B1056" i="22"/>
  <c r="Y1049" i="22"/>
  <c r="Y1052" i="22" s="1"/>
  <c r="X1058" i="22"/>
  <c r="C518" i="19"/>
  <c r="C537" i="19" s="1"/>
  <c r="C513" i="19" s="1"/>
  <c r="C514" i="19" s="1"/>
  <c r="Y518" i="19" s="1"/>
  <c r="Y537" i="19" s="1"/>
  <c r="Y513" i="19" s="1"/>
  <c r="X470" i="19"/>
  <c r="Y390" i="16"/>
  <c r="Y1054" i="22" l="1"/>
  <c r="X1055" i="22" s="1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63" i="19"/>
  <c r="C566" i="19" s="1"/>
  <c r="C571" i="19"/>
  <c r="C590" i="19" s="1"/>
  <c r="C567" i="19" s="1"/>
  <c r="X439" i="16"/>
  <c r="Y439" i="16"/>
  <c r="Y450" i="16" s="1"/>
  <c r="Y434" i="16" s="1"/>
  <c r="B437" i="16"/>
  <c r="Y433" i="16"/>
  <c r="Y435" i="16" l="1"/>
  <c r="C568" i="19"/>
  <c r="C608" i="19" s="1"/>
  <c r="C611" i="19" s="1"/>
  <c r="C474" i="16"/>
  <c r="C477" i="16" s="1"/>
  <c r="X436" i="16"/>
  <c r="C482" i="16"/>
  <c r="C501" i="16" s="1"/>
  <c r="C478" i="16" s="1"/>
  <c r="X571" i="19" l="1"/>
  <c r="Y571" i="19"/>
  <c r="Y590" i="19" s="1"/>
  <c r="Y567" i="19" s="1"/>
  <c r="Y563" i="19"/>
  <c r="Y566" i="19" s="1"/>
  <c r="B569" i="19"/>
  <c r="C479" i="16"/>
  <c r="Y568" i="19" l="1"/>
  <c r="C617" i="19" s="1"/>
  <c r="C636" i="19" s="1"/>
  <c r="C612" i="19" s="1"/>
  <c r="C613" i="19" s="1"/>
  <c r="Y617" i="19" s="1"/>
  <c r="Y636" i="19" s="1"/>
  <c r="Y612" i="19" s="1"/>
  <c r="C519" i="16"/>
  <c r="C522" i="16" s="1"/>
  <c r="X482" i="16"/>
  <c r="B480" i="16"/>
  <c r="Y482" i="16"/>
  <c r="Y501" i="16" s="1"/>
  <c r="Y478" i="16" s="1"/>
  <c r="Y474" i="16"/>
  <c r="Y477" i="16" s="1"/>
  <c r="X617" i="19" l="1"/>
  <c r="B615" i="19"/>
  <c r="X569" i="19"/>
  <c r="B617" i="19"/>
  <c r="Y608" i="19"/>
  <c r="C664" i="19" s="1"/>
  <c r="C683" i="19" s="1"/>
  <c r="C660" i="19" s="1"/>
  <c r="Y479" i="16"/>
  <c r="Y611" i="19" l="1"/>
  <c r="Y613" i="19" s="1"/>
  <c r="C656" i="19" s="1"/>
  <c r="C659" i="19" s="1"/>
  <c r="C661" i="19" s="1"/>
  <c r="B528" i="16"/>
  <c r="C528" i="16"/>
  <c r="C547" i="16" s="1"/>
  <c r="C523" i="16" s="1"/>
  <c r="C524" i="16" s="1"/>
  <c r="X480" i="16"/>
  <c r="X614" i="19" l="1"/>
  <c r="Y664" i="19"/>
  <c r="Y683" i="19" s="1"/>
  <c r="Y660" i="19" s="1"/>
  <c r="Y656" i="19"/>
  <c r="Y659" i="19" s="1"/>
  <c r="C701" i="19"/>
  <c r="C704" i="19" s="1"/>
  <c r="X664" i="19"/>
  <c r="B662" i="19"/>
  <c r="X528" i="16"/>
  <c r="Y528" i="16"/>
  <c r="Y547" i="16" s="1"/>
  <c r="Y523" i="16" s="1"/>
  <c r="B526" i="16"/>
  <c r="Y519" i="16"/>
  <c r="Y522" i="16" s="1"/>
  <c r="Y524" i="16" l="1"/>
  <c r="C573" i="16" s="1"/>
  <c r="C576" i="16" s="1"/>
  <c r="Y661" i="19"/>
  <c r="C710" i="19" s="1"/>
  <c r="C729" i="19" s="1"/>
  <c r="C705" i="19" s="1"/>
  <c r="C706" i="19" s="1"/>
  <c r="X662" i="19" l="1"/>
  <c r="C581" i="16"/>
  <c r="C600" i="16" s="1"/>
  <c r="C577" i="16" s="1"/>
  <c r="C578" i="16" s="1"/>
  <c r="X525" i="16"/>
  <c r="B710" i="19"/>
  <c r="Y710" i="19"/>
  <c r="Y729" i="19" s="1"/>
  <c r="Y705" i="19" s="1"/>
  <c r="B708" i="19"/>
  <c r="Y701" i="19"/>
  <c r="X710" i="19"/>
  <c r="C757" i="19" l="1"/>
  <c r="C776" i="19" s="1"/>
  <c r="C753" i="19" s="1"/>
  <c r="Y704" i="19"/>
  <c r="Y706" i="19" s="1"/>
  <c r="C618" i="16"/>
  <c r="C621" i="16" s="1"/>
  <c r="X581" i="16"/>
  <c r="B579" i="16"/>
  <c r="Y581" i="16"/>
  <c r="Y600" i="16" s="1"/>
  <c r="Y577" i="16" s="1"/>
  <c r="Y573" i="16"/>
  <c r="Y576" i="16" s="1"/>
  <c r="C749" i="19" l="1"/>
  <c r="C752" i="19" s="1"/>
  <c r="C754" i="19" s="1"/>
  <c r="X707" i="19"/>
  <c r="Y578" i="16"/>
  <c r="Y757" i="19" l="1"/>
  <c r="Y776" i="19" s="1"/>
  <c r="Y753" i="19" s="1"/>
  <c r="Y749" i="19"/>
  <c r="Y752" i="19" s="1"/>
  <c r="C794" i="19"/>
  <c r="C797" i="19" s="1"/>
  <c r="X757" i="19"/>
  <c r="B755" i="19"/>
  <c r="C627" i="16"/>
  <c r="C646" i="16" s="1"/>
  <c r="C622" i="16" s="1"/>
  <c r="C623" i="16" s="1"/>
  <c r="B627" i="16"/>
  <c r="X579" i="16"/>
  <c r="Y754" i="19" l="1"/>
  <c r="C803" i="19" s="1"/>
  <c r="C822" i="19" s="1"/>
  <c r="C798" i="19" s="1"/>
  <c r="C799" i="19" s="1"/>
  <c r="Y627" i="16"/>
  <c r="Y646" i="16" s="1"/>
  <c r="Y622" i="16" s="1"/>
  <c r="B625" i="16"/>
  <c r="X627" i="16"/>
  <c r="Y618" i="16"/>
  <c r="R13" i="15"/>
  <c r="Q13" i="15"/>
  <c r="X755" i="19" l="1"/>
  <c r="B803" i="19"/>
  <c r="Y803" i="19"/>
  <c r="Y822" i="19" s="1"/>
  <c r="Y798" i="19" s="1"/>
  <c r="B801" i="19"/>
  <c r="Y794" i="19"/>
  <c r="X803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K13" i="10" l="1"/>
  <c r="C850" i="19"/>
  <c r="C869" i="19" s="1"/>
  <c r="C846" i="19" s="1"/>
  <c r="Y797" i="19"/>
  <c r="Y799" i="19" s="1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I20" i="15" l="1"/>
  <c r="U9" i="15"/>
  <c r="U7" i="15"/>
  <c r="U4" i="15"/>
  <c r="U6" i="15"/>
  <c r="U10" i="15"/>
  <c r="U11" i="15"/>
  <c r="U12" i="15"/>
  <c r="U3" i="15"/>
  <c r="U8" i="15"/>
  <c r="U5" i="15"/>
  <c r="U14" i="15"/>
  <c r="C842" i="19"/>
  <c r="C845" i="19" s="1"/>
  <c r="C847" i="19" s="1"/>
  <c r="X800" i="19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U13" i="15" l="1"/>
  <c r="Y850" i="19"/>
  <c r="Y869" i="19" s="1"/>
  <c r="Y846" i="19" s="1"/>
  <c r="Y842" i="19"/>
  <c r="Y845" i="19" s="1"/>
  <c r="C887" i="19"/>
  <c r="C890" i="19" s="1"/>
  <c r="X850" i="19"/>
  <c r="B848" i="19"/>
  <c r="Y671" i="16"/>
  <c r="C720" i="16" s="1"/>
  <c r="C739" i="16" s="1"/>
  <c r="C715" i="16" s="1"/>
  <c r="C716" i="16" s="1"/>
  <c r="R26" i="1"/>
  <c r="Y847" i="19" l="1"/>
  <c r="C896" i="19" s="1"/>
  <c r="C915" i="19" s="1"/>
  <c r="C891" i="19" s="1"/>
  <c r="C892" i="19" s="1"/>
  <c r="X672" i="16"/>
  <c r="B720" i="16"/>
  <c r="Y720" i="16"/>
  <c r="Y739" i="16" s="1"/>
  <c r="Y715" i="16" s="1"/>
  <c r="B718" i="16"/>
  <c r="Y711" i="16"/>
  <c r="X720" i="16"/>
  <c r="AN1017" i="13"/>
  <c r="Y1009" i="13" s="1"/>
  <c r="R1017" i="13"/>
  <c r="C1009" i="13" s="1"/>
  <c r="AD1015" i="13"/>
  <c r="Y1000" i="13" s="1"/>
  <c r="H1015" i="13"/>
  <c r="C1000" i="13" s="1"/>
  <c r="AN972" i="13"/>
  <c r="Y963" i="13" s="1"/>
  <c r="R972" i="13"/>
  <c r="C963" i="13" s="1"/>
  <c r="AD970" i="13"/>
  <c r="Y955" i="13" s="1"/>
  <c r="H970" i="13"/>
  <c r="C955" i="13" s="1"/>
  <c r="B962" i="13"/>
  <c r="AN924" i="13"/>
  <c r="Y916" i="13" s="1"/>
  <c r="R924" i="13"/>
  <c r="C916" i="13" s="1"/>
  <c r="AD922" i="13"/>
  <c r="Y907" i="13" s="1"/>
  <c r="H922" i="13"/>
  <c r="C907" i="13" s="1"/>
  <c r="AN879" i="13"/>
  <c r="Y870" i="13" s="1"/>
  <c r="R879" i="13"/>
  <c r="C870" i="13" s="1"/>
  <c r="AD877" i="13"/>
  <c r="Y862" i="13" s="1"/>
  <c r="H877" i="13"/>
  <c r="C862" i="13" s="1"/>
  <c r="B869" i="13"/>
  <c r="AN830" i="13"/>
  <c r="Y822" i="13" s="1"/>
  <c r="R830" i="13"/>
  <c r="C822" i="13" s="1"/>
  <c r="AD828" i="13"/>
  <c r="Y813" i="13" s="1"/>
  <c r="H828" i="13"/>
  <c r="C813" i="13" s="1"/>
  <c r="AN785" i="13"/>
  <c r="Y776" i="13" s="1"/>
  <c r="R785" i="13"/>
  <c r="C776" i="13" s="1"/>
  <c r="AD783" i="13"/>
  <c r="Y768" i="13" s="1"/>
  <c r="H783" i="13"/>
  <c r="C768" i="13" s="1"/>
  <c r="B775" i="13"/>
  <c r="AN737" i="13"/>
  <c r="Y729" i="13" s="1"/>
  <c r="R737" i="13"/>
  <c r="C729" i="13" s="1"/>
  <c r="AD735" i="13"/>
  <c r="Y720" i="13" s="1"/>
  <c r="H735" i="13"/>
  <c r="C720" i="13" s="1"/>
  <c r="AN692" i="13"/>
  <c r="Y683" i="13" s="1"/>
  <c r="R692" i="13"/>
  <c r="C683" i="13" s="1"/>
  <c r="AD690" i="13"/>
  <c r="Y675" i="13" s="1"/>
  <c r="H690" i="13"/>
  <c r="C675" i="13" s="1"/>
  <c r="B682" i="13"/>
  <c r="AN644" i="13"/>
  <c r="Y636" i="13" s="1"/>
  <c r="R644" i="13"/>
  <c r="C636" i="13" s="1"/>
  <c r="AD642" i="13"/>
  <c r="Y627" i="13" s="1"/>
  <c r="H642" i="13"/>
  <c r="C627" i="13" s="1"/>
  <c r="AN599" i="13"/>
  <c r="Y590" i="13" s="1"/>
  <c r="R599" i="13"/>
  <c r="C590" i="13" s="1"/>
  <c r="AD597" i="13"/>
  <c r="Y582" i="13" s="1"/>
  <c r="H597" i="13"/>
  <c r="C582" i="13" s="1"/>
  <c r="B589" i="13"/>
  <c r="AN560" i="13"/>
  <c r="Y552" i="13" s="1"/>
  <c r="R560" i="13"/>
  <c r="C552" i="13" s="1"/>
  <c r="AD558" i="13"/>
  <c r="Y543" i="13" s="1"/>
  <c r="H558" i="13"/>
  <c r="C543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848" i="19" l="1"/>
  <c r="B896" i="19"/>
  <c r="Y896" i="19"/>
  <c r="Y915" i="19" s="1"/>
  <c r="Y891" i="19" s="1"/>
  <c r="B894" i="19"/>
  <c r="Y887" i="19"/>
  <c r="Y890" i="19" s="1"/>
  <c r="X896" i="19"/>
  <c r="C767" i="16"/>
  <c r="C786" i="16" s="1"/>
  <c r="C763" i="16" s="1"/>
  <c r="Y714" i="16"/>
  <c r="Y716" i="16" s="1"/>
  <c r="Y11" i="13"/>
  <c r="C13" i="13"/>
  <c r="B14" i="13" s="1"/>
  <c r="C9" i="13"/>
  <c r="Y892" i="19" l="1"/>
  <c r="C944" i="19" s="1"/>
  <c r="C963" i="19" s="1"/>
  <c r="C940" i="19" s="1"/>
  <c r="Y16" i="13"/>
  <c r="Y35" i="13" s="1"/>
  <c r="Y12" i="13" s="1"/>
  <c r="Y13" i="13" s="1"/>
  <c r="C62" i="13" s="1"/>
  <c r="C77" i="13" s="1"/>
  <c r="C57" i="13" s="1"/>
  <c r="X16" i="13"/>
  <c r="C936" i="19"/>
  <c r="C939" i="19" s="1"/>
  <c r="X893" i="19"/>
  <c r="C759" i="16"/>
  <c r="C762" i="16" s="1"/>
  <c r="C764" i="16" s="1"/>
  <c r="X717" i="16"/>
  <c r="C53" i="13"/>
  <c r="C56" i="13" s="1"/>
  <c r="C941" i="19" l="1"/>
  <c r="Y936" i="19" s="1"/>
  <c r="Y939" i="19" s="1"/>
  <c r="X14" i="13"/>
  <c r="B62" i="13"/>
  <c r="C58" i="13"/>
  <c r="Y62" i="13" s="1"/>
  <c r="Y77" i="13" s="1"/>
  <c r="Y57" i="13" s="1"/>
  <c r="Y944" i="19"/>
  <c r="Y963" i="19" s="1"/>
  <c r="Y940" i="19" s="1"/>
  <c r="B942" i="19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981" i="19" l="1"/>
  <c r="C984" i="19" s="1"/>
  <c r="Y941" i="19"/>
  <c r="C990" i="19" s="1"/>
  <c r="C1009" i="19" s="1"/>
  <c r="C985" i="19" s="1"/>
  <c r="X944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X942" i="19" l="1"/>
  <c r="C986" i="19"/>
  <c r="Y990" i="19" s="1"/>
  <c r="Y1009" i="19" s="1"/>
  <c r="Y985" i="19" s="1"/>
  <c r="B990" i="19"/>
  <c r="X59" i="13"/>
  <c r="X990" i="19"/>
  <c r="X765" i="16"/>
  <c r="B813" i="16"/>
  <c r="Y813" i="16"/>
  <c r="Y832" i="16" s="1"/>
  <c r="Y808" i="16" s="1"/>
  <c r="B811" i="16"/>
  <c r="Y804" i="16"/>
  <c r="X813" i="16"/>
  <c r="C107" i="13"/>
  <c r="B988" i="19" l="1"/>
  <c r="Y981" i="19"/>
  <c r="C1037" i="19" s="1"/>
  <c r="C1056" i="19" s="1"/>
  <c r="C1033" i="19" s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Y984" i="19" l="1"/>
  <c r="Y986" i="19" s="1"/>
  <c r="C1029" i="19" s="1"/>
  <c r="C1032" i="19" s="1"/>
  <c r="C1034" i="19" s="1"/>
  <c r="C852" i="16"/>
  <c r="C855" i="16" s="1"/>
  <c r="C857" i="16" s="1"/>
  <c r="X810" i="16"/>
  <c r="Y107" i="13"/>
  <c r="X987" i="19" l="1"/>
  <c r="C142" i="13"/>
  <c r="C151" i="13" s="1"/>
  <c r="C137" i="13" s="1"/>
  <c r="C133" i="13"/>
  <c r="C136" i="13" s="1"/>
  <c r="Y1037" i="19"/>
  <c r="Y1056" i="19" s="1"/>
  <c r="Y1033" i="19" s="1"/>
  <c r="Y1029" i="19"/>
  <c r="Y1032" i="19" s="1"/>
  <c r="C1074" i="19"/>
  <c r="C1077" i="19" s="1"/>
  <c r="X1037" i="19"/>
  <c r="B1035" i="19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C138" i="13" l="1"/>
  <c r="Y1034" i="19"/>
  <c r="C1083" i="19" s="1"/>
  <c r="C1102" i="19" s="1"/>
  <c r="C1078" i="19" s="1"/>
  <c r="C1079" i="19" s="1"/>
  <c r="Y857" i="16"/>
  <c r="C906" i="16" s="1"/>
  <c r="C925" i="16" s="1"/>
  <c r="C901" i="16" s="1"/>
  <c r="C902" i="16" s="1"/>
  <c r="X1035" i="19" l="1"/>
  <c r="Y142" i="13"/>
  <c r="Y152" i="13" s="1"/>
  <c r="Y137" i="13" s="1"/>
  <c r="Y138" i="13" s="1"/>
  <c r="B140" i="13"/>
  <c r="X142" i="13"/>
  <c r="B1083" i="19"/>
  <c r="Y1083" i="19"/>
  <c r="Y1102" i="19" s="1"/>
  <c r="Y1078" i="19" s="1"/>
  <c r="B1081" i="19"/>
  <c r="Y1074" i="19"/>
  <c r="Y1077" i="19" s="1"/>
  <c r="X1083" i="19"/>
  <c r="X858" i="16"/>
  <c r="B906" i="16"/>
  <c r="Y906" i="16"/>
  <c r="Y925" i="16" s="1"/>
  <c r="Y901" i="16" s="1"/>
  <c r="B904" i="16"/>
  <c r="Y897" i="16"/>
  <c r="Y900" i="16" s="1"/>
  <c r="X906" i="16"/>
  <c r="Y1079" i="19" l="1"/>
  <c r="X1080" i="19" s="1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77" i="13" l="1"/>
  <c r="Y173" i="13" s="1"/>
  <c r="Y176" i="13" s="1"/>
  <c r="X903" i="16"/>
  <c r="C946" i="16"/>
  <c r="C949" i="16" s="1"/>
  <c r="C951" i="16" s="1"/>
  <c r="X181" i="13" l="1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s="1"/>
  <c r="C1000" i="16" s="1"/>
  <c r="C1019" i="16" s="1"/>
  <c r="C995" i="16" s="1"/>
  <c r="C996" i="16" s="1"/>
  <c r="X179" i="13" l="1"/>
  <c r="C226" i="13"/>
  <c r="C217" i="13"/>
  <c r="C220" i="13" s="1"/>
  <c r="C245" i="13"/>
  <c r="B226" i="13"/>
  <c r="X952" i="16"/>
  <c r="B1000" i="16"/>
  <c r="Y1000" i="16"/>
  <c r="Y1019" i="16" s="1"/>
  <c r="Y995" i="16" s="1"/>
  <c r="B998" i="16"/>
  <c r="Y991" i="16"/>
  <c r="X1000" i="16"/>
  <c r="C221" i="13" l="1"/>
  <c r="C222" i="13" s="1"/>
  <c r="Y218" i="13" s="1"/>
  <c r="C1047" i="16"/>
  <c r="C1066" i="16" s="1"/>
  <c r="C1043" i="16" s="1"/>
  <c r="Y994" i="16"/>
  <c r="Y996" i="16" s="1"/>
  <c r="B224" i="13" l="1"/>
  <c r="Y227" i="13"/>
  <c r="Y246" i="13" s="1"/>
  <c r="Y222" i="13" s="1"/>
  <c r="Y221" i="13"/>
  <c r="X227" i="13"/>
  <c r="C1039" i="16"/>
  <c r="C1042" i="16" s="1"/>
  <c r="C1044" i="16" s="1"/>
  <c r="X997" i="16"/>
  <c r="Y223" i="13" l="1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C469" i="13" s="1"/>
  <c r="B473" i="13"/>
  <c r="X430" i="13"/>
  <c r="Y467" i="13" l="1"/>
  <c r="Y473" i="13"/>
  <c r="Y486" i="13" s="1"/>
  <c r="Y468" i="13" s="1"/>
  <c r="B471" i="13"/>
  <c r="X473" i="13"/>
  <c r="Y469" i="13" l="1"/>
  <c r="C505" i="13" s="1"/>
  <c r="C524" i="13" s="1"/>
  <c r="C501" i="13" s="1"/>
  <c r="C497" i="13"/>
  <c r="C500" i="13" s="1"/>
  <c r="C502" i="13" s="1"/>
  <c r="Y505" i="13" s="1"/>
  <c r="Y524" i="13" s="1"/>
  <c r="Y501" i="13" s="1"/>
  <c r="X470" i="13"/>
  <c r="C542" i="13" l="1"/>
  <c r="C545" i="13" s="1"/>
  <c r="X505" i="13"/>
  <c r="B503" i="13"/>
  <c r="Y497" i="13"/>
  <c r="Y500" i="13" s="1"/>
  <c r="Y502" i="13" s="1"/>
  <c r="C551" i="13" s="1"/>
  <c r="C570" i="13" s="1"/>
  <c r="C546" i="13" s="1"/>
  <c r="C547" i="13" l="1"/>
  <c r="B549" i="13" s="1"/>
  <c r="B551" i="13"/>
  <c r="X503" i="13"/>
  <c r="Y542" i="13"/>
  <c r="X551" i="13"/>
  <c r="Y551" i="13" l="1"/>
  <c r="Y570" i="13" s="1"/>
  <c r="Y546" i="13" s="1"/>
  <c r="C589" i="13"/>
  <c r="C608" i="13" s="1"/>
  <c r="C585" i="13" s="1"/>
  <c r="Y545" i="13"/>
  <c r="Y547" i="13" l="1"/>
  <c r="X548" i="13" s="1"/>
  <c r="C581" i="13"/>
  <c r="C584" i="13" s="1"/>
  <c r="C586" i="13" s="1"/>
  <c r="Y589" i="13" l="1"/>
  <c r="Y608" i="13" s="1"/>
  <c r="Y585" i="13" s="1"/>
  <c r="B587" i="13"/>
  <c r="Y581" i="13"/>
  <c r="Y584" i="13" s="1"/>
  <c r="X589" i="13"/>
  <c r="C626" i="13"/>
  <c r="C629" i="13" s="1"/>
  <c r="Y586" i="13" l="1"/>
  <c r="C635" i="13" s="1"/>
  <c r="C654" i="13" s="1"/>
  <c r="C630" i="13" s="1"/>
  <c r="C631" i="13" s="1"/>
  <c r="B635" i="13" l="1"/>
  <c r="X587" i="13"/>
  <c r="Y635" i="13"/>
  <c r="Y654" i="13" s="1"/>
  <c r="Y630" i="13" s="1"/>
  <c r="Y626" i="13"/>
  <c r="B633" i="13"/>
  <c r="X635" i="13"/>
  <c r="C682" i="13" l="1"/>
  <c r="C701" i="13" s="1"/>
  <c r="C678" i="13" s="1"/>
  <c r="Y629" i="13"/>
  <c r="Y631" i="13" s="1"/>
  <c r="C674" i="13" l="1"/>
  <c r="C677" i="13" s="1"/>
  <c r="C679" i="13" s="1"/>
  <c r="X632" i="13"/>
  <c r="B680" i="13" l="1"/>
  <c r="Y674" i="13"/>
  <c r="Y677" i="13" s="1"/>
  <c r="X682" i="13"/>
  <c r="Y682" i="13"/>
  <c r="Y701" i="13" s="1"/>
  <c r="Y678" i="13" s="1"/>
  <c r="C719" i="13"/>
  <c r="C722" i="13" s="1"/>
  <c r="Y679" i="13" l="1"/>
  <c r="X680" i="13" l="1"/>
  <c r="C728" i="13"/>
  <c r="C747" i="13" s="1"/>
  <c r="C723" i="13" s="1"/>
  <c r="C724" i="13" s="1"/>
  <c r="B728" i="13"/>
  <c r="Y728" i="13" l="1"/>
  <c r="Y747" i="13" s="1"/>
  <c r="Y723" i="13" s="1"/>
  <c r="Y719" i="13"/>
  <c r="B726" i="13"/>
  <c r="X728" i="13"/>
  <c r="Y722" i="13" l="1"/>
  <c r="Y724" i="13" s="1"/>
  <c r="C775" i="13"/>
  <c r="C794" i="13" s="1"/>
  <c r="C771" i="13" s="1"/>
  <c r="X725" i="13" l="1"/>
  <c r="C767" i="13"/>
  <c r="C770" i="13" s="1"/>
  <c r="C772" i="13" s="1"/>
  <c r="Y775" i="13" l="1"/>
  <c r="Y794" i="13" s="1"/>
  <c r="Y771" i="13" s="1"/>
  <c r="C812" i="13"/>
  <c r="C815" i="13" s="1"/>
  <c r="B773" i="13"/>
  <c r="Y767" i="13"/>
  <c r="Y770" i="13" s="1"/>
  <c r="X775" i="13"/>
  <c r="Y772" i="13" l="1"/>
  <c r="C821" i="13" s="1"/>
  <c r="C840" i="13" s="1"/>
  <c r="C816" i="13" s="1"/>
  <c r="C817" i="13" s="1"/>
  <c r="X773" i="13" l="1"/>
  <c r="B821" i="13"/>
  <c r="Y821" i="13"/>
  <c r="Y840" i="13" s="1"/>
  <c r="Y816" i="13" s="1"/>
  <c r="Y812" i="13"/>
  <c r="Y815" i="13" s="1"/>
  <c r="B819" i="13"/>
  <c r="X821" i="13"/>
  <c r="Y817" i="13" l="1"/>
  <c r="C869" i="13" s="1"/>
  <c r="C888" i="13" s="1"/>
  <c r="C865" i="13" s="1"/>
  <c r="C861" i="13" l="1"/>
  <c r="C864" i="13" s="1"/>
  <c r="C866" i="13" s="1"/>
  <c r="Y869" i="13" s="1"/>
  <c r="Y888" i="13" s="1"/>
  <c r="Y865" i="13" s="1"/>
  <c r="X818" i="13"/>
  <c r="Y861" i="13" l="1"/>
  <c r="Y864" i="13" s="1"/>
  <c r="Y866" i="13" s="1"/>
  <c r="X867" i="13" s="1"/>
  <c r="C906" i="13"/>
  <c r="C909" i="13" s="1"/>
  <c r="X869" i="13"/>
  <c r="B867" i="13"/>
  <c r="B915" i="13" l="1"/>
  <c r="C915" i="13"/>
  <c r="C934" i="13" s="1"/>
  <c r="C910" i="13" s="1"/>
  <c r="C911" i="13" s="1"/>
  <c r="X915" i="13" s="1"/>
  <c r="B913" i="13" l="1"/>
  <c r="Y915" i="13"/>
  <c r="Y934" i="13" s="1"/>
  <c r="Y910" i="13" s="1"/>
  <c r="Y906" i="13"/>
  <c r="Y909" i="13" l="1"/>
  <c r="Y911" i="13" s="1"/>
  <c r="C962" i="13"/>
  <c r="C981" i="13" s="1"/>
  <c r="C958" i="13" s="1"/>
  <c r="C954" i="13" l="1"/>
  <c r="C957" i="13" s="1"/>
  <c r="C959" i="13" s="1"/>
  <c r="X912" i="13"/>
  <c r="Y962" i="13" l="1"/>
  <c r="Y981" i="13" s="1"/>
  <c r="Y958" i="13" s="1"/>
  <c r="C999" i="13"/>
  <c r="C1002" i="13" s="1"/>
  <c r="B960" i="13"/>
  <c r="Y954" i="13"/>
  <c r="Y957" i="13" s="1"/>
  <c r="X962" i="13"/>
  <c r="Y959" i="13" l="1"/>
  <c r="C1008" i="13" s="1"/>
  <c r="C1027" i="13" s="1"/>
  <c r="C1003" i="13" s="1"/>
  <c r="C1004" i="13" s="1"/>
  <c r="B1006" i="13" s="1"/>
  <c r="H24" i="1"/>
  <c r="H24" i="7"/>
  <c r="B1008" i="13" l="1"/>
  <c r="X960" i="13"/>
  <c r="X1008" i="13"/>
  <c r="Y1008" i="13"/>
  <c r="Y1027" i="13" s="1"/>
  <c r="Y1003" i="13" s="1"/>
  <c r="Y999" i="13"/>
  <c r="Y1002" i="13" s="1"/>
  <c r="AN1081" i="3"/>
  <c r="Y1073" i="3" s="1"/>
  <c r="R1081" i="3"/>
  <c r="C1073" i="3" s="1"/>
  <c r="AD1079" i="3"/>
  <c r="Y1064" i="3" s="1"/>
  <c r="H1079" i="3"/>
  <c r="C1064" i="3" s="1"/>
  <c r="AN1036" i="3"/>
  <c r="R1036" i="3"/>
  <c r="C1027" i="3" s="1"/>
  <c r="AD1034" i="3"/>
  <c r="Y1019" i="3" s="1"/>
  <c r="H1034" i="3"/>
  <c r="C1019" i="3" s="1"/>
  <c r="Y1027" i="3"/>
  <c r="B1026" i="3"/>
  <c r="AN988" i="3"/>
  <c r="Y980" i="3" s="1"/>
  <c r="R988" i="3"/>
  <c r="C980" i="3" s="1"/>
  <c r="AD986" i="3"/>
  <c r="Y971" i="3" s="1"/>
  <c r="H986" i="3"/>
  <c r="C971" i="3" s="1"/>
  <c r="AN943" i="3"/>
  <c r="Y934" i="3" s="1"/>
  <c r="R943" i="3"/>
  <c r="C934" i="3" s="1"/>
  <c r="AD941" i="3"/>
  <c r="Y926" i="3" s="1"/>
  <c r="H941" i="3"/>
  <c r="C926" i="3" s="1"/>
  <c r="B933" i="3"/>
  <c r="AN894" i="3"/>
  <c r="Y886" i="3" s="1"/>
  <c r="R894" i="3"/>
  <c r="C886" i="3" s="1"/>
  <c r="AD892" i="3"/>
  <c r="Y877" i="3" s="1"/>
  <c r="H892" i="3"/>
  <c r="C877" i="3" s="1"/>
  <c r="AN849" i="3"/>
  <c r="Y840" i="3" s="1"/>
  <c r="R849" i="3"/>
  <c r="C840" i="3" s="1"/>
  <c r="AD847" i="3"/>
  <c r="Y832" i="3" s="1"/>
  <c r="H847" i="3"/>
  <c r="C832" i="3" s="1"/>
  <c r="B839" i="3"/>
  <c r="AN801" i="3"/>
  <c r="Y793" i="3" s="1"/>
  <c r="R801" i="3"/>
  <c r="C793" i="3" s="1"/>
  <c r="AD799" i="3"/>
  <c r="Y784" i="3" s="1"/>
  <c r="H799" i="3"/>
  <c r="C784" i="3" s="1"/>
  <c r="AN756" i="3"/>
  <c r="Y747" i="3" s="1"/>
  <c r="R756" i="3"/>
  <c r="C747" i="3" s="1"/>
  <c r="AD754" i="3"/>
  <c r="Y739" i="3" s="1"/>
  <c r="H754" i="3"/>
  <c r="C739" i="3" s="1"/>
  <c r="B746" i="3"/>
  <c r="AN708" i="3"/>
  <c r="Y700" i="3" s="1"/>
  <c r="R708" i="3"/>
  <c r="C700" i="3" s="1"/>
  <c r="AD706" i="3"/>
  <c r="Y691" i="3" s="1"/>
  <c r="H706" i="3"/>
  <c r="C691" i="3" s="1"/>
  <c r="AN663" i="3"/>
  <c r="Y654" i="3" s="1"/>
  <c r="R663" i="3"/>
  <c r="C654" i="3" s="1"/>
  <c r="AD661" i="3"/>
  <c r="Y646" i="3" s="1"/>
  <c r="H661" i="3"/>
  <c r="C646" i="3" s="1"/>
  <c r="B653" i="3"/>
  <c r="AN615" i="3"/>
  <c r="Y607" i="3" s="1"/>
  <c r="R615" i="3"/>
  <c r="C607" i="3" s="1"/>
  <c r="AD613" i="3"/>
  <c r="Y598" i="3" s="1"/>
  <c r="H613" i="3"/>
  <c r="C598" i="3" s="1"/>
  <c r="AN570" i="3"/>
  <c r="Y561" i="3" s="1"/>
  <c r="R570" i="3"/>
  <c r="C561" i="3" s="1"/>
  <c r="AD568" i="3"/>
  <c r="Y553" i="3" s="1"/>
  <c r="H568" i="3"/>
  <c r="C553" i="3" s="1"/>
  <c r="B560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1004" i="13" l="1"/>
  <c r="X1005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81" i="9" l="1"/>
  <c r="Y1073" i="9" s="1"/>
  <c r="R1081" i="9"/>
  <c r="C1073" i="9" s="1"/>
  <c r="AD1079" i="9"/>
  <c r="Y1064" i="9" s="1"/>
  <c r="H1079" i="9"/>
  <c r="C1064" i="9"/>
  <c r="AN1036" i="9"/>
  <c r="R1036" i="9"/>
  <c r="AD1034" i="9"/>
  <c r="Y1019" i="9" s="1"/>
  <c r="H1034" i="9"/>
  <c r="Y1027" i="9"/>
  <c r="C1027" i="9"/>
  <c r="B1026" i="9"/>
  <c r="C1019" i="9"/>
  <c r="AN988" i="9"/>
  <c r="Y980" i="9" s="1"/>
  <c r="R988" i="9"/>
  <c r="C980" i="9" s="1"/>
  <c r="AD986" i="9"/>
  <c r="Y971" i="9" s="1"/>
  <c r="H986" i="9"/>
  <c r="C971" i="9"/>
  <c r="AN943" i="9"/>
  <c r="Y934" i="9" s="1"/>
  <c r="R943" i="9"/>
  <c r="C934" i="9" s="1"/>
  <c r="AD941" i="9"/>
  <c r="Y926" i="9" s="1"/>
  <c r="H941" i="9"/>
  <c r="C926" i="9" s="1"/>
  <c r="B933" i="9"/>
  <c r="AN894" i="9"/>
  <c r="Y886" i="9" s="1"/>
  <c r="R894" i="9"/>
  <c r="C886" i="9" s="1"/>
  <c r="AD892" i="9"/>
  <c r="Y877" i="9" s="1"/>
  <c r="H892" i="9"/>
  <c r="C877" i="9" s="1"/>
  <c r="AN849" i="9"/>
  <c r="Y840" i="9" s="1"/>
  <c r="R849" i="9"/>
  <c r="C840" i="9" s="1"/>
  <c r="AD847" i="9"/>
  <c r="Y832" i="9" s="1"/>
  <c r="H847" i="9"/>
  <c r="C832" i="9" s="1"/>
  <c r="B839" i="9"/>
  <c r="AN801" i="9"/>
  <c r="Y793" i="9" s="1"/>
  <c r="R801" i="9"/>
  <c r="C793" i="9" s="1"/>
  <c r="AD799" i="9"/>
  <c r="Y784" i="9" s="1"/>
  <c r="H799" i="9"/>
  <c r="C784" i="9" s="1"/>
  <c r="AN756" i="9"/>
  <c r="Y747" i="9" s="1"/>
  <c r="R756" i="9"/>
  <c r="C747" i="9" s="1"/>
  <c r="AD754" i="9"/>
  <c r="Y739" i="9" s="1"/>
  <c r="H754" i="9"/>
  <c r="C739" i="9" s="1"/>
  <c r="B746" i="9"/>
  <c r="AN708" i="9"/>
  <c r="Y700" i="9" s="1"/>
  <c r="R708" i="9"/>
  <c r="C700" i="9" s="1"/>
  <c r="AD706" i="9"/>
  <c r="Y691" i="9" s="1"/>
  <c r="H706" i="9"/>
  <c r="C691" i="9" s="1"/>
  <c r="AN663" i="9"/>
  <c r="Y654" i="9" s="1"/>
  <c r="R663" i="9"/>
  <c r="C654" i="9" s="1"/>
  <c r="AD661" i="9"/>
  <c r="Y646" i="9" s="1"/>
  <c r="H661" i="9"/>
  <c r="C646" i="9" s="1"/>
  <c r="B653" i="9"/>
  <c r="AN615" i="9"/>
  <c r="Y607" i="9" s="1"/>
  <c r="R615" i="9"/>
  <c r="C607" i="9" s="1"/>
  <c r="AD613" i="9"/>
  <c r="Y598" i="9" s="1"/>
  <c r="H613" i="9"/>
  <c r="C598" i="9" s="1"/>
  <c r="AN570" i="9"/>
  <c r="Y561" i="9" s="1"/>
  <c r="R570" i="9"/>
  <c r="C561" i="9" s="1"/>
  <c r="AD568" i="9"/>
  <c r="Y553" i="9" s="1"/>
  <c r="H568" i="9"/>
  <c r="C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81" i="8"/>
  <c r="Y1073" i="8" s="1"/>
  <c r="R1081" i="8"/>
  <c r="C1073" i="8" s="1"/>
  <c r="AD1079" i="8"/>
  <c r="Y1064" i="8" s="1"/>
  <c r="H1079" i="8"/>
  <c r="C1064" i="8" s="1"/>
  <c r="AN1036" i="8"/>
  <c r="Y1027" i="8" s="1"/>
  <c r="R1036" i="8"/>
  <c r="C1027" i="8" s="1"/>
  <c r="AD1034" i="8"/>
  <c r="Y1019" i="8" s="1"/>
  <c r="H1034" i="8"/>
  <c r="C1019" i="8" s="1"/>
  <c r="B1026" i="8"/>
  <c r="AN988" i="8"/>
  <c r="Y980" i="8" s="1"/>
  <c r="R988" i="8"/>
  <c r="C980" i="8" s="1"/>
  <c r="AD986" i="8"/>
  <c r="Y971" i="8" s="1"/>
  <c r="H986" i="8"/>
  <c r="C971" i="8" s="1"/>
  <c r="AN943" i="8"/>
  <c r="Y934" i="8" s="1"/>
  <c r="R943" i="8"/>
  <c r="C934" i="8" s="1"/>
  <c r="AD941" i="8"/>
  <c r="Y926" i="8" s="1"/>
  <c r="H941" i="8"/>
  <c r="C926" i="8" s="1"/>
  <c r="B933" i="8"/>
  <c r="AN894" i="8"/>
  <c r="Y886" i="8" s="1"/>
  <c r="R894" i="8"/>
  <c r="C886" i="8" s="1"/>
  <c r="AD892" i="8"/>
  <c r="Y877" i="8" s="1"/>
  <c r="H892" i="8"/>
  <c r="C877" i="8" s="1"/>
  <c r="AN849" i="8"/>
  <c r="Y840" i="8" s="1"/>
  <c r="R849" i="8"/>
  <c r="C840" i="8" s="1"/>
  <c r="AD847" i="8"/>
  <c r="Y832" i="8" s="1"/>
  <c r="H847" i="8"/>
  <c r="C832" i="8" s="1"/>
  <c r="B839" i="8"/>
  <c r="AN801" i="8"/>
  <c r="Y793" i="8" s="1"/>
  <c r="R801" i="8"/>
  <c r="C793" i="8" s="1"/>
  <c r="AD799" i="8"/>
  <c r="Y784" i="8" s="1"/>
  <c r="H799" i="8"/>
  <c r="C784" i="8" s="1"/>
  <c r="AN756" i="8"/>
  <c r="Y747" i="8" s="1"/>
  <c r="R756" i="8"/>
  <c r="C747" i="8" s="1"/>
  <c r="AD754" i="8"/>
  <c r="Y739" i="8" s="1"/>
  <c r="H754" i="8"/>
  <c r="C739" i="8" s="1"/>
  <c r="B746" i="8"/>
  <c r="AN708" i="8"/>
  <c r="Y700" i="8" s="1"/>
  <c r="R708" i="8"/>
  <c r="C700" i="8" s="1"/>
  <c r="AD706" i="8"/>
  <c r="Y691" i="8" s="1"/>
  <c r="H706" i="8"/>
  <c r="C691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B762" i="7"/>
  <c r="C755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59" i="6"/>
  <c r="Y1051" i="6" s="1"/>
  <c r="R1059" i="6"/>
  <c r="C1051" i="6" s="1"/>
  <c r="AD1057" i="6"/>
  <c r="Y1042" i="6" s="1"/>
  <c r="H1057" i="6"/>
  <c r="C1042" i="6" s="1"/>
  <c r="AN1014" i="6"/>
  <c r="Y1005" i="6" s="1"/>
  <c r="R1014" i="6"/>
  <c r="C1005" i="6" s="1"/>
  <c r="AD1012" i="6"/>
  <c r="Y997" i="6" s="1"/>
  <c r="H1012" i="6"/>
  <c r="C997" i="6" s="1"/>
  <c r="B1004" i="6"/>
  <c r="AN966" i="6"/>
  <c r="Y958" i="6" s="1"/>
  <c r="R966" i="6"/>
  <c r="C958" i="6" s="1"/>
  <c r="AD964" i="6"/>
  <c r="Y949" i="6" s="1"/>
  <c r="H964" i="6"/>
  <c r="C949" i="6" s="1"/>
  <c r="AN921" i="6"/>
  <c r="Y912" i="6" s="1"/>
  <c r="R921" i="6"/>
  <c r="C912" i="6" s="1"/>
  <c r="AD919" i="6"/>
  <c r="Y904" i="6" s="1"/>
  <c r="H919" i="6"/>
  <c r="C904" i="6" s="1"/>
  <c r="B911" i="6"/>
  <c r="AN872" i="6"/>
  <c r="Y864" i="6" s="1"/>
  <c r="R872" i="6"/>
  <c r="C864" i="6" s="1"/>
  <c r="AD870" i="6"/>
  <c r="Y855" i="6" s="1"/>
  <c r="H870" i="6"/>
  <c r="C855" i="6" s="1"/>
  <c r="AN827" i="6"/>
  <c r="Y818" i="6" s="1"/>
  <c r="R827" i="6"/>
  <c r="C818" i="6" s="1"/>
  <c r="AD825" i="6"/>
  <c r="Y810" i="6" s="1"/>
  <c r="H825" i="6"/>
  <c r="C810" i="6" s="1"/>
  <c r="B817" i="6"/>
  <c r="AN779" i="6"/>
  <c r="Y771" i="6" s="1"/>
  <c r="R779" i="6"/>
  <c r="C771" i="6" s="1"/>
  <c r="AD777" i="6"/>
  <c r="Y762" i="6" s="1"/>
  <c r="H777" i="6"/>
  <c r="C762" i="6" s="1"/>
  <c r="AN734" i="6"/>
  <c r="Y725" i="6" s="1"/>
  <c r="R734" i="6"/>
  <c r="C725" i="6" s="1"/>
  <c r="AD732" i="6"/>
  <c r="Y717" i="6" s="1"/>
  <c r="H732" i="6"/>
  <c r="C717" i="6" s="1"/>
  <c r="B724" i="6"/>
  <c r="AN686" i="6"/>
  <c r="Y678" i="6" s="1"/>
  <c r="R686" i="6"/>
  <c r="C678" i="6" s="1"/>
  <c r="AD684" i="6"/>
  <c r="Y669" i="6" s="1"/>
  <c r="H684" i="6"/>
  <c r="C669" i="6" s="1"/>
  <c r="AN641" i="6"/>
  <c r="Y632" i="6" s="1"/>
  <c r="R641" i="6"/>
  <c r="C632" i="6" s="1"/>
  <c r="AD639" i="6"/>
  <c r="Y624" i="6" s="1"/>
  <c r="H639" i="6"/>
  <c r="C624" i="6" s="1"/>
  <c r="B631" i="6"/>
  <c r="AN593" i="6"/>
  <c r="Y585" i="6" s="1"/>
  <c r="R593" i="6"/>
  <c r="C585" i="6" s="1"/>
  <c r="AD591" i="6"/>
  <c r="Y576" i="6" s="1"/>
  <c r="H591" i="6"/>
  <c r="C576" i="6" s="1"/>
  <c r="AN548" i="6"/>
  <c r="Y539" i="6" s="1"/>
  <c r="R548" i="6"/>
  <c r="C539" i="6" s="1"/>
  <c r="AD546" i="6"/>
  <c r="Y531" i="6" s="1"/>
  <c r="H546" i="6"/>
  <c r="C531" i="6" s="1"/>
  <c r="B538" i="6"/>
  <c r="AN503" i="6"/>
  <c r="Y495" i="6" s="1"/>
  <c r="R503" i="6"/>
  <c r="C495" i="6" s="1"/>
  <c r="AD501" i="6"/>
  <c r="Y486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53" i="5"/>
  <c r="Y1045" i="5" s="1"/>
  <c r="R1053" i="5"/>
  <c r="C1045" i="5" s="1"/>
  <c r="AD1051" i="5"/>
  <c r="Y1036" i="5" s="1"/>
  <c r="H1051" i="5"/>
  <c r="C1036" i="5" s="1"/>
  <c r="AN1008" i="5"/>
  <c r="Y999" i="5" s="1"/>
  <c r="R1008" i="5"/>
  <c r="C999" i="5" s="1"/>
  <c r="AD1006" i="5"/>
  <c r="Y991" i="5" s="1"/>
  <c r="H1006" i="5"/>
  <c r="C991" i="5" s="1"/>
  <c r="B998" i="5"/>
  <c r="AN960" i="5"/>
  <c r="Y952" i="5" s="1"/>
  <c r="R960" i="5"/>
  <c r="C952" i="5" s="1"/>
  <c r="AD958" i="5"/>
  <c r="Y943" i="5" s="1"/>
  <c r="H958" i="5"/>
  <c r="C943" i="5" s="1"/>
  <c r="AN915" i="5"/>
  <c r="Y906" i="5" s="1"/>
  <c r="R915" i="5"/>
  <c r="C906" i="5" s="1"/>
  <c r="AD913" i="5"/>
  <c r="Y898" i="5" s="1"/>
  <c r="H913" i="5"/>
  <c r="C898" i="5" s="1"/>
  <c r="B905" i="5"/>
  <c r="AN866" i="5"/>
  <c r="Y858" i="5" s="1"/>
  <c r="R866" i="5"/>
  <c r="C858" i="5" s="1"/>
  <c r="AD864" i="5"/>
  <c r="Y849" i="5" s="1"/>
  <c r="H864" i="5"/>
  <c r="C849" i="5" s="1"/>
  <c r="AN821" i="5"/>
  <c r="Y812" i="5" s="1"/>
  <c r="R821" i="5"/>
  <c r="C812" i="5" s="1"/>
  <c r="AD819" i="5"/>
  <c r="Y804" i="5" s="1"/>
  <c r="H819" i="5"/>
  <c r="C804" i="5" s="1"/>
  <c r="B811" i="5"/>
  <c r="AN773" i="5"/>
  <c r="Y765" i="5" s="1"/>
  <c r="R773" i="5"/>
  <c r="C765" i="5" s="1"/>
  <c r="AD771" i="5"/>
  <c r="Y756" i="5" s="1"/>
  <c r="H771" i="5"/>
  <c r="C756" i="5" s="1"/>
  <c r="AN728" i="5"/>
  <c r="Y719" i="5" s="1"/>
  <c r="R728" i="5"/>
  <c r="C719" i="5" s="1"/>
  <c r="AD726" i="5"/>
  <c r="Y711" i="5" s="1"/>
  <c r="H726" i="5"/>
  <c r="C711" i="5" s="1"/>
  <c r="B718" i="5"/>
  <c r="AN680" i="5"/>
  <c r="Y672" i="5" s="1"/>
  <c r="R680" i="5"/>
  <c r="C672" i="5" s="1"/>
  <c r="AD678" i="5"/>
  <c r="Y663" i="5" s="1"/>
  <c r="H678" i="5"/>
  <c r="C663" i="5" s="1"/>
  <c r="AN635" i="5"/>
  <c r="Y626" i="5" s="1"/>
  <c r="R635" i="5"/>
  <c r="C626" i="5" s="1"/>
  <c r="AD633" i="5"/>
  <c r="Y618" i="5" s="1"/>
  <c r="H633" i="5"/>
  <c r="C618" i="5" s="1"/>
  <c r="B625" i="5"/>
  <c r="AN587" i="5"/>
  <c r="Y579" i="5" s="1"/>
  <c r="R587" i="5"/>
  <c r="C579" i="5" s="1"/>
  <c r="AD585" i="5"/>
  <c r="Y570" i="5" s="1"/>
  <c r="H585" i="5"/>
  <c r="C570" i="5" s="1"/>
  <c r="AN542" i="5"/>
  <c r="Y533" i="5" s="1"/>
  <c r="R542" i="5"/>
  <c r="C533" i="5" s="1"/>
  <c r="AD540" i="5"/>
  <c r="Y525" i="5" s="1"/>
  <c r="H540" i="5"/>
  <c r="C525" i="5" s="1"/>
  <c r="B532" i="5"/>
  <c r="AN494" i="5"/>
  <c r="Y486" i="5" s="1"/>
  <c r="R494" i="5"/>
  <c r="C486" i="5" s="1"/>
  <c r="AD492" i="5"/>
  <c r="Y477" i="5" s="1"/>
  <c r="H492" i="5"/>
  <c r="C477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59" i="4"/>
  <c r="Y1051" i="4" s="1"/>
  <c r="R1059" i="4"/>
  <c r="C1051" i="4" s="1"/>
  <c r="AD1057" i="4"/>
  <c r="Y1042" i="4" s="1"/>
  <c r="H1057" i="4"/>
  <c r="C1042" i="4" s="1"/>
  <c r="AN1014" i="4"/>
  <c r="Y1005" i="4" s="1"/>
  <c r="R1014" i="4"/>
  <c r="C1005" i="4" s="1"/>
  <c r="AD1012" i="4"/>
  <c r="Y997" i="4" s="1"/>
  <c r="H1012" i="4"/>
  <c r="C997" i="4" s="1"/>
  <c r="B1004" i="4"/>
  <c r="AN966" i="4"/>
  <c r="Y958" i="4" s="1"/>
  <c r="R966" i="4"/>
  <c r="C958" i="4" s="1"/>
  <c r="AD964" i="4"/>
  <c r="Y949" i="4" s="1"/>
  <c r="H964" i="4"/>
  <c r="C949" i="4" s="1"/>
  <c r="AN921" i="4"/>
  <c r="Y912" i="4" s="1"/>
  <c r="R921" i="4"/>
  <c r="C912" i="4" s="1"/>
  <c r="AD919" i="4"/>
  <c r="Y904" i="4" s="1"/>
  <c r="H919" i="4"/>
  <c r="C904" i="4" s="1"/>
  <c r="B911" i="4"/>
  <c r="AN872" i="4"/>
  <c r="Y864" i="4" s="1"/>
  <c r="R872" i="4"/>
  <c r="C864" i="4" s="1"/>
  <c r="AD870" i="4"/>
  <c r="Y855" i="4" s="1"/>
  <c r="H870" i="4"/>
  <c r="C855" i="4" s="1"/>
  <c r="AN827" i="4"/>
  <c r="Y818" i="4" s="1"/>
  <c r="R827" i="4"/>
  <c r="C818" i="4" s="1"/>
  <c r="AD825" i="4"/>
  <c r="Y810" i="4" s="1"/>
  <c r="H825" i="4"/>
  <c r="C810" i="4" s="1"/>
  <c r="B817" i="4"/>
  <c r="AN779" i="4"/>
  <c r="Y771" i="4" s="1"/>
  <c r="R779" i="4"/>
  <c r="C771" i="4" s="1"/>
  <c r="AD777" i="4"/>
  <c r="Y762" i="4" s="1"/>
  <c r="H777" i="4"/>
  <c r="C762" i="4" s="1"/>
  <c r="AN734" i="4"/>
  <c r="Y725" i="4" s="1"/>
  <c r="R734" i="4"/>
  <c r="C725" i="4" s="1"/>
  <c r="AD732" i="4"/>
  <c r="Y717" i="4" s="1"/>
  <c r="H732" i="4"/>
  <c r="C717" i="4" s="1"/>
  <c r="B724" i="4"/>
  <c r="AN686" i="4"/>
  <c r="Y678" i="4" s="1"/>
  <c r="R686" i="4"/>
  <c r="C678" i="4" s="1"/>
  <c r="AD684" i="4"/>
  <c r="Y669" i="4" s="1"/>
  <c r="H684" i="4"/>
  <c r="C669" i="4" s="1"/>
  <c r="AN641" i="4"/>
  <c r="Y632" i="4" s="1"/>
  <c r="R641" i="4"/>
  <c r="C632" i="4" s="1"/>
  <c r="AD639" i="4"/>
  <c r="Y624" i="4" s="1"/>
  <c r="H639" i="4"/>
  <c r="C624" i="4" s="1"/>
  <c r="B631" i="4"/>
  <c r="AN593" i="4"/>
  <c r="Y585" i="4" s="1"/>
  <c r="R593" i="4"/>
  <c r="C585" i="4" s="1"/>
  <c r="AD591" i="4"/>
  <c r="Y576" i="4" s="1"/>
  <c r="H591" i="4"/>
  <c r="C576" i="4" s="1"/>
  <c r="AN548" i="4"/>
  <c r="Y539" i="4" s="1"/>
  <c r="R548" i="4"/>
  <c r="C539" i="4" s="1"/>
  <c r="AD546" i="4"/>
  <c r="Y531" i="4" s="1"/>
  <c r="H546" i="4"/>
  <c r="C531" i="4" s="1"/>
  <c r="B538" i="4"/>
  <c r="AN500" i="4"/>
  <c r="Y492" i="4" s="1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51" i="2"/>
  <c r="Y1043" i="2" s="1"/>
  <c r="R1051" i="2"/>
  <c r="C1043" i="2" s="1"/>
  <c r="AD1049" i="2"/>
  <c r="Y1034" i="2" s="1"/>
  <c r="H1049" i="2"/>
  <c r="C1034" i="2" s="1"/>
  <c r="AN1006" i="2"/>
  <c r="Y997" i="2" s="1"/>
  <c r="R1006" i="2"/>
  <c r="C997" i="2" s="1"/>
  <c r="AD1004" i="2"/>
  <c r="Y989" i="2" s="1"/>
  <c r="H1004" i="2"/>
  <c r="C989" i="2" s="1"/>
  <c r="B996" i="2"/>
  <c r="AN958" i="2"/>
  <c r="Y950" i="2" s="1"/>
  <c r="R958" i="2"/>
  <c r="C950" i="2" s="1"/>
  <c r="AD956" i="2"/>
  <c r="Y941" i="2" s="1"/>
  <c r="H956" i="2"/>
  <c r="C941" i="2" s="1"/>
  <c r="AN913" i="2"/>
  <c r="Y904" i="2" s="1"/>
  <c r="R913" i="2"/>
  <c r="C904" i="2" s="1"/>
  <c r="AD911" i="2"/>
  <c r="Y896" i="2" s="1"/>
  <c r="H911" i="2"/>
  <c r="C896" i="2" s="1"/>
  <c r="B903" i="2"/>
  <c r="AN864" i="2"/>
  <c r="Y856" i="2" s="1"/>
  <c r="R864" i="2"/>
  <c r="C856" i="2" s="1"/>
  <c r="AD862" i="2"/>
  <c r="Y847" i="2" s="1"/>
  <c r="H862" i="2"/>
  <c r="C847" i="2" s="1"/>
  <c r="AN819" i="2"/>
  <c r="Y810" i="2" s="1"/>
  <c r="R819" i="2"/>
  <c r="C810" i="2" s="1"/>
  <c r="AD817" i="2"/>
  <c r="Y802" i="2" s="1"/>
  <c r="H817" i="2"/>
  <c r="C802" i="2" s="1"/>
  <c r="B809" i="2"/>
  <c r="AN771" i="2"/>
  <c r="Y763" i="2" s="1"/>
  <c r="R771" i="2"/>
  <c r="C763" i="2" s="1"/>
  <c r="AD769" i="2"/>
  <c r="Y754" i="2" s="1"/>
  <c r="H769" i="2"/>
  <c r="C754" i="2" s="1"/>
  <c r="AN726" i="2"/>
  <c r="Y717" i="2" s="1"/>
  <c r="R726" i="2"/>
  <c r="C717" i="2" s="1"/>
  <c r="AD724" i="2"/>
  <c r="Y709" i="2" s="1"/>
  <c r="H724" i="2"/>
  <c r="C709" i="2" s="1"/>
  <c r="B716" i="2"/>
  <c r="AN678" i="2"/>
  <c r="Y670" i="2" s="1"/>
  <c r="R678" i="2"/>
  <c r="C670" i="2" s="1"/>
  <c r="AD676" i="2"/>
  <c r="Y661" i="2" s="1"/>
  <c r="H676" i="2"/>
  <c r="C661" i="2" s="1"/>
  <c r="AN633" i="2"/>
  <c r="Y624" i="2" s="1"/>
  <c r="R633" i="2"/>
  <c r="C624" i="2" s="1"/>
  <c r="AD631" i="2"/>
  <c r="Y616" i="2" s="1"/>
  <c r="H631" i="2"/>
  <c r="C616" i="2" s="1"/>
  <c r="B623" i="2"/>
  <c r="AN585" i="2"/>
  <c r="Y577" i="2" s="1"/>
  <c r="R585" i="2"/>
  <c r="C577" i="2" s="1"/>
  <c r="AD583" i="2"/>
  <c r="Y568" i="2" s="1"/>
  <c r="H583" i="2"/>
  <c r="C568" i="2" s="1"/>
  <c r="AN540" i="2"/>
  <c r="Y531" i="2" s="1"/>
  <c r="R540" i="2"/>
  <c r="C531" i="2" s="1"/>
  <c r="AD538" i="2"/>
  <c r="Y523" i="2" s="1"/>
  <c r="H538" i="2"/>
  <c r="C523" i="2" s="1"/>
  <c r="B530" i="2"/>
  <c r="AN494" i="2"/>
  <c r="Y486" i="2" s="1"/>
  <c r="R494" i="2"/>
  <c r="C486" i="2" s="1"/>
  <c r="AD492" i="2"/>
  <c r="Y477" i="2" s="1"/>
  <c r="H492" i="2"/>
  <c r="C477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10" i="11"/>
  <c r="Y1102" i="11" s="1"/>
  <c r="R1110" i="11"/>
  <c r="C1102" i="11" s="1"/>
  <c r="AD1108" i="11"/>
  <c r="Y1093" i="11" s="1"/>
  <c r="H1108" i="11"/>
  <c r="C1093" i="11" s="1"/>
  <c r="AN1065" i="11"/>
  <c r="Y1056" i="11" s="1"/>
  <c r="R1065" i="11"/>
  <c r="C1056" i="11" s="1"/>
  <c r="AD1063" i="11"/>
  <c r="Y1048" i="11" s="1"/>
  <c r="H1063" i="11"/>
  <c r="C1048" i="11" s="1"/>
  <c r="B1055" i="11"/>
  <c r="AN1017" i="11"/>
  <c r="Y1009" i="11" s="1"/>
  <c r="R1017" i="11"/>
  <c r="C1009" i="11" s="1"/>
  <c r="AD1015" i="11"/>
  <c r="Y1000" i="11" s="1"/>
  <c r="H1015" i="11"/>
  <c r="C1000" i="11" s="1"/>
  <c r="AN972" i="11"/>
  <c r="Y963" i="11" s="1"/>
  <c r="R972" i="11"/>
  <c r="C963" i="11" s="1"/>
  <c r="AD970" i="11"/>
  <c r="Y955" i="11" s="1"/>
  <c r="H970" i="11"/>
  <c r="C955" i="11" s="1"/>
  <c r="B962" i="11"/>
  <c r="AN923" i="11"/>
  <c r="Y915" i="11" s="1"/>
  <c r="R923" i="11"/>
  <c r="C915" i="11" s="1"/>
  <c r="AD921" i="11"/>
  <c r="Y906" i="11" s="1"/>
  <c r="H921" i="11"/>
  <c r="C906" i="11" s="1"/>
  <c r="AN878" i="11"/>
  <c r="Y869" i="11" s="1"/>
  <c r="R878" i="11"/>
  <c r="C869" i="11" s="1"/>
  <c r="AD876" i="11"/>
  <c r="Y861" i="11" s="1"/>
  <c r="H876" i="11"/>
  <c r="C861" i="11" s="1"/>
  <c r="B868" i="11"/>
  <c r="AN830" i="11"/>
  <c r="Y822" i="11" s="1"/>
  <c r="R830" i="11"/>
  <c r="C822" i="11" s="1"/>
  <c r="AD828" i="11"/>
  <c r="Y813" i="11" s="1"/>
  <c r="H828" i="11"/>
  <c r="C813" i="11" s="1"/>
  <c r="AN785" i="11"/>
  <c r="Y776" i="11" s="1"/>
  <c r="R785" i="11"/>
  <c r="C776" i="11" s="1"/>
  <c r="AD783" i="11"/>
  <c r="Y768" i="11" s="1"/>
  <c r="H783" i="11"/>
  <c r="C768" i="11" s="1"/>
  <c r="B775" i="11"/>
  <c r="AN737" i="11"/>
  <c r="Y729" i="11" s="1"/>
  <c r="R737" i="11"/>
  <c r="C729" i="11" s="1"/>
  <c r="AD735" i="11"/>
  <c r="Y720" i="11" s="1"/>
  <c r="H735" i="11"/>
  <c r="C720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X16" i="9"/>
  <c r="C13" i="8"/>
  <c r="C9" i="8"/>
  <c r="Y8" i="7"/>
  <c r="Y11" i="7" s="1"/>
  <c r="Y8" i="5"/>
  <c r="Y11" i="5" s="1"/>
  <c r="C13" i="2"/>
  <c r="C9" i="2"/>
  <c r="AN1085" i="1"/>
  <c r="Y1077" i="1" s="1"/>
  <c r="R1085" i="1"/>
  <c r="C1077" i="1" s="1"/>
  <c r="AD1083" i="1"/>
  <c r="Y1068" i="1" s="1"/>
  <c r="H1083" i="1"/>
  <c r="C1068" i="1" s="1"/>
  <c r="AN1040" i="1"/>
  <c r="Y1031" i="1" s="1"/>
  <c r="R1040" i="1"/>
  <c r="C1031" i="1" s="1"/>
  <c r="AD1038" i="1"/>
  <c r="Y1023" i="1" s="1"/>
  <c r="H1038" i="1"/>
  <c r="C1023" i="1" s="1"/>
  <c r="B1030" i="1"/>
  <c r="AN992" i="1"/>
  <c r="Y984" i="1" s="1"/>
  <c r="R992" i="1"/>
  <c r="C984" i="1" s="1"/>
  <c r="AD990" i="1"/>
  <c r="Y975" i="1" s="1"/>
  <c r="H990" i="1"/>
  <c r="C975" i="1" s="1"/>
  <c r="AN947" i="1"/>
  <c r="Y938" i="1" s="1"/>
  <c r="R947" i="1"/>
  <c r="C938" i="1" s="1"/>
  <c r="AD945" i="1"/>
  <c r="Y930" i="1" s="1"/>
  <c r="H945" i="1"/>
  <c r="C930" i="1" s="1"/>
  <c r="B937" i="1"/>
  <c r="AN898" i="1"/>
  <c r="Y890" i="1" s="1"/>
  <c r="R898" i="1"/>
  <c r="C890" i="1" s="1"/>
  <c r="AD896" i="1"/>
  <c r="Y881" i="1" s="1"/>
  <c r="H896" i="1"/>
  <c r="C881" i="1" s="1"/>
  <c r="AN853" i="1"/>
  <c r="Y844" i="1" s="1"/>
  <c r="R853" i="1"/>
  <c r="C844" i="1" s="1"/>
  <c r="AD851" i="1"/>
  <c r="Y836" i="1" s="1"/>
  <c r="H851" i="1"/>
  <c r="C836" i="1" s="1"/>
  <c r="B843" i="1"/>
  <c r="AN805" i="1"/>
  <c r="Y797" i="1" s="1"/>
  <c r="R805" i="1"/>
  <c r="C797" i="1" s="1"/>
  <c r="AD803" i="1"/>
  <c r="Y788" i="1" s="1"/>
  <c r="H803" i="1"/>
  <c r="C788" i="1" s="1"/>
  <c r="AN760" i="1"/>
  <c r="Y751" i="1" s="1"/>
  <c r="R760" i="1"/>
  <c r="C751" i="1" s="1"/>
  <c r="AD758" i="1"/>
  <c r="Y743" i="1" s="1"/>
  <c r="H758" i="1"/>
  <c r="C743" i="1" s="1"/>
  <c r="B750" i="1"/>
  <c r="AN712" i="1"/>
  <c r="Y704" i="1" s="1"/>
  <c r="R712" i="1"/>
  <c r="C704" i="1" s="1"/>
  <c r="AD710" i="1"/>
  <c r="Y695" i="1" s="1"/>
  <c r="H710" i="1"/>
  <c r="C695" i="1" s="1"/>
  <c r="AN667" i="1"/>
  <c r="Y658" i="1" s="1"/>
  <c r="R667" i="1"/>
  <c r="C658" i="1" s="1"/>
  <c r="AD665" i="1"/>
  <c r="Y650" i="1" s="1"/>
  <c r="H665" i="1"/>
  <c r="C650" i="1" s="1"/>
  <c r="B657" i="1"/>
  <c r="AN619" i="1"/>
  <c r="Y611" i="1" s="1"/>
  <c r="R619" i="1"/>
  <c r="C611" i="1" s="1"/>
  <c r="AD617" i="1"/>
  <c r="Y602" i="1" s="1"/>
  <c r="H617" i="1"/>
  <c r="C602" i="1" s="1"/>
  <c r="AN574" i="1"/>
  <c r="Y565" i="1" s="1"/>
  <c r="R574" i="1"/>
  <c r="C565" i="1" s="1"/>
  <c r="AD572" i="1"/>
  <c r="Y557" i="1" s="1"/>
  <c r="H572" i="1"/>
  <c r="C557" i="1" s="1"/>
  <c r="B564" i="1"/>
  <c r="AN520" i="1"/>
  <c r="Y512" i="1" s="1"/>
  <c r="R520" i="1"/>
  <c r="C512" i="1" s="1"/>
  <c r="AD518" i="1"/>
  <c r="Y503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N87" i="12"/>
  <c r="D87" i="12"/>
  <c r="R82" i="12"/>
  <c r="R87" i="12" s="1"/>
  <c r="H82" i="12"/>
  <c r="H87" i="12" s="1"/>
  <c r="N64" i="12"/>
  <c r="D64" i="12"/>
  <c r="R64" i="12"/>
  <c r="H59" i="12"/>
  <c r="H64" i="12" s="1"/>
  <c r="N40" i="12"/>
  <c r="D40" i="12"/>
  <c r="R35" i="12"/>
  <c r="R40" i="12" s="1"/>
  <c r="H35" i="12"/>
  <c r="H40" i="12" s="1"/>
  <c r="AQ37" i="12"/>
  <c r="AG37" i="12"/>
  <c r="AU32" i="12"/>
  <c r="AU37" i="12" s="1"/>
  <c r="AK32" i="12"/>
  <c r="AK37" i="12" s="1"/>
  <c r="D16" i="12"/>
  <c r="H11" i="12"/>
  <c r="H16" i="12" s="1"/>
  <c r="AQ14" i="12"/>
  <c r="AU9" i="12"/>
  <c r="AU14" i="12" s="1"/>
  <c r="AK9" i="12"/>
  <c r="AK14" i="12" s="1"/>
  <c r="AG14" i="12"/>
  <c r="X16" i="6" l="1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O41" i="12"/>
  <c r="AR38" i="12"/>
  <c r="AR15" i="12"/>
  <c r="AH38" i="12"/>
  <c r="AH15" i="12"/>
  <c r="E17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5" i="12"/>
  <c r="E88" i="12"/>
  <c r="O65" i="12"/>
  <c r="O88" i="12"/>
  <c r="E41" i="12"/>
  <c r="Y13" i="11" l="1"/>
  <c r="B62" i="11" s="1"/>
  <c r="C53" i="11"/>
  <c r="C56" i="11" s="1"/>
  <c r="B62" i="7"/>
  <c r="X14" i="11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C62" i="11" l="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C58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X62" i="11" l="1"/>
  <c r="B60" i="11"/>
  <c r="Y62" i="11"/>
  <c r="Y81" i="11" s="1"/>
  <c r="Y57" i="11" s="1"/>
  <c r="Y53" i="11"/>
  <c r="Y56" i="11" s="1"/>
  <c r="Y58" i="11" s="1"/>
  <c r="C106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C114" i="11"/>
  <c r="C133" i="11" s="1"/>
  <c r="C110" i="11" s="1"/>
  <c r="C109" i="11"/>
  <c r="X59" i="11"/>
  <c r="Y58" i="9" l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C103" i="5"/>
  <c r="C106" i="5" s="1"/>
  <c r="X59" i="7"/>
  <c r="C109" i="7"/>
  <c r="C120" i="7" s="1"/>
  <c r="C105" i="7" s="1"/>
  <c r="C106" i="7" s="1"/>
  <c r="C106" i="9"/>
  <c r="C109" i="9" s="1"/>
  <c r="X59" i="9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11" i="11"/>
  <c r="Y106" i="11" s="1"/>
  <c r="X59" i="6" l="1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C108" i="5"/>
  <c r="Y111" i="5" s="1"/>
  <c r="Y122" i="5" s="1"/>
  <c r="Y107" i="5" s="1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C175" i="5"/>
  <c r="C178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5" i="11" s="1"/>
  <c r="C245" i="11" s="1"/>
  <c r="C248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91" i="9"/>
  <c r="C194" i="9" s="1"/>
  <c r="C180" i="5"/>
  <c r="X145" i="2" l="1"/>
  <c r="Y136" i="2"/>
  <c r="Y139" i="2" s="1"/>
  <c r="Y145" i="2"/>
  <c r="Y155" i="2" s="1"/>
  <c r="Y140" i="2" s="1"/>
  <c r="B143" i="2"/>
  <c r="Y200" i="11"/>
  <c r="Y203" i="11" s="1"/>
  <c r="X144" i="7"/>
  <c r="C199" i="9"/>
  <c r="C218" i="9" s="1"/>
  <c r="C195" i="9" s="1"/>
  <c r="C196" i="9" s="1"/>
  <c r="Y208" i="11"/>
  <c r="Y227" i="11" s="1"/>
  <c r="Y204" i="11" s="1"/>
  <c r="Y205" i="11" s="1"/>
  <c r="C254" i="11" s="1"/>
  <c r="C273" i="11" s="1"/>
  <c r="C249" i="11" s="1"/>
  <c r="C250" i="11" s="1"/>
  <c r="Y245" i="11" s="1"/>
  <c r="C187" i="7"/>
  <c r="C190" i="7" s="1"/>
  <c r="C192" i="7" s="1"/>
  <c r="B193" i="7" s="1"/>
  <c r="B206" i="11"/>
  <c r="X208" i="1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Y141" i="2" l="1"/>
  <c r="C184" i="2"/>
  <c r="C203" i="2" s="1"/>
  <c r="C180" i="2" s="1"/>
  <c r="C176" i="2"/>
  <c r="C179" i="2" s="1"/>
  <c r="C181" i="2" s="1"/>
  <c r="X142" i="2"/>
  <c r="X206" i="11"/>
  <c r="B254" i="11"/>
  <c r="Y190" i="8"/>
  <c r="B239" i="8" s="1"/>
  <c r="Y195" i="7"/>
  <c r="Y214" i="7" s="1"/>
  <c r="Y191" i="7" s="1"/>
  <c r="X195" i="7"/>
  <c r="Y190" i="7"/>
  <c r="Y179" i="4"/>
  <c r="X199" i="9"/>
  <c r="B197" i="9"/>
  <c r="Y199" i="9"/>
  <c r="Y218" i="9" s="1"/>
  <c r="Y195" i="9" s="1"/>
  <c r="Y191" i="9"/>
  <c r="Y194" i="9" s="1"/>
  <c r="Y191" i="6"/>
  <c r="Y180" i="5"/>
  <c r="C212" i="5" s="1"/>
  <c r="C215" i="5" s="1"/>
  <c r="X254" i="11"/>
  <c r="Y254" i="11"/>
  <c r="Y273" i="11" s="1"/>
  <c r="Y249" i="11" s="1"/>
  <c r="B252" i="11"/>
  <c r="Y248" i="11"/>
  <c r="Y54" i="1"/>
  <c r="C54" i="1"/>
  <c r="C9" i="1"/>
  <c r="C13" i="1"/>
  <c r="Y8" i="1" s="1"/>
  <c r="Y11" i="1" s="1"/>
  <c r="C239" i="8" l="1"/>
  <c r="C258" i="8" s="1"/>
  <c r="C234" i="8" s="1"/>
  <c r="C235" i="8" s="1"/>
  <c r="Y184" i="2"/>
  <c r="Y203" i="2" s="1"/>
  <c r="Y180" i="2" s="1"/>
  <c r="B182" i="2"/>
  <c r="X184" i="2"/>
  <c r="Y176" i="2"/>
  <c r="Y179" i="2" s="1"/>
  <c r="X191" i="8"/>
  <c r="Y192" i="7"/>
  <c r="C232" i="7" s="1"/>
  <c r="C235" i="7" s="1"/>
  <c r="Y250" i="11"/>
  <c r="X251" i="11" s="1"/>
  <c r="C227" i="4"/>
  <c r="C246" i="4" s="1"/>
  <c r="C222" i="4" s="1"/>
  <c r="C218" i="4"/>
  <c r="C221" i="4" s="1"/>
  <c r="B227" i="4"/>
  <c r="X193" i="7"/>
  <c r="Y196" i="9"/>
  <c r="X180" i="4"/>
  <c r="X239" i="8"/>
  <c r="Y239" i="8"/>
  <c r="Y258" i="8" s="1"/>
  <c r="Y234" i="8" s="1"/>
  <c r="B237" i="8"/>
  <c r="Y230" i="8"/>
  <c r="Y233" i="8" s="1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Y181" i="2" l="1"/>
  <c r="C300" i="11"/>
  <c r="C319" i="11" s="1"/>
  <c r="C296" i="11" s="1"/>
  <c r="B241" i="7"/>
  <c r="C292" i="11"/>
  <c r="C295" i="11" s="1"/>
  <c r="X182" i="2"/>
  <c r="B230" i="2"/>
  <c r="C241" i="7"/>
  <c r="C260" i="7" s="1"/>
  <c r="C236" i="7" s="1"/>
  <c r="C237" i="7" s="1"/>
  <c r="X241" i="7" s="1"/>
  <c r="X197" i="9"/>
  <c r="C236" i="9"/>
  <c r="C239" i="9" s="1"/>
  <c r="C223" i="4"/>
  <c r="B225" i="4" s="1"/>
  <c r="Y241" i="7"/>
  <c r="Y260" i="7" s="1"/>
  <c r="Y236" i="7" s="1"/>
  <c r="B239" i="7"/>
  <c r="B245" i="9"/>
  <c r="C245" i="9"/>
  <c r="C264" i="9" s="1"/>
  <c r="C240" i="9" s="1"/>
  <c r="Y235" i="8"/>
  <c r="C277" i="8" s="1"/>
  <c r="C280" i="8" s="1"/>
  <c r="C297" i="11"/>
  <c r="C337" i="11" s="1"/>
  <c r="C340" i="11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Y232" i="7" l="1"/>
  <c r="Y235" i="7" s="1"/>
  <c r="C221" i="2"/>
  <c r="C224" i="2" s="1"/>
  <c r="C230" i="2"/>
  <c r="C249" i="2" s="1"/>
  <c r="C225" i="2" s="1"/>
  <c r="C226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Y224" i="4" s="1"/>
  <c r="X228" i="4"/>
  <c r="Y237" i="7"/>
  <c r="X238" i="7" s="1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36" i="9" l="1"/>
  <c r="Y239" i="9" s="1"/>
  <c r="Y241" i="9" s="1"/>
  <c r="X242" i="9" s="1"/>
  <c r="B243" i="9"/>
  <c r="Y297" i="11"/>
  <c r="B346" i="11" s="1"/>
  <c r="Y221" i="2"/>
  <c r="Y224" i="2" s="1"/>
  <c r="X230" i="2"/>
  <c r="Y230" i="2"/>
  <c r="Y249" i="2" s="1"/>
  <c r="Y225" i="2" s="1"/>
  <c r="B228" i="2"/>
  <c r="X245" i="9"/>
  <c r="C287" i="7"/>
  <c r="C306" i="7" s="1"/>
  <c r="C283" i="7" s="1"/>
  <c r="C279" i="7"/>
  <c r="C282" i="7" s="1"/>
  <c r="C265" i="4"/>
  <c r="C268" i="4" s="1"/>
  <c r="X225" i="4"/>
  <c r="C273" i="4"/>
  <c r="C292" i="4" s="1"/>
  <c r="C269" i="4" s="1"/>
  <c r="C284" i="7"/>
  <c r="X287" i="7" s="1"/>
  <c r="X298" i="11"/>
  <c r="C346" i="11"/>
  <c r="C365" i="11" s="1"/>
  <c r="C341" i="11" s="1"/>
  <c r="C342" i="11" s="1"/>
  <c r="Y346" i="11" s="1"/>
  <c r="Y365" i="11" s="1"/>
  <c r="Y341" i="11" s="1"/>
  <c r="C259" i="5"/>
  <c r="C262" i="5" s="1"/>
  <c r="C264" i="5" s="1"/>
  <c r="X267" i="5" s="1"/>
  <c r="C291" i="9"/>
  <c r="C310" i="9" s="1"/>
  <c r="C287" i="9" s="1"/>
  <c r="C288" i="9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Y226" i="2" l="1"/>
  <c r="C270" i="4"/>
  <c r="C324" i="7"/>
  <c r="C327" i="7" s="1"/>
  <c r="Y287" i="7"/>
  <c r="Y306" i="7" s="1"/>
  <c r="Y283" i="7" s="1"/>
  <c r="Y279" i="7"/>
  <c r="Y282" i="7" s="1"/>
  <c r="B285" i="7"/>
  <c r="Y274" i="4"/>
  <c r="Y293" i="4" s="1"/>
  <c r="Y270" i="4" s="1"/>
  <c r="X274" i="4"/>
  <c r="X346" i="11"/>
  <c r="Y337" i="11"/>
  <c r="B344" i="11"/>
  <c r="Y259" i="5"/>
  <c r="Y262" i="5" s="1"/>
  <c r="Y267" i="5"/>
  <c r="Y286" i="5" s="1"/>
  <c r="Y263" i="5" s="1"/>
  <c r="B265" i="5"/>
  <c r="C328" i="9"/>
  <c r="C331" i="9" s="1"/>
  <c r="X291" i="9"/>
  <c r="B289" i="9"/>
  <c r="Y283" i="9"/>
  <c r="Y286" i="9" s="1"/>
  <c r="Y291" i="9"/>
  <c r="Y310" i="9" s="1"/>
  <c r="Y287" i="9" s="1"/>
  <c r="Y282" i="8"/>
  <c r="X286" i="6"/>
  <c r="B284" i="6"/>
  <c r="Y286" i="6"/>
  <c r="Y305" i="6" s="1"/>
  <c r="Y282" i="6" s="1"/>
  <c r="Y281" i="6"/>
  <c r="C268" i="2" l="1"/>
  <c r="C271" i="2" s="1"/>
  <c r="X227" i="2"/>
  <c r="C276" i="2"/>
  <c r="C295" i="2" s="1"/>
  <c r="C272" i="2" s="1"/>
  <c r="Y284" i="7"/>
  <c r="Y266" i="4"/>
  <c r="Y269" i="4" s="1"/>
  <c r="Y271" i="4" s="1"/>
  <c r="B271" i="4"/>
  <c r="Y340" i="11"/>
  <c r="Y342" i="11" s="1"/>
  <c r="Y264" i="5"/>
  <c r="Y288" i="9"/>
  <c r="C337" i="9" s="1"/>
  <c r="C349" i="9" s="1"/>
  <c r="C332" i="9" s="1"/>
  <c r="C333" i="9" s="1"/>
  <c r="Y283" i="6"/>
  <c r="B331" i="8"/>
  <c r="C331" i="8"/>
  <c r="C350" i="8" s="1"/>
  <c r="C326" i="8" s="1"/>
  <c r="C327" i="8" s="1"/>
  <c r="X283" i="8"/>
  <c r="B333" i="7"/>
  <c r="C333" i="7"/>
  <c r="C352" i="7" s="1"/>
  <c r="C328" i="7" s="1"/>
  <c r="C329" i="7" s="1"/>
  <c r="X285" i="7"/>
  <c r="C273" i="2" l="1"/>
  <c r="B319" i="4"/>
  <c r="C310" i="4"/>
  <c r="C313" i="4" s="1"/>
  <c r="X272" i="4"/>
  <c r="C319" i="4"/>
  <c r="C338" i="4" s="1"/>
  <c r="C314" i="4" s="1"/>
  <c r="C315" i="4" s="1"/>
  <c r="X320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333" i="7"/>
  <c r="Y333" i="7"/>
  <c r="Y352" i="7" s="1"/>
  <c r="Y328" i="7" s="1"/>
  <c r="B331" i="7"/>
  <c r="Y324" i="7"/>
  <c r="Y268" i="2" l="1"/>
  <c r="Y271" i="2" s="1"/>
  <c r="Y276" i="2"/>
  <c r="Y295" i="2" s="1"/>
  <c r="Y272" i="2" s="1"/>
  <c r="Y273" i="2" s="1"/>
  <c r="X276" i="2"/>
  <c r="B274" i="2"/>
  <c r="B317" i="4"/>
  <c r="Y311" i="4"/>
  <c r="Y314" i="4" s="1"/>
  <c r="Y320" i="4"/>
  <c r="Y334" i="4" s="1"/>
  <c r="Y315" i="4" s="1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Y327" i="7"/>
  <c r="Y329" i="7" s="1"/>
  <c r="C380" i="7"/>
  <c r="C399" i="7" s="1"/>
  <c r="C376" i="7" s="1"/>
  <c r="C81" i="1"/>
  <c r="C57" i="1" s="1"/>
  <c r="X274" i="2" l="1"/>
  <c r="C322" i="2"/>
  <c r="C341" i="2" s="1"/>
  <c r="C317" i="2" s="1"/>
  <c r="C313" i="2"/>
  <c r="C316" i="2" s="1"/>
  <c r="C318" i="2" s="1"/>
  <c r="Y313" i="2" s="1"/>
  <c r="B322" i="2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C358" i="4"/>
  <c r="C361" i="4" s="1"/>
  <c r="C366" i="4"/>
  <c r="C378" i="4" s="1"/>
  <c r="C362" i="4" s="1"/>
  <c r="X322" i="2"/>
  <c r="Y322" i="2"/>
  <c r="Y334" i="2" s="1"/>
  <c r="Y317" i="2" s="1"/>
  <c r="B320" i="2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372" i="7"/>
  <c r="C375" i="7" s="1"/>
  <c r="C377" i="7" s="1"/>
  <c r="X330" i="7"/>
  <c r="C58" i="1"/>
  <c r="C371" i="6" l="1"/>
  <c r="C374" i="6" s="1"/>
  <c r="X329" i="6"/>
  <c r="Y390" i="11"/>
  <c r="C363" i="4"/>
  <c r="Y316" i="2"/>
  <c r="Y318" i="2" s="1"/>
  <c r="C369" i="2" s="1"/>
  <c r="C381" i="2" s="1"/>
  <c r="C365" i="2" s="1"/>
  <c r="C360" i="5"/>
  <c r="C373" i="5" s="1"/>
  <c r="C356" i="5" s="1"/>
  <c r="Y307" i="5"/>
  <c r="Y309" i="5" s="1"/>
  <c r="C376" i="6"/>
  <c r="X379" i="6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C417" i="7"/>
  <c r="C420" i="7" s="1"/>
  <c r="X380" i="7"/>
  <c r="B378" i="7"/>
  <c r="Y380" i="7"/>
  <c r="Y399" i="7" s="1"/>
  <c r="Y376" i="7" s="1"/>
  <c r="Y372" i="7"/>
  <c r="Y375" i="7" s="1"/>
  <c r="Y53" i="1"/>
  <c r="Y56" i="1" s="1"/>
  <c r="B60" i="1"/>
  <c r="Y62" i="1"/>
  <c r="Y81" i="1" s="1"/>
  <c r="Y57" i="1" s="1"/>
  <c r="X62" i="1"/>
  <c r="B364" i="4" l="1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9" i="2"/>
  <c r="C361" i="2"/>
  <c r="C364" i="2" s="1"/>
  <c r="C366" i="2" s="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377" i="7"/>
  <c r="B426" i="7" s="1"/>
  <c r="Y58" i="1"/>
  <c r="C106" i="1" s="1"/>
  <c r="C109" i="1" s="1"/>
  <c r="Y375" i="8"/>
  <c r="Y364" i="4" l="1"/>
  <c r="X439" i="11"/>
  <c r="Y439" i="11"/>
  <c r="Y458" i="11" s="1"/>
  <c r="Y434" i="11" s="1"/>
  <c r="Y430" i="11"/>
  <c r="Y433" i="11" s="1"/>
  <c r="B437" i="11"/>
  <c r="X369" i="2"/>
  <c r="B367" i="2"/>
  <c r="Y369" i="2"/>
  <c r="Y381" i="2" s="1"/>
  <c r="Y365" i="2" s="1"/>
  <c r="Y361" i="2"/>
  <c r="Y364" i="2" s="1"/>
  <c r="X360" i="5"/>
  <c r="C394" i="5"/>
  <c r="B358" i="5"/>
  <c r="Y352" i="5"/>
  <c r="Y355" i="5" s="1"/>
  <c r="Y360" i="5"/>
  <c r="Y373" i="5" s="1"/>
  <c r="Y356" i="5" s="1"/>
  <c r="B406" i="4"/>
  <c r="X365" i="4"/>
  <c r="B423" i="9"/>
  <c r="Y376" i="6"/>
  <c r="C410" i="6" s="1"/>
  <c r="C423" i="9"/>
  <c r="C435" i="9" s="1"/>
  <c r="C418" i="9" s="1"/>
  <c r="C419" i="9" s="1"/>
  <c r="Y423" i="9" s="1"/>
  <c r="Y435" i="9" s="1"/>
  <c r="Y418" i="9" s="1"/>
  <c r="C426" i="7"/>
  <c r="C445" i="7" s="1"/>
  <c r="C421" i="7" s="1"/>
  <c r="C422" i="7" s="1"/>
  <c r="X426" i="7" s="1"/>
  <c r="X378" i="7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C406" i="4" l="1"/>
  <c r="C419" i="4" s="1"/>
  <c r="C401" i="4" s="1"/>
  <c r="C397" i="4"/>
  <c r="C400" i="4" s="1"/>
  <c r="B419" i="6"/>
  <c r="C413" i="6"/>
  <c r="Y435" i="11"/>
  <c r="Y366" i="2"/>
  <c r="C399" i="2" s="1"/>
  <c r="C402" i="2" s="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C402" i="4" l="1"/>
  <c r="X406" i="4" s="1"/>
  <c r="Y422" i="7"/>
  <c r="Y406" i="4"/>
  <c r="Y419" i="4" s="1"/>
  <c r="Y401" i="4" s="1"/>
  <c r="B404" i="4"/>
  <c r="Y397" i="4"/>
  <c r="Y400" i="4" s="1"/>
  <c r="Y402" i="4" s="1"/>
  <c r="C415" i="6"/>
  <c r="X419" i="6" s="1"/>
  <c r="C482" i="11"/>
  <c r="C485" i="11" s="1"/>
  <c r="C490" i="11"/>
  <c r="C509" i="11" s="1"/>
  <c r="C486" i="11" s="1"/>
  <c r="C487" i="11" s="1"/>
  <c r="X436" i="11"/>
  <c r="C408" i="2"/>
  <c r="C423" i="2" s="1"/>
  <c r="C403" i="2" s="1"/>
  <c r="C404" i="2" s="1"/>
  <c r="B408" i="2"/>
  <c r="X367" i="2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77" i="7"/>
  <c r="C496" i="7" s="1"/>
  <c r="C473" i="7" s="1"/>
  <c r="X423" i="7"/>
  <c r="C469" i="7"/>
  <c r="C472" i="7" s="1"/>
  <c r="C467" i="9"/>
  <c r="C486" i="9" s="1"/>
  <c r="C463" i="9" s="1"/>
  <c r="X112" i="1"/>
  <c r="C160" i="1"/>
  <c r="C170" i="1" s="1"/>
  <c r="C155" i="1" s="1"/>
  <c r="X403" i="4" l="1"/>
  <c r="C443" i="4"/>
  <c r="C446" i="4" s="1"/>
  <c r="C451" i="4"/>
  <c r="C464" i="4" s="1"/>
  <c r="C447" i="4" s="1"/>
  <c r="Y419" i="6"/>
  <c r="Y431" i="6" s="1"/>
  <c r="Y414" i="6" s="1"/>
  <c r="Y415" i="6" s="1"/>
  <c r="X416" i="6" s="1"/>
  <c r="B417" i="6"/>
  <c r="C474" i="7"/>
  <c r="B475" i="7" s="1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Y408" i="2"/>
  <c r="Y423" i="2" s="1"/>
  <c r="Y403" i="2" s="1"/>
  <c r="Y399" i="2"/>
  <c r="Y402" i="2" s="1"/>
  <c r="X408" i="2"/>
  <c r="B406" i="2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Y477" i="7"/>
  <c r="Y496" i="7" s="1"/>
  <c r="Y473" i="7" s="1"/>
  <c r="Y469" i="7" l="1"/>
  <c r="Y472" i="7" s="1"/>
  <c r="C514" i="7"/>
  <c r="C517" i="7" s="1"/>
  <c r="X477" i="7"/>
  <c r="C448" i="4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Y404" i="2"/>
  <c r="X405" i="2" s="1"/>
  <c r="C455" i="6"/>
  <c r="C467" i="6" s="1"/>
  <c r="C451" i="6" s="1"/>
  <c r="C447" i="6"/>
  <c r="C450" i="6" s="1"/>
  <c r="X467" i="9"/>
  <c r="B465" i="9"/>
  <c r="Y474" i="7"/>
  <c r="B536" i="11" l="1"/>
  <c r="B466" i="8"/>
  <c r="Y460" i="8"/>
  <c r="Y463" i="8" s="1"/>
  <c r="C482" i="4"/>
  <c r="C485" i="4" s="1"/>
  <c r="Y451" i="4"/>
  <c r="Y464" i="4" s="1"/>
  <c r="Y447" i="4" s="1"/>
  <c r="Y443" i="4"/>
  <c r="Y446" i="4" s="1"/>
  <c r="X451" i="4"/>
  <c r="B449" i="4"/>
  <c r="C505" i="8"/>
  <c r="C508" i="8" s="1"/>
  <c r="X488" i="11"/>
  <c r="C191" i="1"/>
  <c r="C437" i="5"/>
  <c r="C440" i="5" s="1"/>
  <c r="Y468" i="8"/>
  <c r="Y487" i="8" s="1"/>
  <c r="Y464" i="8" s="1"/>
  <c r="Y465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44" i="2"/>
  <c r="C458" i="2" s="1"/>
  <c r="C440" i="2" s="1"/>
  <c r="C436" i="2"/>
  <c r="C439" i="2" s="1"/>
  <c r="C452" i="6"/>
  <c r="B523" i="7"/>
  <c r="C523" i="7"/>
  <c r="C542" i="7" s="1"/>
  <c r="C518" i="7" s="1"/>
  <c r="C519" i="7" s="1"/>
  <c r="X475" i="7"/>
  <c r="C194" i="1"/>
  <c r="C196" i="1" s="1"/>
  <c r="Y448" i="4" l="1"/>
  <c r="X465" i="9"/>
  <c r="X449" i="4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C441" i="2"/>
  <c r="X444" i="2" s="1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X533" i="11" l="1"/>
  <c r="C581" i="11"/>
  <c r="C584" i="11" s="1"/>
  <c r="C491" i="4"/>
  <c r="C504" i="4" s="1"/>
  <c r="C486" i="4" s="1"/>
  <c r="C487" i="4" s="1"/>
  <c r="B489" i="4" s="1"/>
  <c r="B491" i="4"/>
  <c r="C586" i="11"/>
  <c r="X589" i="11" s="1"/>
  <c r="Y491" i="4"/>
  <c r="Y504" i="4" s="1"/>
  <c r="Y486" i="4" s="1"/>
  <c r="Y482" i="4"/>
  <c r="Y485" i="4" s="1"/>
  <c r="X491" i="4"/>
  <c r="Y445" i="5"/>
  <c r="Y458" i="5" s="1"/>
  <c r="Y441" i="5" s="1"/>
  <c r="Y442" i="5" s="1"/>
  <c r="X445" i="5"/>
  <c r="B443" i="5"/>
  <c r="Y589" i="11"/>
  <c r="Y608" i="11" s="1"/>
  <c r="Y585" i="11" s="1"/>
  <c r="C626" i="11"/>
  <c r="C629" i="11" s="1"/>
  <c r="Y581" i="11"/>
  <c r="Y584" i="11" s="1"/>
  <c r="B587" i="11"/>
  <c r="Y436" i="2"/>
  <c r="Y439" i="2" s="1"/>
  <c r="B442" i="2"/>
  <c r="Y444" i="2"/>
  <c r="Y458" i="2" s="1"/>
  <c r="Y440" i="2" s="1"/>
  <c r="Y452" i="6"/>
  <c r="Y519" i="7"/>
  <c r="C568" i="7" s="1"/>
  <c r="C571" i="7" s="1"/>
  <c r="C552" i="9"/>
  <c r="C555" i="9" s="1"/>
  <c r="X510" i="9"/>
  <c r="C560" i="9"/>
  <c r="C579" i="9" s="1"/>
  <c r="C556" i="9" s="1"/>
  <c r="X514" i="8"/>
  <c r="Y514" i="8"/>
  <c r="Y526" i="8" s="1"/>
  <c r="Y509" i="8" s="1"/>
  <c r="B512" i="8"/>
  <c r="Y508" i="8"/>
  <c r="Y194" i="1"/>
  <c r="Y196" i="1" s="1"/>
  <c r="Y487" i="4" l="1"/>
  <c r="X488" i="4" s="1"/>
  <c r="Y586" i="11"/>
  <c r="B635" i="11" s="1"/>
  <c r="C530" i="4"/>
  <c r="C533" i="4" s="1"/>
  <c r="C476" i="5"/>
  <c r="C479" i="5" s="1"/>
  <c r="B494" i="6"/>
  <c r="C485" i="6"/>
  <c r="C488" i="6" s="1"/>
  <c r="C635" i="11"/>
  <c r="C654" i="11" s="1"/>
  <c r="C630" i="11" s="1"/>
  <c r="C631" i="11" s="1"/>
  <c r="Y635" i="11" s="1"/>
  <c r="Y654" i="11" s="1"/>
  <c r="Y630" i="11" s="1"/>
  <c r="X453" i="6"/>
  <c r="Y441" i="2"/>
  <c r="Y510" i="8"/>
  <c r="X511" i="8" s="1"/>
  <c r="X197" i="1"/>
  <c r="C236" i="1"/>
  <c r="C239" i="1" s="1"/>
  <c r="C494" i="6"/>
  <c r="C509" i="6" s="1"/>
  <c r="C489" i="6" s="1"/>
  <c r="C485" i="5"/>
  <c r="C498" i="5" s="1"/>
  <c r="C480" i="5" s="1"/>
  <c r="X443" i="5"/>
  <c r="B485" i="5"/>
  <c r="X520" i="7"/>
  <c r="C576" i="7"/>
  <c r="C595" i="7" s="1"/>
  <c r="C572" i="7" s="1"/>
  <c r="C573" i="7" s="1"/>
  <c r="C557" i="9"/>
  <c r="C245" i="1"/>
  <c r="C264" i="1" s="1"/>
  <c r="C240" i="1" s="1"/>
  <c r="B245" i="1"/>
  <c r="C538" i="4" l="1"/>
  <c r="C557" i="4" s="1"/>
  <c r="C534" i="4" s="1"/>
  <c r="X587" i="11"/>
  <c r="X442" i="2"/>
  <c r="C476" i="2"/>
  <c r="C479" i="2" s="1"/>
  <c r="C535" i="4"/>
  <c r="C481" i="5"/>
  <c r="Y479" i="5" s="1"/>
  <c r="C490" i="6"/>
  <c r="Y494" i="6" s="1"/>
  <c r="Y509" i="6" s="1"/>
  <c r="Y489" i="6" s="1"/>
  <c r="C552" i="8"/>
  <c r="C555" i="8" s="1"/>
  <c r="C560" i="8"/>
  <c r="C579" i="8" s="1"/>
  <c r="C556" i="8" s="1"/>
  <c r="B633" i="11"/>
  <c r="X635" i="11"/>
  <c r="Y626" i="11"/>
  <c r="C682" i="11" s="1"/>
  <c r="C701" i="11" s="1"/>
  <c r="C678" i="11" s="1"/>
  <c r="C485" i="2"/>
  <c r="C496" i="2" s="1"/>
  <c r="C480" i="2" s="1"/>
  <c r="B485" i="2"/>
  <c r="C241" i="1"/>
  <c r="Y236" i="1" s="1"/>
  <c r="Y239" i="1" s="1"/>
  <c r="C597" i="9"/>
  <c r="C600" i="9" s="1"/>
  <c r="X560" i="9"/>
  <c r="B558" i="9"/>
  <c r="Y560" i="9"/>
  <c r="Y579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9" i="11" l="1"/>
  <c r="Y631" i="11" s="1"/>
  <c r="C674" i="11" s="1"/>
  <c r="C677" i="11" s="1"/>
  <c r="C679" i="11" s="1"/>
  <c r="X682" i="11" s="1"/>
  <c r="Y485" i="6"/>
  <c r="Y488" i="6" s="1"/>
  <c r="Y490" i="6" s="1"/>
  <c r="C481" i="2"/>
  <c r="X485" i="2" s="1"/>
  <c r="B483" i="5"/>
  <c r="C557" i="8"/>
  <c r="X560" i="8" s="1"/>
  <c r="X538" i="4"/>
  <c r="B536" i="4"/>
  <c r="Y538" i="4"/>
  <c r="Y557" i="4" s="1"/>
  <c r="Y534" i="4" s="1"/>
  <c r="Y530" i="4"/>
  <c r="Y533" i="4" s="1"/>
  <c r="C575" i="4"/>
  <c r="C578" i="4" s="1"/>
  <c r="X494" i="6"/>
  <c r="Y485" i="5"/>
  <c r="Y498" i="5" s="1"/>
  <c r="Y480" i="5" s="1"/>
  <c r="Y481" i="5" s="1"/>
  <c r="C532" i="5" s="1"/>
  <c r="C551" i="5" s="1"/>
  <c r="C528" i="5" s="1"/>
  <c r="X485" i="5"/>
  <c r="B492" i="6"/>
  <c r="Y245" i="1"/>
  <c r="Y264" i="1" s="1"/>
  <c r="Y240" i="1" s="1"/>
  <c r="Y241" i="1" s="1"/>
  <c r="B243" i="1"/>
  <c r="X245" i="1"/>
  <c r="B483" i="2"/>
  <c r="Y476" i="2"/>
  <c r="Y479" i="2" s="1"/>
  <c r="Y485" i="2"/>
  <c r="Y496" i="2" s="1"/>
  <c r="Y480" i="2" s="1"/>
  <c r="Y557" i="9"/>
  <c r="C606" i="9" s="1"/>
  <c r="C625" i="9" s="1"/>
  <c r="C601" i="9" s="1"/>
  <c r="C602" i="9" s="1"/>
  <c r="Y573" i="7"/>
  <c r="C622" i="7" s="1"/>
  <c r="C641" i="7" s="1"/>
  <c r="C617" i="7" s="1"/>
  <c r="C618" i="7" s="1"/>
  <c r="C597" i="8"/>
  <c r="C600" i="8" s="1"/>
  <c r="B558" i="8"/>
  <c r="Y560" i="8"/>
  <c r="Y579" i="8" s="1"/>
  <c r="Y556" i="8" s="1"/>
  <c r="Y552" i="8"/>
  <c r="Y555" i="8" s="1"/>
  <c r="C538" i="6" l="1"/>
  <c r="C557" i="6" s="1"/>
  <c r="C534" i="6" s="1"/>
  <c r="C530" i="6"/>
  <c r="C533" i="6" s="1"/>
  <c r="C535" i="6" s="1"/>
  <c r="C575" i="6" s="1"/>
  <c r="C578" i="6" s="1"/>
  <c r="C719" i="11"/>
  <c r="C722" i="11" s="1"/>
  <c r="Y682" i="11"/>
  <c r="Y701" i="11" s="1"/>
  <c r="Y678" i="11" s="1"/>
  <c r="Y674" i="11"/>
  <c r="Y677" i="11" s="1"/>
  <c r="B680" i="11"/>
  <c r="X632" i="11"/>
  <c r="Y535" i="4"/>
  <c r="C584" i="4" s="1"/>
  <c r="C603" i="4" s="1"/>
  <c r="C579" i="4" s="1"/>
  <c r="C580" i="4" s="1"/>
  <c r="X491" i="6"/>
  <c r="Y481" i="2"/>
  <c r="C522" i="2" s="1"/>
  <c r="C525" i="2" s="1"/>
  <c r="C283" i="1"/>
  <c r="C286" i="1" s="1"/>
  <c r="C291" i="1"/>
  <c r="C310" i="1" s="1"/>
  <c r="C287" i="1" s="1"/>
  <c r="X482" i="5"/>
  <c r="C524" i="5"/>
  <c r="C527" i="5" s="1"/>
  <c r="C529" i="5" s="1"/>
  <c r="Y532" i="5" s="1"/>
  <c r="Y551" i="5" s="1"/>
  <c r="Y528" i="5" s="1"/>
  <c r="Y530" i="6"/>
  <c r="Y533" i="6" s="1"/>
  <c r="Y538" i="6"/>
  <c r="Y557" i="6" s="1"/>
  <c r="Y534" i="6" s="1"/>
  <c r="B536" i="6"/>
  <c r="X538" i="6"/>
  <c r="Y679" i="11"/>
  <c r="C728" i="11" s="1"/>
  <c r="C747" i="11" s="1"/>
  <c r="C723" i="11" s="1"/>
  <c r="C724" i="11" s="1"/>
  <c r="B606" i="9"/>
  <c r="X558" i="9"/>
  <c r="B622" i="7"/>
  <c r="X574" i="7"/>
  <c r="Y606" i="9"/>
  <c r="Y625" i="9" s="1"/>
  <c r="Y601" i="9" s="1"/>
  <c r="B604" i="9"/>
  <c r="X606" i="9"/>
  <c r="Y597" i="9"/>
  <c r="Y557" i="8"/>
  <c r="Y622" i="7"/>
  <c r="Y641" i="7" s="1"/>
  <c r="Y617" i="7" s="1"/>
  <c r="B620" i="7"/>
  <c r="X622" i="7"/>
  <c r="Y613" i="7"/>
  <c r="X242" i="1"/>
  <c r="X536" i="4" l="1"/>
  <c r="B584" i="4"/>
  <c r="B582" i="4"/>
  <c r="X584" i="4"/>
  <c r="Y575" i="4"/>
  <c r="Y584" i="4"/>
  <c r="Y603" i="4" s="1"/>
  <c r="Y579" i="4" s="1"/>
  <c r="C530" i="2"/>
  <c r="C549" i="2" s="1"/>
  <c r="C526" i="2" s="1"/>
  <c r="C527" i="2" s="1"/>
  <c r="X530" i="2" s="1"/>
  <c r="X482" i="2"/>
  <c r="Y524" i="5"/>
  <c r="Y527" i="5" s="1"/>
  <c r="Y529" i="5" s="1"/>
  <c r="X532" i="5"/>
  <c r="C569" i="5"/>
  <c r="C572" i="5" s="1"/>
  <c r="B530" i="5"/>
  <c r="Y535" i="6"/>
  <c r="B584" i="6" s="1"/>
  <c r="X680" i="11"/>
  <c r="B728" i="11"/>
  <c r="C653" i="9"/>
  <c r="C672" i="9" s="1"/>
  <c r="C649" i="9" s="1"/>
  <c r="Y600" i="9"/>
  <c r="Y602" i="9" s="1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Y728" i="11"/>
  <c r="Y747" i="11" s="1"/>
  <c r="Y723" i="11" s="1"/>
  <c r="B726" i="11"/>
  <c r="Y719" i="11"/>
  <c r="X728" i="11"/>
  <c r="C288" i="1"/>
  <c r="B289" i="1" s="1"/>
  <c r="C631" i="4" l="1"/>
  <c r="C650" i="4" s="1"/>
  <c r="C627" i="4" s="1"/>
  <c r="Y578" i="4"/>
  <c r="Y580" i="4" s="1"/>
  <c r="Y522" i="2"/>
  <c r="Y525" i="2" s="1"/>
  <c r="C567" i="2"/>
  <c r="C570" i="2" s="1"/>
  <c r="Y530" i="2"/>
  <c r="Y549" i="2" s="1"/>
  <c r="Y526" i="2" s="1"/>
  <c r="B528" i="2"/>
  <c r="C578" i="5"/>
  <c r="C597" i="5" s="1"/>
  <c r="C573" i="5" s="1"/>
  <c r="C574" i="5" s="1"/>
  <c r="B578" i="5"/>
  <c r="X530" i="5"/>
  <c r="X536" i="6"/>
  <c r="C584" i="6"/>
  <c r="C603" i="6" s="1"/>
  <c r="C579" i="6" s="1"/>
  <c r="C580" i="6" s="1"/>
  <c r="Y584" i="6" s="1"/>
  <c r="Y603" i="6" s="1"/>
  <c r="Y579" i="6" s="1"/>
  <c r="Y283" i="1"/>
  <c r="Y286" i="1" s="1"/>
  <c r="C645" i="9"/>
  <c r="C648" i="9" s="1"/>
  <c r="C650" i="9" s="1"/>
  <c r="X603" i="9"/>
  <c r="Y606" i="8"/>
  <c r="Y625" i="8" s="1"/>
  <c r="Y601" i="8" s="1"/>
  <c r="B604" i="8"/>
  <c r="X606" i="8"/>
  <c r="Y597" i="8"/>
  <c r="C661" i="7"/>
  <c r="C664" i="7" s="1"/>
  <c r="C666" i="7" s="1"/>
  <c r="X619" i="7"/>
  <c r="C775" i="11"/>
  <c r="C794" i="11" s="1"/>
  <c r="C771" i="11" s="1"/>
  <c r="Y722" i="11"/>
  <c r="Y724" i="11" s="1"/>
  <c r="X291" i="1"/>
  <c r="Y291" i="1"/>
  <c r="Y310" i="1" s="1"/>
  <c r="Y287" i="1" s="1"/>
  <c r="X581" i="4" l="1"/>
  <c r="C623" i="4"/>
  <c r="C626" i="4" s="1"/>
  <c r="C628" i="4" s="1"/>
  <c r="Y527" i="2"/>
  <c r="B576" i="2" s="1"/>
  <c r="B576" i="5"/>
  <c r="Y578" i="5"/>
  <c r="Y597" i="5" s="1"/>
  <c r="Y573" i="5" s="1"/>
  <c r="Y569" i="5"/>
  <c r="X578" i="5"/>
  <c r="B582" i="6"/>
  <c r="Y575" i="6"/>
  <c r="Y578" i="6" s="1"/>
  <c r="Y580" i="6" s="1"/>
  <c r="X581" i="6" s="1"/>
  <c r="X584" i="6"/>
  <c r="Y653" i="9"/>
  <c r="Y672" i="9" s="1"/>
  <c r="Y649" i="9" s="1"/>
  <c r="Y645" i="9"/>
  <c r="Y648" i="9" s="1"/>
  <c r="C690" i="9"/>
  <c r="C693" i="9" s="1"/>
  <c r="X653" i="9"/>
  <c r="B651" i="9"/>
  <c r="C653" i="8"/>
  <c r="C672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7" i="11"/>
  <c r="C770" i="11" s="1"/>
  <c r="C772" i="11" s="1"/>
  <c r="X725" i="11"/>
  <c r="Y288" i="1"/>
  <c r="Y631" i="4" l="1"/>
  <c r="Y650" i="4" s="1"/>
  <c r="Y627" i="4" s="1"/>
  <c r="Y623" i="4"/>
  <c r="Y626" i="4" s="1"/>
  <c r="C668" i="4"/>
  <c r="C671" i="4" s="1"/>
  <c r="X631" i="4"/>
  <c r="B629" i="4"/>
  <c r="X528" i="2"/>
  <c r="C576" i="2"/>
  <c r="C595" i="2" s="1"/>
  <c r="C571" i="2" s="1"/>
  <c r="C572" i="2" s="1"/>
  <c r="B574" i="2" s="1"/>
  <c r="C337" i="1"/>
  <c r="C356" i="1" s="1"/>
  <c r="C332" i="1" s="1"/>
  <c r="C328" i="1"/>
  <c r="C331" i="1" s="1"/>
  <c r="C625" i="5"/>
  <c r="C644" i="5" s="1"/>
  <c r="C621" i="5" s="1"/>
  <c r="Y572" i="5"/>
  <c r="Y574" i="5" s="1"/>
  <c r="C623" i="6"/>
  <c r="C626" i="6" s="1"/>
  <c r="C631" i="6"/>
  <c r="C650" i="6" s="1"/>
  <c r="C627" i="6" s="1"/>
  <c r="Y650" i="9"/>
  <c r="X651" i="9" s="1"/>
  <c r="C645" i="8"/>
  <c r="C648" i="8" s="1"/>
  <c r="C650" i="8" s="1"/>
  <c r="X603" i="8"/>
  <c r="Y666" i="7"/>
  <c r="Y775" i="11"/>
  <c r="Y794" i="11" s="1"/>
  <c r="Y771" i="11" s="1"/>
  <c r="Y767" i="11"/>
  <c r="Y770" i="11" s="1"/>
  <c r="C812" i="11"/>
  <c r="C815" i="11" s="1"/>
  <c r="X775" i="11"/>
  <c r="B773" i="11"/>
  <c r="B337" i="1"/>
  <c r="X289" i="1"/>
  <c r="Y628" i="4" l="1"/>
  <c r="C677" i="4" s="1"/>
  <c r="C696" i="4" s="1"/>
  <c r="C672" i="4" s="1"/>
  <c r="C673" i="4" s="1"/>
  <c r="B677" i="4"/>
  <c r="Y567" i="2"/>
  <c r="C623" i="2" s="1"/>
  <c r="C642" i="2" s="1"/>
  <c r="C619" i="2" s="1"/>
  <c r="Y576" i="2"/>
  <c r="Y595" i="2" s="1"/>
  <c r="Y571" i="2" s="1"/>
  <c r="X576" i="2"/>
  <c r="C333" i="1"/>
  <c r="C617" i="5"/>
  <c r="C620" i="5" s="1"/>
  <c r="C622" i="5" s="1"/>
  <c r="X575" i="5"/>
  <c r="C628" i="6"/>
  <c r="Y631" i="6" s="1"/>
  <c r="Y650" i="6" s="1"/>
  <c r="Y627" i="6" s="1"/>
  <c r="C699" i="9"/>
  <c r="C718" i="9" s="1"/>
  <c r="C694" i="9" s="1"/>
  <c r="C695" i="9" s="1"/>
  <c r="B697" i="9" s="1"/>
  <c r="B699" i="9"/>
  <c r="Y653" i="8"/>
  <c r="Y672" i="8" s="1"/>
  <c r="Y649" i="8" s="1"/>
  <c r="Y645" i="8"/>
  <c r="Y648" i="8" s="1"/>
  <c r="C690" i="8"/>
  <c r="C693" i="8" s="1"/>
  <c r="X653" i="8"/>
  <c r="B651" i="8"/>
  <c r="C715" i="7"/>
  <c r="C734" i="7" s="1"/>
  <c r="C710" i="7" s="1"/>
  <c r="C711" i="7" s="1"/>
  <c r="X667" i="7"/>
  <c r="B715" i="7"/>
  <c r="Y772" i="11"/>
  <c r="X629" i="4" l="1"/>
  <c r="X677" i="4"/>
  <c r="Y677" i="4"/>
  <c r="Y696" i="4" s="1"/>
  <c r="Y672" i="4" s="1"/>
  <c r="B675" i="4"/>
  <c r="Y668" i="4"/>
  <c r="Y570" i="2"/>
  <c r="Y572" i="2" s="1"/>
  <c r="Y328" i="1"/>
  <c r="Y331" i="1" s="1"/>
  <c r="Y337" i="1"/>
  <c r="Y351" i="1" s="1"/>
  <c r="Y332" i="1" s="1"/>
  <c r="X337" i="1"/>
  <c r="B335" i="1"/>
  <c r="Y699" i="9"/>
  <c r="Y718" i="9" s="1"/>
  <c r="Y694" i="9" s="1"/>
  <c r="X631" i="6"/>
  <c r="C668" i="6"/>
  <c r="C671" i="6" s="1"/>
  <c r="Y623" i="6"/>
  <c r="Y626" i="6" s="1"/>
  <c r="Y628" i="6" s="1"/>
  <c r="X625" i="5"/>
  <c r="B623" i="5"/>
  <c r="Y625" i="5"/>
  <c r="Y644" i="5" s="1"/>
  <c r="Y621" i="5" s="1"/>
  <c r="Y617" i="5"/>
  <c r="Y620" i="5" s="1"/>
  <c r="C662" i="5"/>
  <c r="C665" i="5" s="1"/>
  <c r="B629" i="6"/>
  <c r="X699" i="9"/>
  <c r="Y690" i="9"/>
  <c r="Y693" i="9" s="1"/>
  <c r="Y650" i="8"/>
  <c r="C699" i="8" s="1"/>
  <c r="C718" i="8" s="1"/>
  <c r="C694" i="8" s="1"/>
  <c r="C695" i="8" s="1"/>
  <c r="Y715" i="7"/>
  <c r="Y734" i="7" s="1"/>
  <c r="Y710" i="7" s="1"/>
  <c r="B713" i="7"/>
  <c r="Y706" i="7"/>
  <c r="X715" i="7"/>
  <c r="C821" i="11"/>
  <c r="C840" i="11" s="1"/>
  <c r="C816" i="11" s="1"/>
  <c r="C817" i="11" s="1"/>
  <c r="X773" i="11"/>
  <c r="B821" i="11"/>
  <c r="C724" i="4" l="1"/>
  <c r="C743" i="4" s="1"/>
  <c r="C720" i="4" s="1"/>
  <c r="Y671" i="4"/>
  <c r="Y673" i="4" s="1"/>
  <c r="C615" i="2"/>
  <c r="C618" i="2" s="1"/>
  <c r="C620" i="2" s="1"/>
  <c r="C660" i="2" s="1"/>
  <c r="C663" i="2" s="1"/>
  <c r="X573" i="2"/>
  <c r="Y333" i="1"/>
  <c r="C376" i="1" s="1"/>
  <c r="C379" i="1" s="1"/>
  <c r="Y695" i="9"/>
  <c r="X696" i="9" s="1"/>
  <c r="Y622" i="5"/>
  <c r="C671" i="5" s="1"/>
  <c r="C690" i="5" s="1"/>
  <c r="C666" i="5" s="1"/>
  <c r="C667" i="5" s="1"/>
  <c r="C677" i="6"/>
  <c r="C696" i="6" s="1"/>
  <c r="C672" i="6" s="1"/>
  <c r="C673" i="6" s="1"/>
  <c r="Y677" i="6" s="1"/>
  <c r="Y696" i="6" s="1"/>
  <c r="Y672" i="6" s="1"/>
  <c r="B677" i="6"/>
  <c r="X629" i="6"/>
  <c r="C746" i="9"/>
  <c r="C765" i="9" s="1"/>
  <c r="C742" i="9" s="1"/>
  <c r="B699" i="8"/>
  <c r="X651" i="8"/>
  <c r="Y699" i="8"/>
  <c r="Y718" i="8" s="1"/>
  <c r="Y694" i="8" s="1"/>
  <c r="B697" i="8"/>
  <c r="Y690" i="8"/>
  <c r="X699" i="8"/>
  <c r="C762" i="7"/>
  <c r="C781" i="7" s="1"/>
  <c r="C758" i="7" s="1"/>
  <c r="Y709" i="7"/>
  <c r="Y711" i="7" s="1"/>
  <c r="Y821" i="11"/>
  <c r="Y840" i="11" s="1"/>
  <c r="Y816" i="11" s="1"/>
  <c r="B819" i="11"/>
  <c r="Y812" i="11"/>
  <c r="X821" i="11"/>
  <c r="C738" i="9" l="1"/>
  <c r="C741" i="9" s="1"/>
  <c r="C743" i="9" s="1"/>
  <c r="Y746" i="9" s="1"/>
  <c r="Y765" i="9" s="1"/>
  <c r="Y742" i="9" s="1"/>
  <c r="X674" i="4"/>
  <c r="C716" i="4"/>
  <c r="C719" i="4" s="1"/>
  <c r="C721" i="4" s="1"/>
  <c r="X623" i="2"/>
  <c r="Y623" i="2"/>
  <c r="Y642" i="2" s="1"/>
  <c r="Y619" i="2" s="1"/>
  <c r="Y615" i="2"/>
  <c r="Y618" i="2" s="1"/>
  <c r="B621" i="2"/>
  <c r="C384" i="1"/>
  <c r="C398" i="1" s="1"/>
  <c r="C380" i="1" s="1"/>
  <c r="C381" i="1" s="1"/>
  <c r="X334" i="1"/>
  <c r="X677" i="6"/>
  <c r="X623" i="5"/>
  <c r="B671" i="5"/>
  <c r="B675" i="6"/>
  <c r="Y668" i="6"/>
  <c r="Y671" i="6" s="1"/>
  <c r="Y673" i="6" s="1"/>
  <c r="C716" i="6" s="1"/>
  <c r="C719" i="6" s="1"/>
  <c r="B669" i="5"/>
  <c r="Y662" i="5"/>
  <c r="Y671" i="5"/>
  <c r="Y690" i="5" s="1"/>
  <c r="Y666" i="5" s="1"/>
  <c r="X671" i="5"/>
  <c r="C746" i="8"/>
  <c r="C765" i="8" s="1"/>
  <c r="C742" i="8" s="1"/>
  <c r="Y693" i="8"/>
  <c r="Y695" i="8" s="1"/>
  <c r="C754" i="7"/>
  <c r="C757" i="7" s="1"/>
  <c r="C759" i="7" s="1"/>
  <c r="X712" i="7"/>
  <c r="C868" i="11"/>
  <c r="C887" i="11" s="1"/>
  <c r="C864" i="11" s="1"/>
  <c r="Y815" i="11"/>
  <c r="Y817" i="11" s="1"/>
  <c r="B722" i="4" l="1"/>
  <c r="C761" i="4"/>
  <c r="C764" i="4" s="1"/>
  <c r="X724" i="4"/>
  <c r="Y724" i="4"/>
  <c r="Y743" i="4" s="1"/>
  <c r="Y720" i="4" s="1"/>
  <c r="Y716" i="4"/>
  <c r="Y719" i="4" s="1"/>
  <c r="Y620" i="2"/>
  <c r="C669" i="2" s="1"/>
  <c r="C688" i="2" s="1"/>
  <c r="C664" i="2" s="1"/>
  <c r="C665" i="2" s="1"/>
  <c r="B667" i="2" s="1"/>
  <c r="Y384" i="1"/>
  <c r="Y398" i="1" s="1"/>
  <c r="Y380" i="1" s="1"/>
  <c r="X384" i="1"/>
  <c r="Y376" i="1"/>
  <c r="Y379" i="1" s="1"/>
  <c r="B382" i="1"/>
  <c r="X674" i="6"/>
  <c r="C724" i="6"/>
  <c r="C743" i="6" s="1"/>
  <c r="C720" i="6" s="1"/>
  <c r="C721" i="6" s="1"/>
  <c r="C718" i="5"/>
  <c r="C737" i="5" s="1"/>
  <c r="C714" i="5" s="1"/>
  <c r="Y665" i="5"/>
  <c r="Y667" i="5" s="1"/>
  <c r="X746" i="9"/>
  <c r="Y738" i="9"/>
  <c r="Y741" i="9" s="1"/>
  <c r="Y743" i="9" s="1"/>
  <c r="X744" i="9" s="1"/>
  <c r="B744" i="9"/>
  <c r="C783" i="9"/>
  <c r="C786" i="9" s="1"/>
  <c r="C738" i="8"/>
  <c r="C741" i="8" s="1"/>
  <c r="C743" i="8" s="1"/>
  <c r="X696" i="8"/>
  <c r="Y762" i="7"/>
  <c r="Y781" i="7" s="1"/>
  <c r="Y758" i="7" s="1"/>
  <c r="Y754" i="7"/>
  <c r="Y757" i="7" s="1"/>
  <c r="C799" i="7"/>
  <c r="C802" i="7" s="1"/>
  <c r="X762" i="7"/>
  <c r="B760" i="7"/>
  <c r="C860" i="11"/>
  <c r="C863" i="11" s="1"/>
  <c r="C865" i="11" s="1"/>
  <c r="X818" i="11"/>
  <c r="Y721" i="4" l="1"/>
  <c r="X722" i="4" s="1"/>
  <c r="Y660" i="2"/>
  <c r="C716" i="2" s="1"/>
  <c r="C735" i="2" s="1"/>
  <c r="C712" i="2" s="1"/>
  <c r="B669" i="2"/>
  <c r="X621" i="2"/>
  <c r="Y669" i="2"/>
  <c r="Y688" i="2" s="1"/>
  <c r="Y664" i="2" s="1"/>
  <c r="X669" i="2"/>
  <c r="Y381" i="1"/>
  <c r="X382" i="1" s="1"/>
  <c r="Y716" i="6"/>
  <c r="Y719" i="6" s="1"/>
  <c r="X724" i="6"/>
  <c r="C761" i="6"/>
  <c r="C764" i="6" s="1"/>
  <c r="Y724" i="6"/>
  <c r="Y743" i="6" s="1"/>
  <c r="Y720" i="6" s="1"/>
  <c r="B722" i="6"/>
  <c r="C710" i="5"/>
  <c r="C713" i="5" s="1"/>
  <c r="C715" i="5" s="1"/>
  <c r="X668" i="5"/>
  <c r="C792" i="9"/>
  <c r="C811" i="9" s="1"/>
  <c r="C787" i="9" s="1"/>
  <c r="C788" i="9" s="1"/>
  <c r="B790" i="9" s="1"/>
  <c r="B792" i="9"/>
  <c r="Y746" i="8"/>
  <c r="Y765" i="8" s="1"/>
  <c r="Y742" i="8" s="1"/>
  <c r="Y738" i="8"/>
  <c r="Y741" i="8" s="1"/>
  <c r="C783" i="8"/>
  <c r="C786" i="8" s="1"/>
  <c r="X746" i="8"/>
  <c r="B744" i="8"/>
  <c r="Y759" i="7"/>
  <c r="Y868" i="11"/>
  <c r="Y887" i="11" s="1"/>
  <c r="Y864" i="11" s="1"/>
  <c r="Y860" i="11"/>
  <c r="Y863" i="11" s="1"/>
  <c r="C905" i="11"/>
  <c r="C908" i="11" s="1"/>
  <c r="X868" i="11"/>
  <c r="B866" i="11"/>
  <c r="B770" i="4" l="1"/>
  <c r="C770" i="4"/>
  <c r="C789" i="4" s="1"/>
  <c r="C765" i="4" s="1"/>
  <c r="C766" i="4" s="1"/>
  <c r="B768" i="4" s="1"/>
  <c r="Y663" i="2"/>
  <c r="Y665" i="2" s="1"/>
  <c r="C708" i="2" s="1"/>
  <c r="C711" i="2" s="1"/>
  <c r="C713" i="2" s="1"/>
  <c r="C425" i="1"/>
  <c r="C438" i="1" s="1"/>
  <c r="C420" i="1" s="1"/>
  <c r="C416" i="1"/>
  <c r="C419" i="1" s="1"/>
  <c r="B425" i="1"/>
  <c r="Y721" i="6"/>
  <c r="X722" i="6" s="1"/>
  <c r="X718" i="5"/>
  <c r="C755" i="5"/>
  <c r="C758" i="5" s="1"/>
  <c r="Y718" i="5"/>
  <c r="Y737" i="5" s="1"/>
  <c r="Y714" i="5" s="1"/>
  <c r="B716" i="5"/>
  <c r="Y710" i="5"/>
  <c r="Y713" i="5" s="1"/>
  <c r="Y792" i="9"/>
  <c r="Y811" i="9" s="1"/>
  <c r="Y787" i="9" s="1"/>
  <c r="Y783" i="9"/>
  <c r="C839" i="9" s="1"/>
  <c r="C858" i="9" s="1"/>
  <c r="C835" i="9" s="1"/>
  <c r="X792" i="9"/>
  <c r="Y743" i="8"/>
  <c r="C792" i="8" s="1"/>
  <c r="C811" i="8" s="1"/>
  <c r="C787" i="8" s="1"/>
  <c r="C788" i="8" s="1"/>
  <c r="C808" i="7"/>
  <c r="C827" i="7" s="1"/>
  <c r="C803" i="7" s="1"/>
  <c r="C804" i="7" s="1"/>
  <c r="X760" i="7"/>
  <c r="B808" i="7"/>
  <c r="Y865" i="11"/>
  <c r="Y761" i="4" l="1"/>
  <c r="Y770" i="4"/>
  <c r="Y789" i="4" s="1"/>
  <c r="Y765" i="4" s="1"/>
  <c r="X770" i="4"/>
  <c r="Y764" i="4"/>
  <c r="Y766" i="4" s="1"/>
  <c r="C817" i="4"/>
  <c r="C836" i="4" s="1"/>
  <c r="C813" i="4" s="1"/>
  <c r="X666" i="2"/>
  <c r="C421" i="1"/>
  <c r="Y715" i="5"/>
  <c r="X716" i="5" s="1"/>
  <c r="Y716" i="2"/>
  <c r="Y735" i="2" s="1"/>
  <c r="Y712" i="2" s="1"/>
  <c r="C753" i="2"/>
  <c r="C756" i="2" s="1"/>
  <c r="B714" i="2"/>
  <c r="X716" i="2"/>
  <c r="Y708" i="2"/>
  <c r="Y711" i="2" s="1"/>
  <c r="C770" i="6"/>
  <c r="C789" i="6" s="1"/>
  <c r="C765" i="6" s="1"/>
  <c r="C766" i="6" s="1"/>
  <c r="Y761" i="6" s="1"/>
  <c r="B770" i="6"/>
  <c r="Y786" i="9"/>
  <c r="Y788" i="9" s="1"/>
  <c r="X789" i="9" s="1"/>
  <c r="X744" i="8"/>
  <c r="B792" i="8"/>
  <c r="Y792" i="8"/>
  <c r="Y811" i="8" s="1"/>
  <c r="Y787" i="8" s="1"/>
  <c r="B790" i="8"/>
  <c r="Y783" i="8"/>
  <c r="X792" i="8"/>
  <c r="Y808" i="7"/>
  <c r="Y827" i="7" s="1"/>
  <c r="Y803" i="7" s="1"/>
  <c r="B806" i="7"/>
  <c r="Y799" i="7"/>
  <c r="X808" i="7"/>
  <c r="C914" i="11"/>
  <c r="C933" i="11" s="1"/>
  <c r="C909" i="11" s="1"/>
  <c r="C910" i="11" s="1"/>
  <c r="X866" i="11"/>
  <c r="B914" i="11"/>
  <c r="C809" i="4" l="1"/>
  <c r="C812" i="4" s="1"/>
  <c r="C814" i="4" s="1"/>
  <c r="X767" i="4"/>
  <c r="Y713" i="2"/>
  <c r="B762" i="2" s="1"/>
  <c r="Y425" i="1"/>
  <c r="Y438" i="1" s="1"/>
  <c r="Y420" i="1" s="1"/>
  <c r="X425" i="1"/>
  <c r="Y419" i="1"/>
  <c r="B423" i="1"/>
  <c r="B764" i="5"/>
  <c r="C764" i="5"/>
  <c r="C783" i="5" s="1"/>
  <c r="C759" i="5" s="1"/>
  <c r="C760" i="5" s="1"/>
  <c r="Y764" i="5" s="1"/>
  <c r="Y783" i="5" s="1"/>
  <c r="Y759" i="5" s="1"/>
  <c r="Y770" i="6"/>
  <c r="Y789" i="6" s="1"/>
  <c r="Y765" i="6" s="1"/>
  <c r="X770" i="6"/>
  <c r="B768" i="6"/>
  <c r="C831" i="9"/>
  <c r="C834" i="9" s="1"/>
  <c r="C836" i="9" s="1"/>
  <c r="Y839" i="9" s="1"/>
  <c r="Y858" i="9" s="1"/>
  <c r="Y835" i="9" s="1"/>
  <c r="C817" i="6"/>
  <c r="C836" i="6" s="1"/>
  <c r="C813" i="6" s="1"/>
  <c r="Y764" i="6"/>
  <c r="C839" i="8"/>
  <c r="C858" i="8" s="1"/>
  <c r="C835" i="8" s="1"/>
  <c r="Y786" i="8"/>
  <c r="Y788" i="8" s="1"/>
  <c r="C855" i="7"/>
  <c r="C874" i="7" s="1"/>
  <c r="C851" i="7" s="1"/>
  <c r="Y802" i="7"/>
  <c r="Y804" i="7" s="1"/>
  <c r="Y914" i="11"/>
  <c r="Y933" i="11" s="1"/>
  <c r="Y909" i="11" s="1"/>
  <c r="B912" i="11"/>
  <c r="Y905" i="11"/>
  <c r="Y908" i="11" s="1"/>
  <c r="X914" i="11"/>
  <c r="C854" i="4" l="1"/>
  <c r="C857" i="4" s="1"/>
  <c r="X817" i="4"/>
  <c r="B815" i="4"/>
  <c r="Y817" i="4"/>
  <c r="Y836" i="4" s="1"/>
  <c r="Y813" i="4" s="1"/>
  <c r="Y809" i="4"/>
  <c r="Y812" i="4" s="1"/>
  <c r="Y421" i="1"/>
  <c r="X422" i="1" s="1"/>
  <c r="X714" i="2"/>
  <c r="C762" i="2"/>
  <c r="C781" i="2" s="1"/>
  <c r="C757" i="2" s="1"/>
  <c r="C758" i="2" s="1"/>
  <c r="Y762" i="2" s="1"/>
  <c r="Y781" i="2" s="1"/>
  <c r="Y757" i="2" s="1"/>
  <c r="Y755" i="5"/>
  <c r="Y758" i="5" s="1"/>
  <c r="Y760" i="5" s="1"/>
  <c r="B762" i="5"/>
  <c r="X764" i="5"/>
  <c r="Y766" i="6"/>
  <c r="C809" i="6" s="1"/>
  <c r="C812" i="6" s="1"/>
  <c r="C814" i="6" s="1"/>
  <c r="X839" i="9"/>
  <c r="Y831" i="9"/>
  <c r="Y834" i="9" s="1"/>
  <c r="Y836" i="9" s="1"/>
  <c r="C885" i="9" s="1"/>
  <c r="C904" i="9" s="1"/>
  <c r="C880" i="9" s="1"/>
  <c r="B837" i="9"/>
  <c r="C876" i="9"/>
  <c r="C879" i="9" s="1"/>
  <c r="Y910" i="11"/>
  <c r="C962" i="11" s="1"/>
  <c r="C981" i="11" s="1"/>
  <c r="C958" i="11" s="1"/>
  <c r="C831" i="8"/>
  <c r="C834" i="8" s="1"/>
  <c r="C836" i="8" s="1"/>
  <c r="X789" i="8"/>
  <c r="C847" i="7"/>
  <c r="C850" i="7" s="1"/>
  <c r="C852" i="7" s="1"/>
  <c r="X805" i="7"/>
  <c r="Y814" i="4" l="1"/>
  <c r="X815" i="4" s="1"/>
  <c r="B863" i="4"/>
  <c r="C462" i="1"/>
  <c r="C465" i="1" s="1"/>
  <c r="C470" i="1"/>
  <c r="C484" i="1" s="1"/>
  <c r="C466" i="1" s="1"/>
  <c r="X762" i="2"/>
  <c r="Y753" i="2"/>
  <c r="C809" i="2" s="1"/>
  <c r="C828" i="2" s="1"/>
  <c r="C805" i="2" s="1"/>
  <c r="B760" i="2"/>
  <c r="C811" i="5"/>
  <c r="C830" i="5" s="1"/>
  <c r="C807" i="5" s="1"/>
  <c r="C954" i="11"/>
  <c r="C957" i="11" s="1"/>
  <c r="C959" i="11" s="1"/>
  <c r="X767" i="6"/>
  <c r="X761" i="5"/>
  <c r="C803" i="5"/>
  <c r="C806" i="5" s="1"/>
  <c r="C881" i="9"/>
  <c r="Y885" i="9" s="1"/>
  <c r="Y904" i="9" s="1"/>
  <c r="Y880" i="9" s="1"/>
  <c r="Y809" i="6"/>
  <c r="Y812" i="6" s="1"/>
  <c r="Y817" i="6"/>
  <c r="Y836" i="6" s="1"/>
  <c r="Y813" i="6" s="1"/>
  <c r="C854" i="6"/>
  <c r="C857" i="6" s="1"/>
  <c r="B815" i="6"/>
  <c r="X817" i="6"/>
  <c r="X837" i="9"/>
  <c r="X911" i="11"/>
  <c r="B885" i="9"/>
  <c r="Y839" i="8"/>
  <c r="Y858" i="8" s="1"/>
  <c r="Y835" i="8" s="1"/>
  <c r="Y831" i="8"/>
  <c r="Y834" i="8" s="1"/>
  <c r="C876" i="8"/>
  <c r="C879" i="8" s="1"/>
  <c r="X839" i="8"/>
  <c r="B837" i="8"/>
  <c r="Y855" i="7"/>
  <c r="Y874" i="7" s="1"/>
  <c r="Y851" i="7" s="1"/>
  <c r="Y847" i="7"/>
  <c r="Y850" i="7" s="1"/>
  <c r="C892" i="7"/>
  <c r="C895" i="7" s="1"/>
  <c r="X855" i="7"/>
  <c r="B853" i="7"/>
  <c r="C863" i="4" l="1"/>
  <c r="C882" i="4" s="1"/>
  <c r="C858" i="4" s="1"/>
  <c r="C859" i="4" s="1"/>
  <c r="X863" i="4" s="1"/>
  <c r="C467" i="1"/>
  <c r="B468" i="1" s="1"/>
  <c r="Y756" i="2"/>
  <c r="Y758" i="2" s="1"/>
  <c r="C801" i="2" s="1"/>
  <c r="C804" i="2" s="1"/>
  <c r="C806" i="2" s="1"/>
  <c r="C808" i="5"/>
  <c r="X811" i="5" s="1"/>
  <c r="X885" i="9"/>
  <c r="B883" i="9"/>
  <c r="Y876" i="9"/>
  <c r="Y879" i="9" s="1"/>
  <c r="Y881" i="9" s="1"/>
  <c r="C933" i="9" s="1"/>
  <c r="C952" i="9" s="1"/>
  <c r="C929" i="9" s="1"/>
  <c r="Y814" i="6"/>
  <c r="X815" i="6" s="1"/>
  <c r="Y836" i="8"/>
  <c r="X837" i="8" s="1"/>
  <c r="Y852" i="7"/>
  <c r="C901" i="7" s="1"/>
  <c r="C920" i="7" s="1"/>
  <c r="C896" i="7" s="1"/>
  <c r="C897" i="7" s="1"/>
  <c r="Y962" i="11"/>
  <c r="Y981" i="11" s="1"/>
  <c r="Y958" i="11" s="1"/>
  <c r="Y954" i="11"/>
  <c r="Y957" i="11" s="1"/>
  <c r="C999" i="11"/>
  <c r="C1002" i="11" s="1"/>
  <c r="X962" i="11"/>
  <c r="B960" i="11"/>
  <c r="Y863" i="4" l="1"/>
  <c r="Y882" i="4" s="1"/>
  <c r="Y858" i="4" s="1"/>
  <c r="Y854" i="4"/>
  <c r="Y857" i="4" s="1"/>
  <c r="B861" i="4"/>
  <c r="X470" i="1"/>
  <c r="Y470" i="1"/>
  <c r="Y484" i="1" s="1"/>
  <c r="Y466" i="1" s="1"/>
  <c r="Y462" i="1"/>
  <c r="Y465" i="1" s="1"/>
  <c r="X759" i="2"/>
  <c r="Y811" i="5"/>
  <c r="Y830" i="5" s="1"/>
  <c r="Y807" i="5" s="1"/>
  <c r="Y803" i="5"/>
  <c r="Y806" i="5" s="1"/>
  <c r="B809" i="5"/>
  <c r="C848" i="5"/>
  <c r="C851" i="5" s="1"/>
  <c r="C885" i="8"/>
  <c r="C904" i="8" s="1"/>
  <c r="C880" i="8" s="1"/>
  <c r="C881" i="8" s="1"/>
  <c r="B883" i="8" s="1"/>
  <c r="Y809" i="2"/>
  <c r="Y828" i="2" s="1"/>
  <c r="Y805" i="2" s="1"/>
  <c r="C846" i="2"/>
  <c r="C849" i="2" s="1"/>
  <c r="B807" i="2"/>
  <c r="Y801" i="2"/>
  <c r="Y804" i="2" s="1"/>
  <c r="X809" i="2"/>
  <c r="C925" i="9"/>
  <c r="C928" i="9" s="1"/>
  <c r="C930" i="9" s="1"/>
  <c r="X882" i="9"/>
  <c r="C863" i="6"/>
  <c r="C882" i="6" s="1"/>
  <c r="C858" i="6" s="1"/>
  <c r="C859" i="6" s="1"/>
  <c r="B861" i="6" s="1"/>
  <c r="B863" i="6"/>
  <c r="B885" i="8"/>
  <c r="X853" i="7"/>
  <c r="B901" i="7"/>
  <c r="Y901" i="7"/>
  <c r="Y920" i="7" s="1"/>
  <c r="Y896" i="7" s="1"/>
  <c r="B899" i="7"/>
  <c r="Y892" i="7"/>
  <c r="Y895" i="7" s="1"/>
  <c r="X901" i="7"/>
  <c r="Y959" i="11"/>
  <c r="Y859" i="4" l="1"/>
  <c r="Y467" i="1"/>
  <c r="Y885" i="8"/>
  <c r="Y904" i="8" s="1"/>
  <c r="Y880" i="8" s="1"/>
  <c r="Y808" i="5"/>
  <c r="B857" i="5" s="1"/>
  <c r="Y876" i="8"/>
  <c r="Y879" i="8" s="1"/>
  <c r="Y881" i="8" s="1"/>
  <c r="X885" i="8"/>
  <c r="Y806" i="2"/>
  <c r="X807" i="2" s="1"/>
  <c r="Y854" i="6"/>
  <c r="Y857" i="6" s="1"/>
  <c r="X863" i="6"/>
  <c r="Y863" i="6"/>
  <c r="Y882" i="6" s="1"/>
  <c r="Y858" i="6" s="1"/>
  <c r="Y897" i="7"/>
  <c r="C941" i="7" s="1"/>
  <c r="C944" i="7" s="1"/>
  <c r="Y933" i="9"/>
  <c r="Y952" i="9" s="1"/>
  <c r="Y929" i="9" s="1"/>
  <c r="Y925" i="9"/>
  <c r="Y928" i="9" s="1"/>
  <c r="C970" i="9"/>
  <c r="C973" i="9" s="1"/>
  <c r="X933" i="9"/>
  <c r="B931" i="9"/>
  <c r="C1008" i="11"/>
  <c r="C1027" i="11" s="1"/>
  <c r="C1003" i="11" s="1"/>
  <c r="C1004" i="11" s="1"/>
  <c r="X960" i="11"/>
  <c r="B1008" i="11"/>
  <c r="C903" i="4" l="1"/>
  <c r="C906" i="4" s="1"/>
  <c r="C911" i="4"/>
  <c r="C930" i="4" s="1"/>
  <c r="C907" i="4" s="1"/>
  <c r="C908" i="4" s="1"/>
  <c r="X860" i="4"/>
  <c r="X468" i="1"/>
  <c r="C502" i="1"/>
  <c r="C505" i="1" s="1"/>
  <c r="C511" i="1"/>
  <c r="C530" i="1" s="1"/>
  <c r="C506" i="1" s="1"/>
  <c r="C949" i="7"/>
  <c r="C968" i="7" s="1"/>
  <c r="C945" i="7" s="1"/>
  <c r="C946" i="7" s="1"/>
  <c r="Y941" i="7" s="1"/>
  <c r="Y944" i="7" s="1"/>
  <c r="B511" i="1"/>
  <c r="C933" i="8"/>
  <c r="C952" i="8" s="1"/>
  <c r="C929" i="8" s="1"/>
  <c r="C925" i="8"/>
  <c r="C928" i="8" s="1"/>
  <c r="X882" i="8"/>
  <c r="X809" i="5"/>
  <c r="C857" i="5"/>
  <c r="C876" i="5" s="1"/>
  <c r="C852" i="5" s="1"/>
  <c r="C853" i="5" s="1"/>
  <c r="Y857" i="5" s="1"/>
  <c r="Y876" i="5" s="1"/>
  <c r="Y852" i="5" s="1"/>
  <c r="C855" i="2"/>
  <c r="C874" i="2" s="1"/>
  <c r="C850" i="2" s="1"/>
  <c r="C851" i="2" s="1"/>
  <c r="X855" i="2" s="1"/>
  <c r="B855" i="2"/>
  <c r="Y859" i="6"/>
  <c r="X860" i="6" s="1"/>
  <c r="X898" i="7"/>
  <c r="Y930" i="9"/>
  <c r="Y1008" i="11"/>
  <c r="Y1027" i="11" s="1"/>
  <c r="Y1003" i="11" s="1"/>
  <c r="B1006" i="11"/>
  <c r="Y999" i="11"/>
  <c r="X1008" i="11"/>
  <c r="Y903" i="4" l="1"/>
  <c r="Y906" i="4" s="1"/>
  <c r="B909" i="4"/>
  <c r="Y911" i="4"/>
  <c r="Y930" i="4" s="1"/>
  <c r="Y907" i="4" s="1"/>
  <c r="Y908" i="4" s="1"/>
  <c r="X911" i="4"/>
  <c r="C948" i="4"/>
  <c r="C951" i="4" s="1"/>
  <c r="C507" i="1"/>
  <c r="X511" i="1" s="1"/>
  <c r="C930" i="8"/>
  <c r="Y925" i="8" s="1"/>
  <c r="Y928" i="8" s="1"/>
  <c r="Y848" i="5"/>
  <c r="Y851" i="5" s="1"/>
  <c r="Y853" i="5" s="1"/>
  <c r="C905" i="5" s="1"/>
  <c r="C924" i="5" s="1"/>
  <c r="C901" i="5" s="1"/>
  <c r="X857" i="5"/>
  <c r="B855" i="5"/>
  <c r="B853" i="2"/>
  <c r="Y855" i="2"/>
  <c r="Y874" i="2" s="1"/>
  <c r="Y850" i="2" s="1"/>
  <c r="Y846" i="2"/>
  <c r="Y849" i="2" s="1"/>
  <c r="C903" i="6"/>
  <c r="C906" i="6" s="1"/>
  <c r="C911" i="6"/>
  <c r="C930" i="6" s="1"/>
  <c r="C907" i="6" s="1"/>
  <c r="B947" i="7"/>
  <c r="Y949" i="7"/>
  <c r="Y968" i="7" s="1"/>
  <c r="Y945" i="7" s="1"/>
  <c r="Y946" i="7" s="1"/>
  <c r="X949" i="7"/>
  <c r="C986" i="7"/>
  <c r="C989" i="7" s="1"/>
  <c r="C979" i="9"/>
  <c r="C998" i="9" s="1"/>
  <c r="C974" i="9" s="1"/>
  <c r="C975" i="9" s="1"/>
  <c r="X931" i="9"/>
  <c r="B979" i="9"/>
  <c r="C1055" i="11"/>
  <c r="C1074" i="11" s="1"/>
  <c r="C1051" i="11" s="1"/>
  <c r="Y1002" i="11"/>
  <c r="Y1004" i="11" s="1"/>
  <c r="C957" i="4" l="1"/>
  <c r="C976" i="4" s="1"/>
  <c r="C952" i="4" s="1"/>
  <c r="C953" i="4" s="1"/>
  <c r="X909" i="4"/>
  <c r="B957" i="4"/>
  <c r="Y505" i="1"/>
  <c r="Y511" i="1"/>
  <c r="Y530" i="1" s="1"/>
  <c r="Y506" i="1" s="1"/>
  <c r="B509" i="1"/>
  <c r="X933" i="8"/>
  <c r="C970" i="8"/>
  <c r="C973" i="8" s="1"/>
  <c r="Y933" i="8"/>
  <c r="Y952" i="8" s="1"/>
  <c r="Y929" i="8" s="1"/>
  <c r="Y930" i="8" s="1"/>
  <c r="X931" i="8" s="1"/>
  <c r="B931" i="8"/>
  <c r="C897" i="5"/>
  <c r="C900" i="5" s="1"/>
  <c r="C902" i="5" s="1"/>
  <c r="X905" i="5" s="1"/>
  <c r="X854" i="5"/>
  <c r="Y851" i="2"/>
  <c r="C903" i="2" s="1"/>
  <c r="C922" i="2" s="1"/>
  <c r="C899" i="2" s="1"/>
  <c r="C908" i="6"/>
  <c r="B909" i="6" s="1"/>
  <c r="Y979" i="9"/>
  <c r="Y998" i="9" s="1"/>
  <c r="Y974" i="9" s="1"/>
  <c r="B977" i="9"/>
  <c r="Y970" i="9"/>
  <c r="X979" i="9"/>
  <c r="C995" i="7"/>
  <c r="C1014" i="7" s="1"/>
  <c r="C990" i="7" s="1"/>
  <c r="C991" i="7" s="1"/>
  <c r="X947" i="7"/>
  <c r="B995" i="7"/>
  <c r="C1047" i="11"/>
  <c r="C1050" i="11" s="1"/>
  <c r="C1052" i="11" s="1"/>
  <c r="X1005" i="11"/>
  <c r="Y957" i="4" l="1"/>
  <c r="Y976" i="4" s="1"/>
  <c r="Y952" i="4" s="1"/>
  <c r="Y948" i="4"/>
  <c r="B955" i="4"/>
  <c r="X957" i="4"/>
  <c r="Y507" i="1"/>
  <c r="C564" i="1" s="1"/>
  <c r="C583" i="1" s="1"/>
  <c r="C560" i="1" s="1"/>
  <c r="C979" i="8"/>
  <c r="C998" i="8" s="1"/>
  <c r="C974" i="8" s="1"/>
  <c r="C975" i="8" s="1"/>
  <c r="B977" i="8" s="1"/>
  <c r="C942" i="5"/>
  <c r="C945" i="5" s="1"/>
  <c r="Y897" i="5"/>
  <c r="Y900" i="5" s="1"/>
  <c r="B979" i="8"/>
  <c r="Y905" i="5"/>
  <c r="Y924" i="5" s="1"/>
  <c r="Y901" i="5" s="1"/>
  <c r="Y902" i="5" s="1"/>
  <c r="C951" i="5" s="1"/>
  <c r="C970" i="5" s="1"/>
  <c r="C946" i="5" s="1"/>
  <c r="B903" i="5"/>
  <c r="Y903" i="6"/>
  <c r="Y906" i="6" s="1"/>
  <c r="X852" i="2"/>
  <c r="C895" i="2"/>
  <c r="C898" i="2" s="1"/>
  <c r="C900" i="2" s="1"/>
  <c r="Y895" i="2" s="1"/>
  <c r="Y898" i="2" s="1"/>
  <c r="Y911" i="6"/>
  <c r="Y930" i="6" s="1"/>
  <c r="Y907" i="6" s="1"/>
  <c r="C948" i="6"/>
  <c r="C951" i="6" s="1"/>
  <c r="X911" i="6"/>
  <c r="C1026" i="9"/>
  <c r="C1045" i="9" s="1"/>
  <c r="C1022" i="9" s="1"/>
  <c r="Y973" i="9"/>
  <c r="Y975" i="9" s="1"/>
  <c r="Y995" i="7"/>
  <c r="Y1014" i="7" s="1"/>
  <c r="Y990" i="7" s="1"/>
  <c r="B993" i="7"/>
  <c r="Y986" i="7"/>
  <c r="X995" i="7"/>
  <c r="Y1055" i="11"/>
  <c r="Y1074" i="11" s="1"/>
  <c r="Y1051" i="11" s="1"/>
  <c r="Y1047" i="11"/>
  <c r="Y1050" i="11" s="1"/>
  <c r="C1092" i="11"/>
  <c r="C1095" i="11" s="1"/>
  <c r="X1055" i="11"/>
  <c r="B1053" i="11"/>
  <c r="Y951" i="4" l="1"/>
  <c r="Y953" i="4" s="1"/>
  <c r="C1004" i="4"/>
  <c r="C1023" i="4" s="1"/>
  <c r="C1000" i="4" s="1"/>
  <c r="Y970" i="8"/>
  <c r="C1026" i="8" s="1"/>
  <c r="C1045" i="8" s="1"/>
  <c r="C1022" i="8" s="1"/>
  <c r="X979" i="8"/>
  <c r="C947" i="5"/>
  <c r="Y951" i="5" s="1"/>
  <c r="Y970" i="5" s="1"/>
  <c r="Y946" i="5" s="1"/>
  <c r="Y979" i="8"/>
  <c r="Y998" i="8" s="1"/>
  <c r="Y974" i="8" s="1"/>
  <c r="C556" i="1"/>
  <c r="C559" i="1" s="1"/>
  <c r="C561" i="1" s="1"/>
  <c r="C601" i="1" s="1"/>
  <c r="C604" i="1" s="1"/>
  <c r="X508" i="1"/>
  <c r="Y973" i="8"/>
  <c r="X903" i="5"/>
  <c r="B951" i="5"/>
  <c r="Y908" i="6"/>
  <c r="X909" i="6" s="1"/>
  <c r="Y903" i="2"/>
  <c r="Y922" i="2" s="1"/>
  <c r="Y899" i="2" s="1"/>
  <c r="Y900" i="2" s="1"/>
  <c r="X901" i="2" s="1"/>
  <c r="B901" i="2"/>
  <c r="X903" i="2"/>
  <c r="C940" i="2"/>
  <c r="C943" i="2" s="1"/>
  <c r="C1018" i="9"/>
  <c r="C1021" i="9" s="1"/>
  <c r="C1023" i="9" s="1"/>
  <c r="X976" i="9"/>
  <c r="C1042" i="7"/>
  <c r="C1061" i="7" s="1"/>
  <c r="C1038" i="7" s="1"/>
  <c r="Y989" i="7"/>
  <c r="Y991" i="7" s="1"/>
  <c r="Y1052" i="11"/>
  <c r="X954" i="4" l="1"/>
  <c r="C996" i="4"/>
  <c r="C999" i="4" s="1"/>
  <c r="C1001" i="4" s="1"/>
  <c r="Y975" i="8"/>
  <c r="X976" i="8" s="1"/>
  <c r="Y942" i="5"/>
  <c r="C998" i="5" s="1"/>
  <c r="C1017" i="5" s="1"/>
  <c r="C994" i="5" s="1"/>
  <c r="X951" i="5"/>
  <c r="B949" i="5"/>
  <c r="X564" i="1"/>
  <c r="B562" i="1"/>
  <c r="Y556" i="1"/>
  <c r="Y559" i="1" s="1"/>
  <c r="Y564" i="1"/>
  <c r="Y583" i="1" s="1"/>
  <c r="Y560" i="1" s="1"/>
  <c r="C1018" i="8"/>
  <c r="C1021" i="8" s="1"/>
  <c r="C1023" i="8" s="1"/>
  <c r="Y1026" i="8" s="1"/>
  <c r="Y1045" i="8" s="1"/>
  <c r="Y1022" i="8" s="1"/>
  <c r="C957" i="6"/>
  <c r="C976" i="6" s="1"/>
  <c r="C952" i="6" s="1"/>
  <c r="C953" i="6" s="1"/>
  <c r="X957" i="6" s="1"/>
  <c r="Y945" i="5"/>
  <c r="Y947" i="5" s="1"/>
  <c r="C990" i="5" s="1"/>
  <c r="C993" i="5" s="1"/>
  <c r="C995" i="5" s="1"/>
  <c r="B957" i="6"/>
  <c r="C949" i="2"/>
  <c r="C968" i="2" s="1"/>
  <c r="C944" i="2" s="1"/>
  <c r="C945" i="2" s="1"/>
  <c r="X949" i="2" s="1"/>
  <c r="B949" i="2"/>
  <c r="Y1026" i="9"/>
  <c r="Y1045" i="9" s="1"/>
  <c r="Y1022" i="9" s="1"/>
  <c r="Y1018" i="9"/>
  <c r="Y1021" i="9" s="1"/>
  <c r="C1063" i="9"/>
  <c r="C1066" i="9" s="1"/>
  <c r="X1026" i="9"/>
  <c r="B1024" i="9"/>
  <c r="C1034" i="7"/>
  <c r="C1037" i="7" s="1"/>
  <c r="C1039" i="7" s="1"/>
  <c r="X992" i="7"/>
  <c r="C1101" i="11"/>
  <c r="C1120" i="11" s="1"/>
  <c r="C1096" i="11" s="1"/>
  <c r="C1097" i="11" s="1"/>
  <c r="X1053" i="11"/>
  <c r="B1101" i="11"/>
  <c r="X1004" i="4" l="1"/>
  <c r="B1002" i="4"/>
  <c r="Y1004" i="4"/>
  <c r="Y1023" i="4" s="1"/>
  <c r="Y1000" i="4" s="1"/>
  <c r="Y996" i="4"/>
  <c r="Y999" i="4" s="1"/>
  <c r="Y1001" i="4" s="1"/>
  <c r="X1002" i="4" s="1"/>
  <c r="C1041" i="4"/>
  <c r="C1044" i="4" s="1"/>
  <c r="Y561" i="1"/>
  <c r="C610" i="1" s="1"/>
  <c r="C629" i="1" s="1"/>
  <c r="C605" i="1" s="1"/>
  <c r="C606" i="1" s="1"/>
  <c r="X610" i="1" s="1"/>
  <c r="Y1018" i="8"/>
  <c r="Y1021" i="8" s="1"/>
  <c r="B1024" i="8"/>
  <c r="X1026" i="8"/>
  <c r="C1063" i="8"/>
  <c r="C1066" i="8" s="1"/>
  <c r="Y948" i="6"/>
  <c r="Y951" i="6" s="1"/>
  <c r="X948" i="5"/>
  <c r="Y957" i="6"/>
  <c r="Y976" i="6" s="1"/>
  <c r="Y952" i="6" s="1"/>
  <c r="B955" i="6"/>
  <c r="B947" i="2"/>
  <c r="Y949" i="2"/>
  <c r="Y968" i="2" s="1"/>
  <c r="Y944" i="2" s="1"/>
  <c r="Y940" i="2"/>
  <c r="C996" i="2" s="1"/>
  <c r="C1015" i="2" s="1"/>
  <c r="C992" i="2" s="1"/>
  <c r="Y990" i="5"/>
  <c r="Y993" i="5" s="1"/>
  <c r="X998" i="5"/>
  <c r="Y998" i="5"/>
  <c r="Y1017" i="5" s="1"/>
  <c r="Y994" i="5" s="1"/>
  <c r="C1035" i="5"/>
  <c r="C1038" i="5" s="1"/>
  <c r="B996" i="5"/>
  <c r="Y1023" i="8"/>
  <c r="X1024" i="8" s="1"/>
  <c r="Y1023" i="9"/>
  <c r="Y1042" i="7"/>
  <c r="Y1061" i="7" s="1"/>
  <c r="Y1038" i="7" s="1"/>
  <c r="Y1034" i="7"/>
  <c r="Y1037" i="7" s="1"/>
  <c r="C1079" i="7"/>
  <c r="C1082" i="7" s="1"/>
  <c r="X1042" i="7"/>
  <c r="B1040" i="7"/>
  <c r="Y1101" i="11"/>
  <c r="Y1120" i="11" s="1"/>
  <c r="Y1096" i="11" s="1"/>
  <c r="B1099" i="11"/>
  <c r="Y1092" i="11"/>
  <c r="Y1095" i="11" s="1"/>
  <c r="X1101" i="11"/>
  <c r="C1050" i="4" l="1"/>
  <c r="C1069" i="4" s="1"/>
  <c r="C1045" i="4" s="1"/>
  <c r="C1046" i="4" s="1"/>
  <c r="B1050" i="4"/>
  <c r="B610" i="1"/>
  <c r="Y601" i="1"/>
  <c r="C657" i="1" s="1"/>
  <c r="C676" i="1" s="1"/>
  <c r="C653" i="1" s="1"/>
  <c r="B608" i="1"/>
  <c r="Y610" i="1"/>
  <c r="Y629" i="1" s="1"/>
  <c r="Y605" i="1" s="1"/>
  <c r="X562" i="1"/>
  <c r="Y604" i="1"/>
  <c r="Y953" i="6"/>
  <c r="X954" i="6" s="1"/>
  <c r="C1004" i="6"/>
  <c r="C1023" i="6" s="1"/>
  <c r="C1000" i="6" s="1"/>
  <c r="Y943" i="2"/>
  <c r="Y945" i="2" s="1"/>
  <c r="X946" i="2" s="1"/>
  <c r="Y995" i="5"/>
  <c r="C1072" i="8"/>
  <c r="C1091" i="8" s="1"/>
  <c r="C1067" i="8" s="1"/>
  <c r="C1068" i="8" s="1"/>
  <c r="B1070" i="8" s="1"/>
  <c r="B1072" i="8"/>
  <c r="Y1097" i="11"/>
  <c r="X1098" i="11" s="1"/>
  <c r="C1072" i="9"/>
  <c r="C1091" i="9" s="1"/>
  <c r="C1067" i="9" s="1"/>
  <c r="C1068" i="9" s="1"/>
  <c r="X1024" i="9"/>
  <c r="B1072" i="9"/>
  <c r="Y1039" i="7"/>
  <c r="X1050" i="4" l="1"/>
  <c r="Y1050" i="4"/>
  <c r="Y1069" i="4" s="1"/>
  <c r="Y1045" i="4" s="1"/>
  <c r="Y1041" i="4"/>
  <c r="Y1044" i="4" s="1"/>
  <c r="Y1046" i="4" s="1"/>
  <c r="X1047" i="4" s="1"/>
  <c r="B1048" i="4"/>
  <c r="Y606" i="1"/>
  <c r="C649" i="1" s="1"/>
  <c r="C652" i="1" s="1"/>
  <c r="C654" i="1" s="1"/>
  <c r="Y657" i="1" s="1"/>
  <c r="Y676" i="1" s="1"/>
  <c r="Y653" i="1" s="1"/>
  <c r="C996" i="6"/>
  <c r="C999" i="6" s="1"/>
  <c r="C1001" i="6" s="1"/>
  <c r="C988" i="2"/>
  <c r="C991" i="2" s="1"/>
  <c r="C993" i="2" s="1"/>
  <c r="Y996" i="2" s="1"/>
  <c r="Y1015" i="2" s="1"/>
  <c r="Y992" i="2" s="1"/>
  <c r="C1044" i="5"/>
  <c r="C1063" i="5" s="1"/>
  <c r="C1039" i="5" s="1"/>
  <c r="C1040" i="5" s="1"/>
  <c r="X996" i="5"/>
  <c r="B1044" i="5"/>
  <c r="Y1063" i="8"/>
  <c r="Y1066" i="8" s="1"/>
  <c r="Y1072" i="8"/>
  <c r="Y1091" i="8" s="1"/>
  <c r="Y1067" i="8" s="1"/>
  <c r="X1072" i="8"/>
  <c r="Y1072" i="9"/>
  <c r="Y1091" i="9" s="1"/>
  <c r="Y1067" i="9" s="1"/>
  <c r="B1070" i="9"/>
  <c r="Y1063" i="9"/>
  <c r="Y1066" i="9" s="1"/>
  <c r="X1072" i="9"/>
  <c r="C1088" i="7"/>
  <c r="C1107" i="7" s="1"/>
  <c r="C1083" i="7" s="1"/>
  <c r="C1084" i="7" s="1"/>
  <c r="X1040" i="7"/>
  <c r="B1088" i="7"/>
  <c r="X657" i="1" l="1"/>
  <c r="Y649" i="1"/>
  <c r="Y652" i="1" s="1"/>
  <c r="Y654" i="1" s="1"/>
  <c r="B703" i="1" s="1"/>
  <c r="B655" i="1"/>
  <c r="X607" i="1"/>
  <c r="C694" i="1"/>
  <c r="C697" i="1" s="1"/>
  <c r="Y996" i="6"/>
  <c r="Y999" i="6" s="1"/>
  <c r="C1041" i="6"/>
  <c r="C1044" i="6" s="1"/>
  <c r="X1004" i="6"/>
  <c r="Y1004" i="6"/>
  <c r="Y1023" i="6" s="1"/>
  <c r="Y1000" i="6" s="1"/>
  <c r="B1002" i="6"/>
  <c r="C1033" i="2"/>
  <c r="C1036" i="2" s="1"/>
  <c r="B994" i="2"/>
  <c r="Y988" i="2"/>
  <c r="Y991" i="2" s="1"/>
  <c r="Y993" i="2" s="1"/>
  <c r="X994" i="2" s="1"/>
  <c r="X996" i="2"/>
  <c r="Y1044" i="5"/>
  <c r="Y1063" i="5" s="1"/>
  <c r="Y1039" i="5" s="1"/>
  <c r="Y1035" i="5"/>
  <c r="Y1038" i="5" s="1"/>
  <c r="B1042" i="5"/>
  <c r="X1044" i="5"/>
  <c r="Y1068" i="8"/>
  <c r="X1069" i="8" s="1"/>
  <c r="Y1068" i="9"/>
  <c r="X1069" i="9" s="1"/>
  <c r="Y1088" i="7"/>
  <c r="Y1107" i="7" s="1"/>
  <c r="Y1083" i="7" s="1"/>
  <c r="B1086" i="7"/>
  <c r="Y1079" i="7"/>
  <c r="Y1082" i="7" s="1"/>
  <c r="X1088" i="7"/>
  <c r="X655" i="1" l="1"/>
  <c r="C703" i="1"/>
  <c r="C722" i="1" s="1"/>
  <c r="C698" i="1" s="1"/>
  <c r="C699" i="1" s="1"/>
  <c r="Y694" i="1" s="1"/>
  <c r="Y697" i="1" s="1"/>
  <c r="Y1001" i="6"/>
  <c r="X1002" i="6" s="1"/>
  <c r="C1042" i="2"/>
  <c r="C1061" i="2" s="1"/>
  <c r="C1037" i="2" s="1"/>
  <c r="C1038" i="2" s="1"/>
  <c r="X1042" i="2" s="1"/>
  <c r="B1042" i="2"/>
  <c r="Y1040" i="5"/>
  <c r="X1041" i="5" s="1"/>
  <c r="Y1084" i="7"/>
  <c r="X1085" i="7" s="1"/>
  <c r="C750" i="1" l="1"/>
  <c r="C769" i="1" s="1"/>
  <c r="C746" i="1" s="1"/>
  <c r="Y703" i="1"/>
  <c r="Y722" i="1" s="1"/>
  <c r="Y698" i="1" s="1"/>
  <c r="X703" i="1"/>
  <c r="B701" i="1"/>
  <c r="C1050" i="6"/>
  <c r="C1069" i="6" s="1"/>
  <c r="C1045" i="6" s="1"/>
  <c r="C1046" i="6" s="1"/>
  <c r="B1048" i="6" s="1"/>
  <c r="B1050" i="6"/>
  <c r="Y699" i="1"/>
  <c r="C742" i="1" s="1"/>
  <c r="C745" i="1" s="1"/>
  <c r="C747" i="1" s="1"/>
  <c r="B1040" i="2"/>
  <c r="Y1033" i="2"/>
  <c r="Y1036" i="2" s="1"/>
  <c r="Y1042" i="2"/>
  <c r="Y1061" i="2" s="1"/>
  <c r="Y1037" i="2" s="1"/>
  <c r="X1050" i="6" l="1"/>
  <c r="Y1050" i="6"/>
  <c r="Y1069" i="6" s="1"/>
  <c r="Y1045" i="6" s="1"/>
  <c r="Y1041" i="6"/>
  <c r="Y1044" i="6" s="1"/>
  <c r="X700" i="1"/>
  <c r="Y750" i="1"/>
  <c r="Y769" i="1" s="1"/>
  <c r="Y746" i="1" s="1"/>
  <c r="B748" i="1"/>
  <c r="X750" i="1"/>
  <c r="C787" i="1"/>
  <c r="C790" i="1" s="1"/>
  <c r="Y742" i="1"/>
  <c r="Y745" i="1" s="1"/>
  <c r="Y1038" i="2"/>
  <c r="X1039" i="2" s="1"/>
  <c r="Y747" i="1" l="1"/>
  <c r="C796" i="1" s="1"/>
  <c r="C815" i="1" s="1"/>
  <c r="C791" i="1" s="1"/>
  <c r="C792" i="1" s="1"/>
  <c r="Y1046" i="6"/>
  <c r="X1047" i="6" s="1"/>
  <c r="B796" i="1" l="1"/>
  <c r="X748" i="1"/>
  <c r="X796" i="1"/>
  <c r="Y787" i="1"/>
  <c r="B794" i="1"/>
  <c r="Y796" i="1"/>
  <c r="Y815" i="1" s="1"/>
  <c r="Y791" i="1" s="1"/>
  <c r="C843" i="1" l="1"/>
  <c r="C862" i="1" s="1"/>
  <c r="C839" i="1" s="1"/>
  <c r="Y790" i="1"/>
  <c r="Y792" i="1" s="1"/>
  <c r="X793" i="1" l="1"/>
  <c r="C835" i="1"/>
  <c r="C838" i="1" s="1"/>
  <c r="C840" i="1" s="1"/>
  <c r="X843" i="1" l="1"/>
  <c r="Y835" i="1"/>
  <c r="Y838" i="1" s="1"/>
  <c r="Y843" i="1"/>
  <c r="Y862" i="1" s="1"/>
  <c r="Y839" i="1" s="1"/>
  <c r="B841" i="1"/>
  <c r="C880" i="1"/>
  <c r="C883" i="1" s="1"/>
  <c r="Y840" i="1" l="1"/>
  <c r="X841" i="1" l="1"/>
  <c r="C889" i="1"/>
  <c r="C908" i="1" s="1"/>
  <c r="C884" i="1" s="1"/>
  <c r="C885" i="1" s="1"/>
  <c r="B889" i="1"/>
  <c r="X889" i="1" l="1"/>
  <c r="B887" i="1"/>
  <c r="Y889" i="1"/>
  <c r="Y908" i="1" s="1"/>
  <c r="Y884" i="1" s="1"/>
  <c r="Y880" i="1"/>
  <c r="Y883" i="1" s="1"/>
  <c r="Y885" i="1" l="1"/>
  <c r="X886" i="1" l="1"/>
  <c r="C929" i="1"/>
  <c r="C932" i="1" s="1"/>
  <c r="C937" i="1"/>
  <c r="C956" i="1" s="1"/>
  <c r="C933" i="1" s="1"/>
  <c r="C934" i="1" l="1"/>
  <c r="Y929" i="1" s="1"/>
  <c r="Y932" i="1" s="1"/>
  <c r="C974" i="1" l="1"/>
  <c r="C977" i="1" s="1"/>
  <c r="Y937" i="1"/>
  <c r="Y956" i="1" s="1"/>
  <c r="Y933" i="1" s="1"/>
  <c r="Y934" i="1" s="1"/>
  <c r="B935" i="1"/>
  <c r="X937" i="1"/>
  <c r="X935" i="1" l="1"/>
  <c r="B983" i="1"/>
  <c r="C983" i="1"/>
  <c r="C1002" i="1" s="1"/>
  <c r="C978" i="1" s="1"/>
  <c r="C979" i="1" s="1"/>
  <c r="X983" i="1" l="1"/>
  <c r="Y974" i="1"/>
  <c r="B981" i="1"/>
  <c r="Y983" i="1"/>
  <c r="Y1002" i="1" s="1"/>
  <c r="Y978" i="1" s="1"/>
  <c r="Y977" i="1" l="1"/>
  <c r="Y979" i="1" s="1"/>
  <c r="C1030" i="1"/>
  <c r="C1049" i="1" s="1"/>
  <c r="C1026" i="1" s="1"/>
  <c r="X980" i="1" l="1"/>
  <c r="C1022" i="1"/>
  <c r="C1025" i="1" s="1"/>
  <c r="C1027" i="1" s="1"/>
  <c r="C1067" i="1" l="1"/>
  <c r="C1070" i="1" s="1"/>
  <c r="Y1030" i="1"/>
  <c r="Y1049" i="1" s="1"/>
  <c r="Y1026" i="1" s="1"/>
  <c r="Y1022" i="1"/>
  <c r="Y1025" i="1" s="1"/>
  <c r="X1030" i="1"/>
  <c r="B1028" i="1"/>
  <c r="Y1027" i="1" l="1"/>
  <c r="X1028" i="1" s="1"/>
  <c r="C242" i="3"/>
  <c r="C244" i="3" s="1"/>
  <c r="Y239" i="3" s="1"/>
  <c r="C1076" i="1" l="1"/>
  <c r="C1095" i="1" s="1"/>
  <c r="C1071" i="1" s="1"/>
  <c r="C1072" i="1" s="1"/>
  <c r="B1074" i="1" s="1"/>
  <c r="B1076" i="1"/>
  <c r="B246" i="3"/>
  <c r="Y248" i="3"/>
  <c r="Y267" i="3" s="1"/>
  <c r="Y243" i="3" s="1"/>
  <c r="X248" i="3"/>
  <c r="Y242" i="3"/>
  <c r="X1076" i="1" l="1"/>
  <c r="Y1076" i="1"/>
  <c r="Y1095" i="1" s="1"/>
  <c r="Y1071" i="1" s="1"/>
  <c r="Y1067" i="1"/>
  <c r="Y1070" i="1" s="1"/>
  <c r="Y244" i="3"/>
  <c r="C294" i="3" s="1"/>
  <c r="C313" i="3" s="1"/>
  <c r="C290" i="3" s="1"/>
  <c r="C286" i="3" l="1"/>
  <c r="C289" i="3" s="1"/>
  <c r="C291" i="3" s="1"/>
  <c r="X294" i="3" s="1"/>
  <c r="Y1072" i="1"/>
  <c r="X1073" i="1" s="1"/>
  <c r="X245" i="3"/>
  <c r="B292" i="3" l="1"/>
  <c r="Y294" i="3"/>
  <c r="Y313" i="3" s="1"/>
  <c r="Y290" i="3" s="1"/>
  <c r="Y286" i="3"/>
  <c r="Y289" i="3" s="1"/>
  <c r="Y291" i="3" l="1"/>
  <c r="C331" i="3" s="1"/>
  <c r="C334" i="3" s="1"/>
  <c r="X292" i="3" l="1"/>
  <c r="C340" i="3"/>
  <c r="C359" i="3" s="1"/>
  <c r="C335" i="3" s="1"/>
  <c r="C336" i="3" s="1"/>
  <c r="B340" i="3"/>
  <c r="B338" i="3" l="1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60" i="3" l="1"/>
  <c r="C579" i="3" s="1"/>
  <c r="C556" i="3" s="1"/>
  <c r="C552" i="3"/>
  <c r="C555" i="3" s="1"/>
  <c r="X509" i="3"/>
  <c r="C557" i="3" l="1"/>
  <c r="Y552" i="3" l="1"/>
  <c r="Y555" i="3" s="1"/>
  <c r="X560" i="3"/>
  <c r="Y560" i="3"/>
  <c r="Y579" i="3" s="1"/>
  <c r="Y556" i="3" s="1"/>
  <c r="B558" i="3"/>
  <c r="C597" i="3"/>
  <c r="C600" i="3" s="1"/>
  <c r="Y557" i="3" l="1"/>
  <c r="X558" i="3" l="1"/>
  <c r="C606" i="3"/>
  <c r="C625" i="3" s="1"/>
  <c r="C601" i="3" s="1"/>
  <c r="C602" i="3" s="1"/>
  <c r="B606" i="3"/>
  <c r="B604" i="3" l="1"/>
  <c r="X606" i="3"/>
  <c r="Y597" i="3"/>
  <c r="Y606" i="3"/>
  <c r="Y625" i="3" s="1"/>
  <c r="Y601" i="3" s="1"/>
  <c r="C653" i="3" l="1"/>
  <c r="C672" i="3" s="1"/>
  <c r="C649" i="3" s="1"/>
  <c r="Y600" i="3"/>
  <c r="Y602" i="3" s="1"/>
  <c r="X603" i="3" l="1"/>
  <c r="C645" i="3"/>
  <c r="C648" i="3" s="1"/>
  <c r="C650" i="3" s="1"/>
  <c r="X653" i="3" l="1"/>
  <c r="Y645" i="3"/>
  <c r="Y648" i="3" s="1"/>
  <c r="Y653" i="3"/>
  <c r="Y672" i="3" s="1"/>
  <c r="Y649" i="3" s="1"/>
  <c r="B651" i="3"/>
  <c r="C690" i="3"/>
  <c r="C693" i="3" s="1"/>
  <c r="Y650" i="3" l="1"/>
  <c r="C699" i="3" s="1"/>
  <c r="C718" i="3" s="1"/>
  <c r="C694" i="3" s="1"/>
  <c r="C695" i="3" s="1"/>
  <c r="X651" i="3" l="1"/>
  <c r="B699" i="3"/>
  <c r="B697" i="3"/>
  <c r="Y690" i="3"/>
  <c r="Y699" i="3"/>
  <c r="Y718" i="3" s="1"/>
  <c r="Y694" i="3" s="1"/>
  <c r="X699" i="3"/>
  <c r="C746" i="3" l="1"/>
  <c r="C765" i="3" s="1"/>
  <c r="C742" i="3" s="1"/>
  <c r="Y693" i="3"/>
  <c r="Y695" i="3" s="1"/>
  <c r="C738" i="3" l="1"/>
  <c r="C741" i="3" s="1"/>
  <c r="C743" i="3" s="1"/>
  <c r="X696" i="3"/>
  <c r="B744" i="3" l="1"/>
  <c r="X746" i="3"/>
  <c r="C783" i="3"/>
  <c r="C786" i="3" s="1"/>
  <c r="Y738" i="3"/>
  <c r="Y741" i="3" s="1"/>
  <c r="Y746" i="3"/>
  <c r="Y765" i="3" s="1"/>
  <c r="Y742" i="3" s="1"/>
  <c r="Y743" i="3" l="1"/>
  <c r="B792" i="3" s="1"/>
  <c r="X744" i="3" l="1"/>
  <c r="C792" i="3"/>
  <c r="C811" i="3" s="1"/>
  <c r="C787" i="3" s="1"/>
  <c r="C788" i="3" s="1"/>
  <c r="Y783" i="3" s="1"/>
  <c r="Y792" i="3" l="1"/>
  <c r="Y811" i="3" s="1"/>
  <c r="Y787" i="3" s="1"/>
  <c r="B790" i="3"/>
  <c r="X792" i="3"/>
  <c r="Y786" i="3"/>
  <c r="C839" i="3"/>
  <c r="C858" i="3" s="1"/>
  <c r="C835" i="3" s="1"/>
  <c r="Y788" i="3" l="1"/>
  <c r="X789" i="3" s="1"/>
  <c r="C831" i="3" l="1"/>
  <c r="C834" i="3" s="1"/>
  <c r="C836" i="3" s="1"/>
  <c r="Y831" i="3" s="1"/>
  <c r="Y834" i="3" s="1"/>
  <c r="C876" i="3" l="1"/>
  <c r="C879" i="3" s="1"/>
  <c r="B837" i="3"/>
  <c r="Y839" i="3"/>
  <c r="Y858" i="3" s="1"/>
  <c r="Y835" i="3" s="1"/>
  <c r="Y836" i="3" s="1"/>
  <c r="X837" i="3" s="1"/>
  <c r="X839" i="3"/>
  <c r="B885" i="3" l="1"/>
  <c r="C885" i="3"/>
  <c r="C904" i="3" s="1"/>
  <c r="C880" i="3" s="1"/>
  <c r="C881" i="3" s="1"/>
  <c r="B883" i="3" s="1"/>
  <c r="X885" i="3" l="1"/>
  <c r="Y885" i="3"/>
  <c r="Y904" i="3" s="1"/>
  <c r="Y880" i="3" s="1"/>
  <c r="Y876" i="3"/>
  <c r="Y879" i="3" s="1"/>
  <c r="Y881" i="3" l="1"/>
  <c r="C925" i="3" s="1"/>
  <c r="C928" i="3" s="1"/>
  <c r="X882" i="3" l="1"/>
  <c r="C933" i="3"/>
  <c r="C952" i="3" s="1"/>
  <c r="C929" i="3" s="1"/>
  <c r="C930" i="3" s="1"/>
  <c r="Y925" i="3" l="1"/>
  <c r="Y928" i="3" s="1"/>
  <c r="B931" i="3"/>
  <c r="Y933" i="3"/>
  <c r="Y952" i="3" s="1"/>
  <c r="Y929" i="3" s="1"/>
  <c r="X933" i="3"/>
  <c r="C970" i="3"/>
  <c r="C973" i="3" s="1"/>
  <c r="Y930" i="3" l="1"/>
  <c r="C979" i="3" s="1"/>
  <c r="C998" i="3" s="1"/>
  <c r="C974" i="3" s="1"/>
  <c r="C975" i="3" s="1"/>
  <c r="X931" i="3" l="1"/>
  <c r="B979" i="3"/>
  <c r="B977" i="3"/>
  <c r="Y979" i="3"/>
  <c r="Y998" i="3" s="1"/>
  <c r="Y974" i="3" s="1"/>
  <c r="X979" i="3"/>
  <c r="Y970" i="3"/>
  <c r="Y973" i="3" l="1"/>
  <c r="Y975" i="3" s="1"/>
  <c r="C1026" i="3"/>
  <c r="C1045" i="3" s="1"/>
  <c r="C1022" i="3" s="1"/>
  <c r="C1018" i="3" l="1"/>
  <c r="C1021" i="3" s="1"/>
  <c r="C1023" i="3" s="1"/>
  <c r="X976" i="3"/>
  <c r="B1024" i="3" l="1"/>
  <c r="X1026" i="3"/>
  <c r="C1063" i="3"/>
  <c r="C1066" i="3" s="1"/>
  <c r="Y1018" i="3"/>
  <c r="Y1021" i="3" s="1"/>
  <c r="Y1026" i="3"/>
  <c r="Y1045" i="3" s="1"/>
  <c r="Y1022" i="3" s="1"/>
  <c r="Y1023" i="3" l="1"/>
  <c r="X1024" i="3" l="1"/>
  <c r="B1072" i="3"/>
  <c r="C1072" i="3"/>
  <c r="C1091" i="3" s="1"/>
  <c r="C1067" i="3" s="1"/>
  <c r="C1068" i="3" s="1"/>
  <c r="X1072" i="3" l="1"/>
  <c r="Y1063" i="3"/>
  <c r="Y1066" i="3" s="1"/>
  <c r="B1070" i="3"/>
  <c r="Y1072" i="3"/>
  <c r="Y1091" i="3" s="1"/>
  <c r="Y1067" i="3" s="1"/>
  <c r="Y1068" i="3" l="1"/>
  <c r="X1069" i="3" s="1"/>
</calcChain>
</file>

<file path=xl/sharedStrings.xml><?xml version="1.0" encoding="utf-8"?>
<sst xmlns="http://schemas.openxmlformats.org/spreadsheetml/2006/main" count="25549" uniqueCount="992">
  <si>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</si>
  <si>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</si>
  <si>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</si>
  <si>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</si>
  <si>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</si>
  <si>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</si>
  <si>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</si>
  <si>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</si>
  <si>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</si>
  <si>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</si>
  <si>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</si>
  <si>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</si>
  <si>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</si>
  <si>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</si>
  <si>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</si>
  <si>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</si>
  <si>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</si>
  <si>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</si>
  <si>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</si>
  <si>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</si>
  <si>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</si>
  <si>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</si>
  <si>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</si>
  <si>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</si>
  <si>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</si>
  <si>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</si>
  <si>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</si>
  <si>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</si>
  <si>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</si>
  <si>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</si>
  <si>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</si>
  <si>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</si>
  <si>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</si>
  <si>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</si>
  <si>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</si>
  <si>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</si>
  <si>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</si>
  <si>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</si>
  <si>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</si>
  <si>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</si>
  <si>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</si>
  <si>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</si>
  <si>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</si>
  <si>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</si>
  <si>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</si>
  <si>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</si>
  <si>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</si>
  <si>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</si>
  <si>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</si>
  <si>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</si>
  <si>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</si>
  <si>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</si>
  <si>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</si>
  <si>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</si>
  <si>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</si>
  <si>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</si>
  <si>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</si>
  <si>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</si>
  <si>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</si>
  <si>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</si>
  <si>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</si>
  <si>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</si>
  <si>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</si>
  <si>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</si>
  <si>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</si>
  <si>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</si>
  <si>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</si>
  <si>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</si>
  <si>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</si>
  <si>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</si>
  <si>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</si>
  <si>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</si>
  <si>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</si>
  <si>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</si>
  <si>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</si>
  <si>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</si>
  <si>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</si>
  <si>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</si>
  <si>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</si>
  <si>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</si>
  <si>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</si>
  <si>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</si>
  <si>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</si>
  <si>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</si>
  <si>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</si>
  <si>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</si>
  <si>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</si>
  <si>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</si>
  <si>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</si>
  <si>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</si>
  <si>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</si>
  <si>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</si>
  <si>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</si>
  <si>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</si>
  <si>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</si>
  <si>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</si>
  <si>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</si>
  <si>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</si>
  <si>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</si>
  <si>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</si>
  <si>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</si>
  <si>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</si>
  <si>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</si>
  <si>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</si>
  <si>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</si>
  <si>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</si>
  <si>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</si>
  <si>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</si>
  <si>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</si>
  <si>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</si>
  <si>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</si>
  <si>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</si>
  <si>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</si>
  <si>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</si>
  <si>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</si>
  <si>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</si>
  <si>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</si>
  <si>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</si>
  <si>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</si>
  <si>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</si>
  <si>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</si>
  <si>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</si>
  <si>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</si>
  <si>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</si>
  <si>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</si>
  <si>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</si>
  <si>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</si>
  <si>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</si>
  <si>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</si>
  <si>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</si>
  <si>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</si>
  <si>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</si>
  <si>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</si>
  <si>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</si>
  <si>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</si>
  <si>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</si>
  <si>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</si>
  <si>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</si>
  <si>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</si>
  <si>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</si>
  <si>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</si>
  <si>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</si>
  <si>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</si>
  <si>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</si>
  <si>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</si>
  <si>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</si>
  <si>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</si>
  <si>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</si>
  <si>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</si>
  <si>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</si>
  <si>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</si>
  <si>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</si>
  <si>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</si>
  <si>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</si>
  <si>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</si>
  <si>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</si>
  <si>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</si>
  <si>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</si>
  <si>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</si>
  <si>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</si>
  <si>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</si>
  <si>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</si>
  <si>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</si>
  <si>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</si>
  <si>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</si>
  <si>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</si>
  <si>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</si>
  <si>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</si>
  <si>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</si>
  <si>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</si>
  <si>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</si>
  <si>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</si>
  <si>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</si>
  <si>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</si>
  <si>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</si>
  <si>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</si>
  <si>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</si>
  <si>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</si>
  <si>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</si>
  <si>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</si>
  <si>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</si>
  <si>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</si>
  <si>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</si>
  <si>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</si>
  <si>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</si>
  <si>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</si>
  <si>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</si>
  <si>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</si>
  <si>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</si>
  <si>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</si>
  <si>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</si>
  <si>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</si>
  <si>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</si>
  <si>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</si>
  <si>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</si>
  <si>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</si>
  <si>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</si>
  <si>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</si>
  <si>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</si>
  <si>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</si>
  <si>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</si>
  <si>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</si>
  <si>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</si>
  <si>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</si>
  <si>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</si>
  <si>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</si>
  <si>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</si>
  <si>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</si>
  <si>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</si>
  <si>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</si>
  <si>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</si>
  <si>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</si>
  <si>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</si>
  <si>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</si>
  <si>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</si>
  <si>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</si>
  <si>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</si>
  <si>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</si>
  <si>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</si>
  <si>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</si>
  <si>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</si>
  <si>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</si>
  <si>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</si>
  <si>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</si>
  <si>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</si>
  <si>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</si>
  <si>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</si>
  <si>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</si>
  <si>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</si>
  <si>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</si>
  <si>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</si>
  <si>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</si>
  <si>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</si>
  <si>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</si>
  <si>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</si>
  <si>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</si>
  <si>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</si>
  <si>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</si>
  <si>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</si>
  <si>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</si>
  <si>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</si>
  <si>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</si>
  <si>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</si>
  <si>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</si>
  <si>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</si>
  <si>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</si>
  <si>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</si>
  <si>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</si>
  <si>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</si>
  <si>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</si>
  <si>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</si>
  <si>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</si>
  <si>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</si>
  <si>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</si>
  <si>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</si>
  <si>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</si>
  <si>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</si>
  <si>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</si>
  <si>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</si>
  <si>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</si>
  <si>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</si>
  <si>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</si>
  <si>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</si>
  <si>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</si>
  <si>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</si>
  <si>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</si>
  <si>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</si>
  <si>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</si>
  <si>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</si>
  <si>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</si>
  <si>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</si>
  <si>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</si>
  <si>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</si>
  <si>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</si>
  <si>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</si>
  <si>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</si>
  <si>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</si>
  <si>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</si>
  <si>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</si>
  <si>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</si>
  <si>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</si>
  <si>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</si>
  <si>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</si>
  <si>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</si>
  <si>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</si>
  <si>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</si>
  <si>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</si>
  <si>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</si>
  <si>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</si>
  <si>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</si>
  <si>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</si>
  <si>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</si>
  <si>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</si>
  <si>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</si>
  <si>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</si>
  <si>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Sandoval Carlosama Wilian Xavier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</si>
  <si>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</si>
  <si>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</si>
  <si>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</si>
  <si>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</si>
  <si>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</si>
  <si>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</si>
  <si>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</si>
  <si>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</si>
  <si>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</si>
  <si>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</si>
  <si>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</si>
  <si>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 xml:space="preserve">ABRIL MOYA JAIME ABRIL 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</si>
  <si>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</si>
  <si>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</si>
  <si>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</si>
  <si>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</si>
  <si>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</si>
  <si>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</si>
  <si>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</si>
  <si>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</si>
  <si>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</si>
  <si>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</si>
  <si>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</si>
  <si>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</si>
  <si>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</si>
  <si>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</si>
  <si>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</si>
  <si>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</si>
  <si>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</si>
  <si>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</si>
  <si>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</si>
  <si>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</si>
  <si>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</si>
  <si>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</si>
  <si>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</si>
  <si>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</si>
  <si>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</si>
  <si>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</si>
  <si>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</si>
  <si>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</si>
  <si>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</si>
  <si>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</si>
  <si>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</si>
  <si>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</si>
  <si>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</si>
  <si>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</si>
  <si>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</si>
  <si>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</si>
  <si>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</si>
  <si>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</si>
  <si>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</si>
  <si>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</si>
  <si>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</si>
  <si>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</si>
  <si>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</si>
  <si>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</si>
  <si>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</si>
  <si>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</si>
  <si>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</si>
  <si>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</si>
  <si>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</si>
  <si>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</si>
  <si>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</si>
  <si>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</si>
  <si>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</si>
  <si>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</si>
  <si>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</si>
  <si>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</si>
  <si>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</si>
  <si>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</si>
  <si>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</si>
  <si>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</si>
  <si>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</si>
  <si>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</si>
  <si>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</si>
  <si>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</si>
  <si>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</si>
  <si>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</si>
  <si>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</si>
  <si>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</si>
  <si>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</si>
  <si>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</si>
  <si>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</si>
  <si>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</si>
  <si>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</si>
  <si>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</si>
  <si>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</si>
  <si>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</si>
  <si>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</si>
  <si>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</si>
  <si>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</si>
  <si>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</si>
  <si>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</si>
  <si>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</si>
  <si>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</si>
  <si>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</si>
  <si>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</si>
  <si>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</si>
  <si>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</si>
  <si>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</si>
  <si>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</si>
  <si>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</si>
  <si>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</si>
  <si>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</si>
  <si>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</si>
  <si>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</si>
  <si>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</si>
  <si>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</si>
  <si>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</si>
  <si>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</si>
  <si>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</si>
  <si>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</si>
  <si>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</si>
  <si>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</si>
  <si>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</si>
  <si>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</si>
  <si>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</si>
  <si>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</si>
  <si>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</si>
  <si>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</si>
  <si>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</si>
  <si>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</si>
  <si>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</si>
  <si>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</si>
  <si>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</si>
  <si>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</si>
  <si>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</si>
  <si>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</si>
  <si>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</si>
  <si>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</si>
  <si>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</si>
  <si>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</si>
  <si>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</si>
  <si>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</si>
  <si>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</si>
  <si>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</si>
  <si>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</si>
  <si>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</si>
  <si>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</si>
  <si>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</si>
  <si>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</si>
  <si>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</si>
  <si>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</si>
  <si>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</si>
  <si>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</si>
  <si>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</si>
  <si>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</si>
  <si>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</si>
  <si>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</si>
  <si>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</si>
  <si>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</si>
  <si>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</si>
  <si>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</si>
  <si>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</si>
  <si>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</si>
  <si>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</si>
  <si>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</si>
  <si>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</si>
  <si>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</si>
  <si>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</si>
  <si>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</si>
  <si>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</si>
  <si>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</si>
  <si>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</si>
  <si>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</si>
  <si>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</si>
  <si>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</si>
  <si>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</si>
  <si>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</si>
  <si>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</si>
  <si>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</si>
  <si>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</si>
  <si>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</si>
  <si>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</si>
  <si>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</si>
  <si>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</si>
  <si>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</si>
  <si>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</si>
  <si>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</si>
  <si>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</si>
  <si>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</si>
  <si>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</si>
  <si>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</si>
  <si>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</si>
  <si>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</si>
  <si>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</si>
  <si>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</si>
  <si>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</si>
  <si>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</si>
  <si>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</si>
  <si>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</si>
  <si>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</si>
  <si>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</si>
  <si>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</si>
  <si>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</si>
  <si>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</si>
  <si>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</si>
  <si>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</si>
  <si>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</si>
  <si>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</si>
  <si>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</si>
  <si>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</si>
  <si>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</si>
  <si>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</si>
  <si>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</si>
  <si>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</si>
  <si>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</si>
  <si>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</si>
  <si>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</si>
  <si>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</si>
  <si>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</si>
  <si>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</si>
  <si>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</si>
  <si>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</si>
  <si>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</si>
  <si>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</si>
  <si>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</si>
  <si>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</si>
  <si>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</si>
  <si>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</si>
  <si>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</si>
  <si>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</si>
  <si>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</si>
  <si>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</si>
  <si>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</si>
  <si>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</si>
  <si>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</si>
  <si>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</si>
  <si>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</si>
  <si>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</si>
  <si>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</si>
  <si>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</si>
  <si>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</si>
  <si>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</si>
  <si>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</si>
  <si>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</si>
  <si>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</si>
  <si>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</si>
  <si>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</si>
  <si>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</si>
  <si>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</si>
  <si>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</si>
  <si>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</si>
  <si>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</si>
  <si>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</si>
  <si>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</si>
  <si>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</si>
  <si>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</si>
  <si>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</si>
  <si>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</si>
  <si>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</si>
  <si>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</si>
  <si>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</si>
  <si>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</si>
  <si>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</si>
  <si>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</si>
  <si>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</si>
  <si>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</si>
  <si>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</si>
  <si>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</si>
  <si>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</si>
  <si>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</si>
  <si>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</si>
  <si>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</si>
  <si>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</si>
  <si>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</si>
  <si>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</si>
  <si>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</si>
  <si>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</si>
  <si>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</si>
  <si>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</si>
  <si>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</si>
  <si>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</si>
  <si>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</si>
  <si>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</si>
  <si>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</si>
  <si>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</si>
  <si>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</si>
  <si>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</si>
  <si>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</si>
  <si>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</si>
  <si>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</si>
  <si>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</si>
  <si>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</si>
  <si>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</si>
  <si>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</si>
  <si>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</si>
  <si>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</si>
  <si>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</si>
  <si>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</si>
  <si>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</si>
  <si>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</si>
  <si>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</si>
  <si>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</si>
  <si>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</si>
  <si>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</si>
  <si>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</si>
  <si>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</si>
  <si>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</si>
  <si>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</si>
  <si>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</si>
  <si>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</si>
  <si>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</si>
  <si>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</si>
  <si>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</si>
  <si>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</si>
  <si>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</si>
  <si>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</si>
  <si>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</si>
  <si>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</si>
  <si>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</si>
  <si>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</si>
  <si>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</si>
  <si>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</si>
  <si>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</si>
  <si>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</si>
  <si>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</si>
  <si>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</si>
  <si>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</si>
  <si>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</si>
  <si>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</si>
  <si>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</si>
  <si>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</si>
  <si>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</si>
  <si>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</si>
  <si>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</si>
  <si>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</si>
  <si>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</si>
  <si>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</si>
  <si>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</si>
  <si>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</si>
  <si>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</si>
  <si>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</si>
  <si>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</si>
  <si>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</si>
  <si>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</si>
  <si>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</si>
  <si>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</si>
  <si>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</si>
  <si>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</si>
  <si>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</si>
  <si>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</si>
  <si>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</si>
  <si>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</si>
  <si>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</si>
  <si>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</si>
  <si>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</si>
  <si>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</si>
  <si>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</si>
  <si>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</si>
  <si>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</si>
  <si>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</si>
  <si>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</si>
  <si>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</si>
  <si>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</si>
  <si>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</si>
  <si>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</si>
  <si>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</si>
  <si>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</si>
  <si>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</si>
  <si>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</si>
  <si>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</si>
  <si>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</si>
  <si>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</si>
  <si>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</si>
  <si>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</si>
  <si>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</si>
  <si>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</si>
  <si>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</si>
  <si>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</si>
  <si>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</si>
  <si>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</si>
  <si>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</si>
  <si>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</si>
  <si>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</si>
  <si>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</si>
  <si>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</si>
  <si>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</si>
  <si>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</si>
  <si>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</si>
  <si>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</si>
  <si>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</si>
  <si>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</si>
  <si>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</si>
  <si>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</si>
  <si>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</si>
  <si>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</si>
  <si>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</si>
  <si>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</si>
  <si>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</si>
  <si>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</si>
  <si>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</si>
  <si>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</si>
  <si>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</si>
  <si>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</si>
  <si>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</si>
  <si>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</si>
  <si>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</si>
  <si>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</si>
  <si>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</si>
  <si>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</si>
  <si>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</si>
  <si>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</si>
  <si>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</si>
  <si>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</si>
  <si>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</si>
  <si>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</si>
  <si>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</si>
  <si>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</si>
  <si>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</si>
  <si>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</si>
  <si>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</si>
  <si>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</si>
  <si>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</si>
  <si>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</si>
  <si>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</si>
  <si>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</si>
  <si>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</si>
  <si>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</si>
  <si>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</si>
  <si>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</si>
  <si>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</si>
  <si>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 xml:space="preserve">Wendy Anahí Sánchez Parra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</si>
  <si>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</si>
  <si>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</si>
  <si>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</si>
  <si>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</si>
  <si>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</si>
  <si>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</si>
  <si>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</si>
  <si>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</si>
  <si>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</si>
  <si>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</si>
  <si>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</si>
  <si>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</si>
  <si>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</si>
  <si>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</si>
  <si>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</si>
  <si>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Wendy Anahí Sanchez Parra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</si>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</sst>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3" fillId="0" borderId="0" xfId="0" applyFont="1" applyAlignment="1">
      <alignment horizontal="center"/>
    </xf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66" fontId="26" fillId="0" borderId="0" xfId="0" applyNumberFormat="1" applyFont="1" applyAlignment="1">
      <alignment horizontal="right"/>
    </xf>
    <xf numFmtId="0" fontId="26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0" fillId="0" borderId="0" xfId="0" applyNumberFormat="1"/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7" fillId="9" borderId="13" xfId="0" applyFont="1" applyFill="1" applyBorder="1" applyAlignment="1">
      <alignment horizontal="left" vertical="center" wrapText="1"/>
    </xf>
    <xf numFmtId="0" fontId="27" fillId="9" borderId="0" xfId="0" applyFont="1" applyFill="1" applyAlignment="1">
      <alignment vertical="center" wrapText="1"/>
    </xf>
    <xf numFmtId="14" fontId="27" fillId="9" borderId="13" xfId="0" applyNumberFormat="1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center" vertical="center" wrapText="1"/>
    </xf>
    <xf numFmtId="0" fontId="27" fillId="9" borderId="13" xfId="0" applyFont="1" applyFill="1" applyBorder="1" applyAlignment="1">
      <alignment horizontal="right" vertical="center" wrapText="1"/>
    </xf>
    <xf numFmtId="0" fontId="27" fillId="8" borderId="13" xfId="0" applyFont="1" applyFill="1" applyBorder="1" applyAlignment="1">
      <alignment horizontal="left" vertical="center" wrapText="1"/>
    </xf>
    <xf numFmtId="0" fontId="27" fillId="8" borderId="0" xfId="0" applyFont="1" applyFill="1" applyAlignment="1">
      <alignment vertical="center" wrapText="1"/>
    </xf>
    <xf numFmtId="14" fontId="27" fillId="8" borderId="13" xfId="0" applyNumberFormat="1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center" vertical="center" wrapText="1"/>
    </xf>
    <xf numFmtId="0" fontId="27" fillId="8" borderId="13" xfId="0" applyFont="1" applyFill="1" applyBorder="1" applyAlignment="1">
      <alignment horizontal="right" vertical="center" wrapText="1"/>
    </xf>
    <xf numFmtId="0" fontId="27" fillId="8" borderId="0" xfId="0" applyFont="1" applyFill="1" applyAlignment="1">
      <alignment horizontal="left" vertical="center" wrapText="1"/>
    </xf>
    <xf numFmtId="14" fontId="27" fillId="8" borderId="0" xfId="0" applyNumberFormat="1" applyFont="1" applyFill="1" applyAlignment="1">
      <alignment horizontal="center" vertical="center" wrapText="1"/>
    </xf>
    <xf numFmtId="0" fontId="27" fillId="8" borderId="0" xfId="0" applyFont="1" applyFill="1" applyAlignment="1">
      <alignment horizontal="center" vertical="center" wrapText="1"/>
    </xf>
    <xf numFmtId="0" fontId="27" fillId="8" borderId="0" xfId="0" applyFont="1" applyFill="1" applyAlignment="1">
      <alignment horizontal="right" vertical="center" wrapText="1"/>
    </xf>
    <xf numFmtId="0" fontId="28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9" fillId="0" borderId="16" xfId="0" applyFont="1" applyBorder="1" applyAlignment="1">
      <alignment wrapText="1"/>
    </xf>
    <xf numFmtId="3" fontId="29" fillId="0" borderId="16" xfId="0" applyNumberFormat="1" applyFont="1" applyBorder="1" applyAlignment="1">
      <alignment wrapText="1"/>
    </xf>
    <xf numFmtId="169" fontId="29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6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167" fontId="24" fillId="0" borderId="0" xfId="2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left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552450</xdr:colOff>
      <xdr:row>0</xdr:row>
      <xdr:rowOff>18155</xdr:rowOff>
    </xdr:from>
    <xdr:to>
      <xdr:col>36</xdr:col>
      <xdr:colOff>561975</xdr:colOff>
      <xdr:row>2</xdr:row>
      <xdr:rowOff>193753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46</xdr:col>
      <xdr:colOff>19050</xdr:colOff>
      <xdr:row>0</xdr:row>
      <xdr:rowOff>0</xdr:rowOff>
    </xdr:from>
    <xdr:to>
      <xdr:col>47</xdr:col>
      <xdr:colOff>31376</xdr:colOff>
      <xdr:row>2</xdr:row>
      <xdr:rowOff>175598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2</xdr:row>
      <xdr:rowOff>57150</xdr:rowOff>
    </xdr:from>
    <xdr:to>
      <xdr:col>7</xdr:col>
      <xdr:colOff>581025</xdr:colOff>
      <xdr:row>4</xdr:row>
      <xdr:rowOff>143632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35</xdr:col>
      <xdr:colOff>752475</xdr:colOff>
      <xdr:row>23</xdr:row>
      <xdr:rowOff>28575</xdr:rowOff>
    </xdr:from>
    <xdr:to>
      <xdr:col>37</xdr:col>
      <xdr:colOff>0</xdr:colOff>
      <xdr:row>26</xdr:row>
      <xdr:rowOff>88752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9525</xdr:colOff>
      <xdr:row>23</xdr:row>
      <xdr:rowOff>9525</xdr:rowOff>
    </xdr:from>
    <xdr:to>
      <xdr:col>46</xdr:col>
      <xdr:colOff>16249</xdr:colOff>
      <xdr:row>26</xdr:row>
      <xdr:rowOff>69702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57150</xdr:rowOff>
    </xdr:from>
    <xdr:to>
      <xdr:col>8</xdr:col>
      <xdr:colOff>9525</xdr:colOff>
      <xdr:row>28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25</xdr:row>
      <xdr:rowOff>180975</xdr:rowOff>
    </xdr:from>
    <xdr:to>
      <xdr:col>16</xdr:col>
      <xdr:colOff>590550</xdr:colOff>
      <xdr:row>28</xdr:row>
      <xdr:rowOff>156549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50</xdr:row>
      <xdr:rowOff>19050</xdr:rowOff>
    </xdr:from>
    <xdr:to>
      <xdr:col>8</xdr:col>
      <xdr:colOff>9525</xdr:colOff>
      <xdr:row>52</xdr:row>
      <xdr:rowOff>185123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50</xdr:row>
      <xdr:rowOff>28575</xdr:rowOff>
    </xdr:from>
    <xdr:to>
      <xdr:col>16</xdr:col>
      <xdr:colOff>581025</xdr:colOff>
      <xdr:row>52</xdr:row>
      <xdr:rowOff>194648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73</xdr:row>
      <xdr:rowOff>57150</xdr:rowOff>
    </xdr:from>
    <xdr:to>
      <xdr:col>8</xdr:col>
      <xdr:colOff>0</xdr:colOff>
      <xdr:row>75</xdr:row>
      <xdr:rowOff>223223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466725</xdr:colOff>
      <xdr:row>73</xdr:row>
      <xdr:rowOff>28575</xdr:rowOff>
    </xdr:from>
    <xdr:to>
      <xdr:col>16</xdr:col>
      <xdr:colOff>581025</xdr:colOff>
      <xdr:row>75</xdr:row>
      <xdr:rowOff>194648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185123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476250</xdr:colOff>
      <xdr:row>96</xdr:row>
      <xdr:rowOff>0</xdr:rowOff>
    </xdr:from>
    <xdr:to>
      <xdr:col>16</xdr:col>
      <xdr:colOff>590550</xdr:colOff>
      <xdr:row>98</xdr:row>
      <xdr:rowOff>166073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143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143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647700</xdr:colOff>
      <xdr:row>2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7"/>
  <sheetViews>
    <sheetView topLeftCell="A519" workbookViewId="0">
      <selection activeCell="B528" sqref="B528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4" t="s">
        <v>81</v>
      </c>
      <c r="F8" s="164"/>
      <c r="G8" s="164"/>
      <c r="H8" s="164"/>
      <c r="V8" s="17"/>
      <c r="X8" s="23" t="s">
        <v>32</v>
      </c>
      <c r="Y8" s="20">
        <f>IF(B8="PAGADO",0,C13)</f>
        <v>-261</v>
      </c>
      <c r="AA8" s="164" t="s">
        <v>60</v>
      </c>
      <c r="AB8" s="164"/>
      <c r="AC8" s="164"/>
      <c r="AD8" s="16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NO PAGAR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NO PAGAR</v>
      </c>
      <c r="Y14" s="16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329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64" t="s">
        <v>60</v>
      </c>
      <c r="F53" s="164"/>
      <c r="G53" s="164"/>
      <c r="H53" s="164"/>
      <c r="V53" s="17"/>
      <c r="X53" s="23" t="s">
        <v>32</v>
      </c>
      <c r="Y53" s="20">
        <f>IF(B53="PAGADO",0,C58)</f>
        <v>97.079999999999984</v>
      </c>
      <c r="AA53" s="164" t="s">
        <v>81</v>
      </c>
      <c r="AB53" s="164"/>
      <c r="AC53" s="164"/>
      <c r="AD53" s="164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330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150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97.079999999999984</v>
      </c>
      <c r="E106" s="164" t="s">
        <v>81</v>
      </c>
      <c r="F106" s="164"/>
      <c r="G106" s="164"/>
      <c r="H106" s="164"/>
      <c r="V106" s="17"/>
      <c r="X106" s="23" t="s">
        <v>32</v>
      </c>
      <c r="Y106" s="20">
        <f>IF(B106="PAGADO",0,C111)</f>
        <v>97.079999999999984</v>
      </c>
      <c r="AA106" s="164" t="s">
        <v>20</v>
      </c>
      <c r="AB106" s="164"/>
      <c r="AC106" s="164"/>
      <c r="AD106" s="16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COBRAR</v>
      </c>
      <c r="C112" s="16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COBRAR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3" t="s">
        <v>30</v>
      </c>
      <c r="I146" s="163"/>
      <c r="J146" s="163"/>
      <c r="V146" s="17"/>
      <c r="AA146" s="163" t="s">
        <v>31</v>
      </c>
      <c r="AB146" s="163"/>
      <c r="AC146" s="163"/>
    </row>
    <row r="147" spans="2:41">
      <c r="H147" s="163"/>
      <c r="I147" s="163"/>
      <c r="J147" s="163"/>
      <c r="V147" s="17"/>
      <c r="AA147" s="163"/>
      <c r="AB147" s="163"/>
      <c r="AC147" s="16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64" t="s">
        <v>81</v>
      </c>
      <c r="F151" s="164"/>
      <c r="G151" s="164"/>
      <c r="H151" s="164"/>
      <c r="V151" s="17"/>
      <c r="X151" s="23" t="s">
        <v>32</v>
      </c>
      <c r="Y151" s="20">
        <f>IF(B151="PAGADO",0,C156)</f>
        <v>97.079999999999984</v>
      </c>
      <c r="AA151" s="164" t="s">
        <v>81</v>
      </c>
      <c r="AB151" s="164"/>
      <c r="AC151" s="164"/>
      <c r="AD151" s="16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388</v>
      </c>
      <c r="AC153" s="3" t="s">
        <v>389</v>
      </c>
      <c r="AD153" s="5">
        <v>52.92</v>
      </c>
      <c r="AJ153" s="25">
        <v>44974</v>
      </c>
      <c r="AK153" s="3" t="s">
        <v>366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5" t="str">
        <f>IF(Y156&lt;0,"NO PAGAR","COBRAR'")</f>
        <v>COBRAR'</v>
      </c>
      <c r="Y157" s="16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5" t="str">
        <f>IF(C156&lt;0,"NO PAGAR","COBRAR'")</f>
        <v>COBRAR'</v>
      </c>
      <c r="C158" s="16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8" t="s">
        <v>9</v>
      </c>
      <c r="C159" s="15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8" t="s">
        <v>9</v>
      </c>
      <c r="Y159" s="15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60" t="s">
        <v>7</v>
      </c>
      <c r="F167" s="161"/>
      <c r="G167" s="16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60" t="s">
        <v>7</v>
      </c>
      <c r="AB167" s="161"/>
      <c r="AC167" s="162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60" t="s">
        <v>7</v>
      </c>
      <c r="O169" s="161"/>
      <c r="P169" s="161"/>
      <c r="Q169" s="162"/>
      <c r="R169" s="18">
        <f>SUM(R153:R168)</f>
        <v>0</v>
      </c>
      <c r="S169" s="3"/>
      <c r="V169" s="17"/>
      <c r="X169" s="12"/>
      <c r="Y169" s="10"/>
      <c r="AJ169" s="160" t="s">
        <v>7</v>
      </c>
      <c r="AK169" s="161"/>
      <c r="AL169" s="161"/>
      <c r="AM169" s="162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66" t="s">
        <v>29</v>
      </c>
      <c r="AD194" s="166"/>
      <c r="AE194" s="166"/>
    </row>
    <row r="195" spans="2:41">
      <c r="H195" s="163" t="s">
        <v>28</v>
      </c>
      <c r="I195" s="163"/>
      <c r="J195" s="163"/>
      <c r="V195" s="17"/>
      <c r="AC195" s="166"/>
      <c r="AD195" s="166"/>
      <c r="AE195" s="166"/>
    </row>
    <row r="196" spans="2:41">
      <c r="H196" s="163"/>
      <c r="I196" s="163"/>
      <c r="J196" s="163"/>
      <c r="V196" s="17"/>
      <c r="AC196" s="166"/>
      <c r="AD196" s="166"/>
      <c r="AE196" s="16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64" t="s">
        <v>81</v>
      </c>
      <c r="F200" s="164"/>
      <c r="G200" s="164"/>
      <c r="H200" s="164"/>
      <c r="V200" s="17"/>
      <c r="X200" s="23" t="s">
        <v>32</v>
      </c>
      <c r="Y200" s="20">
        <f>IF(B200="PAGADO",0,C205)</f>
        <v>-796.44</v>
      </c>
      <c r="AA200" s="164" t="s">
        <v>81</v>
      </c>
      <c r="AB200" s="164"/>
      <c r="AC200" s="164"/>
      <c r="AD200" s="164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399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7" t="str">
        <f>IF(C205&lt;0,"NO PAGAR","COBRAR")</f>
        <v>NO PAGAR</v>
      </c>
      <c r="C206" s="16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7" t="str">
        <f>IF(Y205&lt;0,"NO PAGAR","COBRAR")</f>
        <v>NO PAGAR</v>
      </c>
      <c r="Y206" s="16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8" t="s">
        <v>9</v>
      </c>
      <c r="C207" s="15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8" t="s">
        <v>9</v>
      </c>
      <c r="Y207" s="15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454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60" t="s">
        <v>7</v>
      </c>
      <c r="F216" s="161"/>
      <c r="G216" s="162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60" t="s">
        <v>7</v>
      </c>
      <c r="AB216" s="161"/>
      <c r="AC216" s="16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60" t="s">
        <v>7</v>
      </c>
      <c r="O218" s="161"/>
      <c r="P218" s="161"/>
      <c r="Q218" s="162"/>
      <c r="R218" s="18">
        <f>SUM(R202:R217)</f>
        <v>796.44</v>
      </c>
      <c r="S218" s="3"/>
      <c r="V218" s="17"/>
      <c r="X218" s="12"/>
      <c r="Y218" s="10"/>
      <c r="AJ218" s="160" t="s">
        <v>7</v>
      </c>
      <c r="AK218" s="161"/>
      <c r="AL218" s="161"/>
      <c r="AM218" s="16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63" t="s">
        <v>30</v>
      </c>
      <c r="I240" s="163"/>
      <c r="J240" s="163"/>
      <c r="V240" s="17"/>
      <c r="AA240" s="163" t="s">
        <v>31</v>
      </c>
      <c r="AB240" s="163"/>
      <c r="AC240" s="163"/>
    </row>
    <row r="241" spans="2:41">
      <c r="H241" s="163"/>
      <c r="I241" s="163"/>
      <c r="J241" s="163"/>
      <c r="V241" s="17"/>
      <c r="AA241" s="163"/>
      <c r="AB241" s="163"/>
      <c r="AC241" s="16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64" t="s">
        <v>20</v>
      </c>
      <c r="F245" s="164"/>
      <c r="G245" s="164"/>
      <c r="H245" s="164"/>
      <c r="V245" s="17"/>
      <c r="X245" s="23" t="s">
        <v>32</v>
      </c>
      <c r="Y245" s="20">
        <f>IF(B245="PAGADO",0,C250)</f>
        <v>-892.3900000000001</v>
      </c>
      <c r="AA245" s="164" t="s">
        <v>20</v>
      </c>
      <c r="AB245" s="164"/>
      <c r="AC245" s="164"/>
      <c r="AD245" s="164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5" t="str">
        <f>IF(Y250&lt;0,"NO PAGAR","COBRAR'")</f>
        <v>NO PAGAR</v>
      </c>
      <c r="Y251" s="16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5" t="str">
        <f>IF(C250&lt;0,"NO PAGAR","COBRAR'")</f>
        <v>NO PAGAR</v>
      </c>
      <c r="C252" s="16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8" t="s">
        <v>9</v>
      </c>
      <c r="C253" s="15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8" t="s">
        <v>9</v>
      </c>
      <c r="Y253" s="15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60" t="s">
        <v>7</v>
      </c>
      <c r="F261" s="161"/>
      <c r="G261" s="162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60" t="s">
        <v>7</v>
      </c>
      <c r="AB261" s="161"/>
      <c r="AC261" s="16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60" t="s">
        <v>7</v>
      </c>
      <c r="O263" s="161"/>
      <c r="P263" s="161"/>
      <c r="Q263" s="162"/>
      <c r="R263" s="18">
        <f>SUM(R247:R262)</f>
        <v>0</v>
      </c>
      <c r="S263" s="3"/>
      <c r="V263" s="17"/>
      <c r="X263" s="12"/>
      <c r="Y263" s="10"/>
      <c r="AJ263" s="160" t="s">
        <v>7</v>
      </c>
      <c r="AK263" s="161"/>
      <c r="AL263" s="161"/>
      <c r="AM263" s="16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66" t="s">
        <v>29</v>
      </c>
      <c r="AD286" s="166"/>
      <c r="AE286" s="166"/>
    </row>
    <row r="287" spans="2:31">
      <c r="H287" s="163" t="s">
        <v>28</v>
      </c>
      <c r="I287" s="163"/>
      <c r="J287" s="163"/>
      <c r="V287" s="17"/>
      <c r="AC287" s="166"/>
      <c r="AD287" s="166"/>
      <c r="AE287" s="166"/>
    </row>
    <row r="288" spans="2:31">
      <c r="H288" s="163"/>
      <c r="I288" s="163"/>
      <c r="J288" s="163"/>
      <c r="V288" s="17"/>
      <c r="AC288" s="166"/>
      <c r="AD288" s="166"/>
      <c r="AE288" s="16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64" t="s">
        <v>603</v>
      </c>
      <c r="F292" s="164"/>
      <c r="G292" s="164"/>
      <c r="H292" s="164"/>
      <c r="V292" s="17"/>
      <c r="X292" s="23" t="s">
        <v>32</v>
      </c>
      <c r="Y292" s="20">
        <f>IF(B292="PAGADO",0,C297)</f>
        <v>-892.3900000000001</v>
      </c>
      <c r="AA292" s="164" t="s">
        <v>81</v>
      </c>
      <c r="AB292" s="164"/>
      <c r="AC292" s="164"/>
      <c r="AD292" s="16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643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7" t="str">
        <f>IF(C297&lt;0,"NO PAGAR","COBRAR")</f>
        <v>NO PAGAR</v>
      </c>
      <c r="C298" s="16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7" t="str">
        <f>IF(Y297&lt;0,"NO PAGAR","COBRAR")</f>
        <v>NO PAGAR</v>
      </c>
      <c r="Y298" s="16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8" t="s">
        <v>9</v>
      </c>
      <c r="C299" s="15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8" t="s">
        <v>9</v>
      </c>
      <c r="Y299" s="15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642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60" t="s">
        <v>7</v>
      </c>
      <c r="F308" s="161"/>
      <c r="G308" s="16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60" t="s">
        <v>7</v>
      </c>
      <c r="AB308" s="161"/>
      <c r="AC308" s="162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60" t="s">
        <v>7</v>
      </c>
      <c r="O310" s="161"/>
      <c r="P310" s="161"/>
      <c r="Q310" s="162"/>
      <c r="R310" s="18">
        <f>SUM(R294:R309)</f>
        <v>0</v>
      </c>
      <c r="S310" s="3"/>
      <c r="V310" s="17"/>
      <c r="X310" s="12"/>
      <c r="Y310" s="10"/>
      <c r="AJ310" s="160" t="s">
        <v>7</v>
      </c>
      <c r="AK310" s="161"/>
      <c r="AL310" s="161"/>
      <c r="AM310" s="162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63" t="s">
        <v>30</v>
      </c>
      <c r="I332" s="163"/>
      <c r="J332" s="163"/>
      <c r="V332" s="17"/>
      <c r="AA332" s="163" t="s">
        <v>31</v>
      </c>
      <c r="AB332" s="163"/>
      <c r="AC332" s="163"/>
    </row>
    <row r="333" spans="1:43">
      <c r="H333" s="163"/>
      <c r="I333" s="163"/>
      <c r="J333" s="163"/>
      <c r="V333" s="17"/>
      <c r="AA333" s="163"/>
      <c r="AB333" s="163"/>
      <c r="AC333" s="16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64" t="s">
        <v>81</v>
      </c>
      <c r="F337" s="164"/>
      <c r="G337" s="164"/>
      <c r="H337" s="164"/>
      <c r="V337" s="17"/>
      <c r="X337" s="23" t="s">
        <v>32</v>
      </c>
      <c r="Y337" s="20">
        <f>IF(B1137="PAGADO",0,C342)</f>
        <v>-1988.3400000000001</v>
      </c>
      <c r="AA337" s="164" t="s">
        <v>60</v>
      </c>
      <c r="AB337" s="164"/>
      <c r="AC337" s="164"/>
      <c r="AD337" s="16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695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60" t="s">
        <v>7</v>
      </c>
      <c r="AB342" s="161"/>
      <c r="AC342" s="162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5" t="str">
        <f>IF(Y342&lt;0,"NO PAGAR","COBRAR'")</f>
        <v>NO PAGAR</v>
      </c>
      <c r="Y343" s="165"/>
      <c r="AJ343" s="3"/>
      <c r="AK343" s="3"/>
      <c r="AL343" s="3"/>
      <c r="AM343" s="3"/>
      <c r="AN343" s="18"/>
      <c r="AO343" s="3"/>
    </row>
    <row r="344" spans="2:41" ht="23.25">
      <c r="B344" s="165" t="str">
        <f>IF(C342&lt;0,"NO PAGAR","COBRAR'")</f>
        <v>NO PAGAR</v>
      </c>
      <c r="C344" s="16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168" t="s">
        <v>5</v>
      </c>
      <c r="AC344" s="168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58" t="s">
        <v>9</v>
      </c>
      <c r="C345" s="15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8" t="s">
        <v>9</v>
      </c>
      <c r="Y345" s="159"/>
      <c r="AA345" s="25">
        <v>45041</v>
      </c>
      <c r="AB345" s="169" t="s">
        <v>695</v>
      </c>
      <c r="AC345" s="169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60" t="s">
        <v>7</v>
      </c>
      <c r="F353" s="161"/>
      <c r="G353" s="16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60" t="s">
        <v>7</v>
      </c>
      <c r="O355" s="161"/>
      <c r="P355" s="161"/>
      <c r="Q355" s="162"/>
      <c r="R355" s="18">
        <f>SUM(R339:R354)</f>
        <v>0</v>
      </c>
      <c r="S355" s="3"/>
      <c r="V355" s="17"/>
      <c r="X355" s="12"/>
      <c r="Y355" s="10"/>
      <c r="AJ355" s="160" t="s">
        <v>7</v>
      </c>
      <c r="AK355" s="161"/>
      <c r="AL355" s="161"/>
      <c r="AM355" s="162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66" t="s">
        <v>29</v>
      </c>
      <c r="AD379" s="166"/>
      <c r="AE379" s="166"/>
    </row>
    <row r="380" spans="2:31">
      <c r="H380" s="163" t="s">
        <v>28</v>
      </c>
      <c r="I380" s="163"/>
      <c r="J380" s="163"/>
      <c r="V380" s="17"/>
      <c r="AC380" s="166"/>
      <c r="AD380" s="166"/>
      <c r="AE380" s="166"/>
    </row>
    <row r="381" spans="2:31">
      <c r="H381" s="163"/>
      <c r="I381" s="163"/>
      <c r="J381" s="163"/>
      <c r="V381" s="17"/>
      <c r="AC381" s="166"/>
      <c r="AD381" s="166"/>
      <c r="AE381" s="16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64" t="s">
        <v>20</v>
      </c>
      <c r="F385" s="164"/>
      <c r="G385" s="164"/>
      <c r="H385" s="164"/>
      <c r="V385" s="17"/>
      <c r="X385" s="23" t="s">
        <v>32</v>
      </c>
      <c r="Y385" s="20">
        <f>IF(B385="PAGADO",0,C390)</f>
        <v>-2044.2500000000002</v>
      </c>
      <c r="AA385" s="164" t="s">
        <v>20</v>
      </c>
      <c r="AB385" s="164"/>
      <c r="AC385" s="164"/>
      <c r="AD385" s="16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7" t="str">
        <f>IF(C390&lt;0,"NO PAGAR","COBRAR")</f>
        <v>NO PAGAR</v>
      </c>
      <c r="C391" s="16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7" t="str">
        <f>IF(Y390&lt;0,"NO PAGAR","COBRAR")</f>
        <v>NO PAGAR</v>
      </c>
      <c r="Y391" s="16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8" t="s">
        <v>9</v>
      </c>
      <c r="C392" s="15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8" t="s">
        <v>9</v>
      </c>
      <c r="Y392" s="15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764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60" t="s">
        <v>7</v>
      </c>
      <c r="F401" s="161"/>
      <c r="G401" s="16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60" t="s">
        <v>7</v>
      </c>
      <c r="AB401" s="161"/>
      <c r="AC401" s="16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60" t="s">
        <v>7</v>
      </c>
      <c r="O403" s="161"/>
      <c r="P403" s="161"/>
      <c r="Q403" s="162"/>
      <c r="R403" s="18">
        <f>SUM(R387:R402)</f>
        <v>0</v>
      </c>
      <c r="S403" s="3"/>
      <c r="V403" s="17"/>
      <c r="X403" s="12"/>
      <c r="Y403" s="10"/>
      <c r="AJ403" s="160" t="s">
        <v>7</v>
      </c>
      <c r="AK403" s="161"/>
      <c r="AL403" s="161"/>
      <c r="AM403" s="16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63" t="s">
        <v>30</v>
      </c>
      <c r="I425" s="163"/>
      <c r="J425" s="163"/>
      <c r="V425" s="17"/>
      <c r="AA425" s="163" t="s">
        <v>31</v>
      </c>
      <c r="AB425" s="163"/>
      <c r="AC425" s="163"/>
    </row>
    <row r="426" spans="1:43">
      <c r="H426" s="163"/>
      <c r="I426" s="163"/>
      <c r="J426" s="163"/>
      <c r="V426" s="17"/>
      <c r="AA426" s="163"/>
      <c r="AB426" s="163"/>
      <c r="AC426" s="16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64" t="s">
        <v>848</v>
      </c>
      <c r="F430" s="164"/>
      <c r="G430" s="164"/>
      <c r="H430" s="164"/>
      <c r="V430" s="17"/>
      <c r="X430" s="23" t="s">
        <v>32</v>
      </c>
      <c r="Y430" s="20">
        <f>IF(B1230="PAGADO",0,C435)</f>
        <v>-2044.2500000000002</v>
      </c>
      <c r="AA430" s="164" t="s">
        <v>20</v>
      </c>
      <c r="AB430" s="164"/>
      <c r="AC430" s="164"/>
      <c r="AD430" s="164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5" t="str">
        <f>IF(Y435&lt;0,"NO PAGAR","COBRAR'")</f>
        <v>NO PAGAR</v>
      </c>
      <c r="Y436" s="16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5" t="str">
        <f>IF(C435&lt;0,"NO PAGAR","COBRAR'")</f>
        <v>NO PAGAR</v>
      </c>
      <c r="C437" s="16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8" t="s">
        <v>9</v>
      </c>
      <c r="C438" s="15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8" t="s">
        <v>9</v>
      </c>
      <c r="Y438" s="15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60" t="s">
        <v>7</v>
      </c>
      <c r="F446" s="161"/>
      <c r="G446" s="162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60" t="s">
        <v>7</v>
      </c>
      <c r="AB446" s="161"/>
      <c r="AC446" s="16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60" t="s">
        <v>7</v>
      </c>
      <c r="O448" s="161"/>
      <c r="P448" s="161"/>
      <c r="Q448" s="162"/>
      <c r="R448" s="18">
        <f>SUM(R432:R447)</f>
        <v>0</v>
      </c>
      <c r="S448" s="3"/>
      <c r="V448" s="17"/>
      <c r="X448" s="12"/>
      <c r="Y448" s="10"/>
      <c r="AJ448" s="160" t="s">
        <v>7</v>
      </c>
      <c r="AK448" s="161"/>
      <c r="AL448" s="161"/>
      <c r="AM448" s="162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66" t="s">
        <v>29</v>
      </c>
      <c r="AD476" s="166"/>
      <c r="AE476" s="166"/>
    </row>
    <row r="477" spans="8:31">
      <c r="H477" s="163" t="s">
        <v>28</v>
      </c>
      <c r="I477" s="163"/>
      <c r="J477" s="163"/>
      <c r="V477" s="17"/>
      <c r="AC477" s="166"/>
      <c r="AD477" s="166"/>
      <c r="AE477" s="166"/>
    </row>
    <row r="478" spans="8:31">
      <c r="H478" s="163"/>
      <c r="I478" s="163"/>
      <c r="J478" s="163"/>
      <c r="V478" s="17"/>
      <c r="AC478" s="166"/>
      <c r="AD478" s="166"/>
      <c r="AE478" s="166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64" t="s">
        <v>20</v>
      </c>
      <c r="F482" s="164"/>
      <c r="G482" s="164"/>
      <c r="H482" s="164"/>
      <c r="V482" s="17"/>
      <c r="X482" s="23" t="s">
        <v>32</v>
      </c>
      <c r="Y482" s="20">
        <f>IF(B482="PAGADO",0,C487)</f>
        <v>-2044.2500000000002</v>
      </c>
      <c r="AA482" s="164" t="s">
        <v>20</v>
      </c>
      <c r="AB482" s="164"/>
      <c r="AC482" s="164"/>
      <c r="AD482" s="164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67" t="str">
        <f>IF(C487&lt;0,"NO PAGAR","COBRAR")</f>
        <v>NO PAGAR</v>
      </c>
      <c r="C488" s="167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67" t="str">
        <f>IF(Y487&lt;0,"NO PAGAR","COBRAR")</f>
        <v>NO PAGAR</v>
      </c>
      <c r="Y488" s="167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58" t="s">
        <v>9</v>
      </c>
      <c r="C489" s="159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58" t="s">
        <v>9</v>
      </c>
      <c r="Y489" s="159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60" t="s">
        <v>7</v>
      </c>
      <c r="F498" s="161"/>
      <c r="G498" s="162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60" t="s">
        <v>7</v>
      </c>
      <c r="AB498" s="161"/>
      <c r="AC498" s="162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60" t="s">
        <v>7</v>
      </c>
      <c r="O500" s="161"/>
      <c r="P500" s="161"/>
      <c r="Q500" s="162"/>
      <c r="R500" s="18">
        <f>SUM(R484:R499)</f>
        <v>0</v>
      </c>
      <c r="S500" s="3"/>
      <c r="V500" s="17"/>
      <c r="X500" s="12"/>
      <c r="Y500" s="10"/>
      <c r="AJ500" s="160" t="s">
        <v>7</v>
      </c>
      <c r="AK500" s="161"/>
      <c r="AL500" s="161"/>
      <c r="AM500" s="162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63" t="s">
        <v>30</v>
      </c>
      <c r="I522" s="163"/>
      <c r="J522" s="163"/>
      <c r="V522" s="17"/>
      <c r="AA522" s="163" t="s">
        <v>31</v>
      </c>
      <c r="AB522" s="163"/>
      <c r="AC522" s="163"/>
    </row>
    <row r="523" spans="1:43">
      <c r="H523" s="163"/>
      <c r="I523" s="163"/>
      <c r="J523" s="163"/>
      <c r="V523" s="17"/>
      <c r="AA523" s="163"/>
      <c r="AB523" s="163"/>
      <c r="AC523" s="163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64" t="s">
        <v>20</v>
      </c>
      <c r="F527" s="164"/>
      <c r="G527" s="164"/>
      <c r="H527" s="164"/>
      <c r="V527" s="17"/>
      <c r="X527" s="23" t="s">
        <v>32</v>
      </c>
      <c r="Y527" s="20">
        <f>IF(B1327="PAGADO",0,C532)</f>
        <v>-2044.2500000000002</v>
      </c>
      <c r="AA527" s="164" t="s">
        <v>20</v>
      </c>
      <c r="AB527" s="164"/>
      <c r="AC527" s="164"/>
      <c r="AD527" s="164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65" t="str">
        <f>IF(Y532&lt;0,"NO PAGAR","COBRAR'")</f>
        <v>NO PAGAR</v>
      </c>
      <c r="Y533" s="165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65" t="str">
        <f>IF(C532&lt;0,"NO PAGAR","COBRAR'")</f>
        <v>NO PAGAR</v>
      </c>
      <c r="C534" s="165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58" t="s">
        <v>9</v>
      </c>
      <c r="C535" s="159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58" t="s">
        <v>9</v>
      </c>
      <c r="Y535" s="159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60" t="s">
        <v>7</v>
      </c>
      <c r="F543" s="161"/>
      <c r="G543" s="162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60" t="s">
        <v>7</v>
      </c>
      <c r="AB543" s="161"/>
      <c r="AC543" s="162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60" t="s">
        <v>7</v>
      </c>
      <c r="O545" s="161"/>
      <c r="P545" s="161"/>
      <c r="Q545" s="162"/>
      <c r="R545" s="18">
        <f>SUM(R529:R544)</f>
        <v>0</v>
      </c>
      <c r="S545" s="3"/>
      <c r="V545" s="17"/>
      <c r="X545" s="12"/>
      <c r="Y545" s="10"/>
      <c r="AJ545" s="160" t="s">
        <v>7</v>
      </c>
      <c r="AK545" s="161"/>
      <c r="AL545" s="161"/>
      <c r="AM545" s="162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66" t="s">
        <v>29</v>
      </c>
      <c r="AD575" s="166"/>
      <c r="AE575" s="166"/>
    </row>
    <row r="576" spans="8:31">
      <c r="H576" s="163" t="s">
        <v>28</v>
      </c>
      <c r="I576" s="163"/>
      <c r="J576" s="163"/>
      <c r="V576" s="17"/>
      <c r="AC576" s="166"/>
      <c r="AD576" s="166"/>
      <c r="AE576" s="166"/>
    </row>
    <row r="577" spans="2:41">
      <c r="H577" s="163"/>
      <c r="I577" s="163"/>
      <c r="J577" s="163"/>
      <c r="V577" s="17"/>
      <c r="AC577" s="166"/>
      <c r="AD577" s="166"/>
      <c r="AE577" s="166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64" t="s">
        <v>20</v>
      </c>
      <c r="F581" s="164"/>
      <c r="G581" s="164"/>
      <c r="H581" s="164"/>
      <c r="V581" s="17"/>
      <c r="X581" s="23" t="s">
        <v>32</v>
      </c>
      <c r="Y581" s="20">
        <f>IF(B581="PAGADO",0,C586)</f>
        <v>-2044.2500000000002</v>
      </c>
      <c r="AA581" s="164" t="s">
        <v>20</v>
      </c>
      <c r="AB581" s="164"/>
      <c r="AC581" s="164"/>
      <c r="AD581" s="16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7" t="str">
        <f>IF(C586&lt;0,"NO PAGAR","COBRAR")</f>
        <v>NO PAGAR</v>
      </c>
      <c r="C587" s="16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7" t="str">
        <f>IF(Y586&lt;0,"NO PAGAR","COBRAR")</f>
        <v>NO PAGAR</v>
      </c>
      <c r="Y587" s="16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8" t="s">
        <v>9</v>
      </c>
      <c r="C588" s="15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8" t="s">
        <v>9</v>
      </c>
      <c r="Y588" s="15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60" t="s">
        <v>7</v>
      </c>
      <c r="F597" s="161"/>
      <c r="G597" s="16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60" t="s">
        <v>7</v>
      </c>
      <c r="AB597" s="161"/>
      <c r="AC597" s="16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60" t="s">
        <v>7</v>
      </c>
      <c r="O599" s="161"/>
      <c r="P599" s="161"/>
      <c r="Q599" s="162"/>
      <c r="R599" s="18">
        <f>SUM(R583:R598)</f>
        <v>0</v>
      </c>
      <c r="S599" s="3"/>
      <c r="V599" s="17"/>
      <c r="X599" s="12"/>
      <c r="Y599" s="10"/>
      <c r="AJ599" s="160" t="s">
        <v>7</v>
      </c>
      <c r="AK599" s="161"/>
      <c r="AL599" s="161"/>
      <c r="AM599" s="16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63" t="s">
        <v>30</v>
      </c>
      <c r="I621" s="163"/>
      <c r="J621" s="163"/>
      <c r="V621" s="17"/>
      <c r="AA621" s="163" t="s">
        <v>31</v>
      </c>
      <c r="AB621" s="163"/>
      <c r="AC621" s="163"/>
    </row>
    <row r="622" spans="1:43">
      <c r="H622" s="163"/>
      <c r="I622" s="163"/>
      <c r="J622" s="163"/>
      <c r="V622" s="17"/>
      <c r="AA622" s="163"/>
      <c r="AB622" s="163"/>
      <c r="AC622" s="163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64" t="s">
        <v>20</v>
      </c>
      <c r="F626" s="164"/>
      <c r="G626" s="164"/>
      <c r="H626" s="164"/>
      <c r="V626" s="17"/>
      <c r="X626" s="23" t="s">
        <v>32</v>
      </c>
      <c r="Y626" s="20">
        <f>IF(B1426="PAGADO",0,C631)</f>
        <v>-2044.2500000000002</v>
      </c>
      <c r="AA626" s="164" t="s">
        <v>20</v>
      </c>
      <c r="AB626" s="164"/>
      <c r="AC626" s="164"/>
      <c r="AD626" s="16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5" t="str">
        <f>IF(Y631&lt;0,"NO PAGAR","COBRAR'")</f>
        <v>NO PAGAR</v>
      </c>
      <c r="Y632" s="16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5" t="str">
        <f>IF(C631&lt;0,"NO PAGAR","COBRAR'")</f>
        <v>NO PAGAR</v>
      </c>
      <c r="C633" s="16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8" t="s">
        <v>9</v>
      </c>
      <c r="C634" s="15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8" t="s">
        <v>9</v>
      </c>
      <c r="Y634" s="15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60" t="s">
        <v>7</v>
      </c>
      <c r="F642" s="161"/>
      <c r="G642" s="16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60" t="s">
        <v>7</v>
      </c>
      <c r="AB642" s="161"/>
      <c r="AC642" s="16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60" t="s">
        <v>7</v>
      </c>
      <c r="O644" s="161"/>
      <c r="P644" s="161"/>
      <c r="Q644" s="162"/>
      <c r="R644" s="18">
        <f>SUM(R628:R643)</f>
        <v>0</v>
      </c>
      <c r="S644" s="3"/>
      <c r="V644" s="17"/>
      <c r="X644" s="12"/>
      <c r="Y644" s="10"/>
      <c r="AJ644" s="160" t="s">
        <v>7</v>
      </c>
      <c r="AK644" s="161"/>
      <c r="AL644" s="161"/>
      <c r="AM644" s="16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66" t="s">
        <v>29</v>
      </c>
      <c r="AD668" s="166"/>
      <c r="AE668" s="166"/>
    </row>
    <row r="669" spans="8:31">
      <c r="H669" s="163" t="s">
        <v>28</v>
      </c>
      <c r="I669" s="163"/>
      <c r="J669" s="163"/>
      <c r="V669" s="17"/>
      <c r="AC669" s="166"/>
      <c r="AD669" s="166"/>
      <c r="AE669" s="166"/>
    </row>
    <row r="670" spans="8:31">
      <c r="H670" s="163"/>
      <c r="I670" s="163"/>
      <c r="J670" s="163"/>
      <c r="V670" s="17"/>
      <c r="AC670" s="166"/>
      <c r="AD670" s="166"/>
      <c r="AE670" s="166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64" t="s">
        <v>20</v>
      </c>
      <c r="F674" s="164"/>
      <c r="G674" s="164"/>
      <c r="H674" s="164"/>
      <c r="V674" s="17"/>
      <c r="X674" s="23" t="s">
        <v>32</v>
      </c>
      <c r="Y674" s="20">
        <f>IF(B674="PAGADO",0,C679)</f>
        <v>-2044.2500000000002</v>
      </c>
      <c r="AA674" s="164" t="s">
        <v>20</v>
      </c>
      <c r="AB674" s="164"/>
      <c r="AC674" s="164"/>
      <c r="AD674" s="16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2044.2500000000002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2044.2500000000002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-2044.2500000000002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-2044.2500000000002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7" t="str">
        <f>IF(C679&lt;0,"NO PAGAR","COBRAR")</f>
        <v>NO PAGAR</v>
      </c>
      <c r="C680" s="16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7" t="str">
        <f>IF(Y679&lt;0,"NO PAGAR","COBRAR")</f>
        <v>NO PAGAR</v>
      </c>
      <c r="Y680" s="16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8" t="s">
        <v>9</v>
      </c>
      <c r="C681" s="15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8" t="s">
        <v>9</v>
      </c>
      <c r="Y681" s="15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2044.2500000000002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60" t="s">
        <v>7</v>
      </c>
      <c r="F690" s="161"/>
      <c r="G690" s="16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60" t="s">
        <v>7</v>
      </c>
      <c r="AB690" s="161"/>
      <c r="AC690" s="16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60" t="s">
        <v>7</v>
      </c>
      <c r="O692" s="161"/>
      <c r="P692" s="161"/>
      <c r="Q692" s="162"/>
      <c r="R692" s="18">
        <f>SUM(R676:R691)</f>
        <v>0</v>
      </c>
      <c r="S692" s="3"/>
      <c r="V692" s="17"/>
      <c r="X692" s="12"/>
      <c r="Y692" s="10"/>
      <c r="AJ692" s="160" t="s">
        <v>7</v>
      </c>
      <c r="AK692" s="161"/>
      <c r="AL692" s="161"/>
      <c r="AM692" s="16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2044.2500000000002</v>
      </c>
      <c r="V701" s="17"/>
      <c r="X701" s="15" t="s">
        <v>18</v>
      </c>
      <c r="Y701" s="16">
        <f>SUM(Y682:Y700)</f>
        <v>2044.2500000000002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63" t="s">
        <v>30</v>
      </c>
      <c r="I714" s="163"/>
      <c r="J714" s="163"/>
      <c r="V714" s="17"/>
      <c r="AA714" s="163" t="s">
        <v>31</v>
      </c>
      <c r="AB714" s="163"/>
      <c r="AC714" s="163"/>
    </row>
    <row r="715" spans="1:43">
      <c r="H715" s="163"/>
      <c r="I715" s="163"/>
      <c r="J715" s="163"/>
      <c r="V715" s="17"/>
      <c r="AA715" s="163"/>
      <c r="AB715" s="163"/>
      <c r="AC715" s="163"/>
    </row>
    <row r="716" spans="1:43">
      <c r="V716" s="17"/>
    </row>
    <row r="717" spans="1:43">
      <c r="V717" s="17"/>
    </row>
    <row r="718" spans="1:43" ht="23.25">
      <c r="B718" s="24" t="s">
        <v>68</v>
      </c>
      <c r="V718" s="17"/>
      <c r="X718" s="22" t="s">
        <v>68</v>
      </c>
    </row>
    <row r="719" spans="1:43" ht="23.25">
      <c r="B719" s="23" t="s">
        <v>32</v>
      </c>
      <c r="C719" s="20">
        <f>IF(X674="PAGADO",0,C679)</f>
        <v>-2044.2500000000002</v>
      </c>
      <c r="E719" s="164" t="s">
        <v>20</v>
      </c>
      <c r="F719" s="164"/>
      <c r="G719" s="164"/>
      <c r="H719" s="164"/>
      <c r="V719" s="17"/>
      <c r="X719" s="23" t="s">
        <v>32</v>
      </c>
      <c r="Y719" s="20">
        <f>IF(B1519="PAGADO",0,C724)</f>
        <v>-2044.2500000000002</v>
      </c>
      <c r="AA719" s="164" t="s">
        <v>20</v>
      </c>
      <c r="AB719" s="164"/>
      <c r="AC719" s="164"/>
      <c r="AD719" s="164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2044.2500000000002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2044.2500000000002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-2044.2500000000002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-2044.2500000000002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5" t="str">
        <f>IF(Y724&lt;0,"NO PAGAR","COBRAR'")</f>
        <v>NO PAGAR</v>
      </c>
      <c r="Y725" s="165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5" t="str">
        <f>IF(C724&lt;0,"NO PAGAR","COBRAR'")</f>
        <v>NO PAGAR</v>
      </c>
      <c r="C726" s="165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8" t="s">
        <v>9</v>
      </c>
      <c r="C727" s="15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8" t="s">
        <v>9</v>
      </c>
      <c r="Y727" s="15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ADELANTADO</v>
      </c>
      <c r="C728" s="10">
        <f>IF(Y679&lt;=0,Y679*-1)</f>
        <v>2044.2500000000002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ADELANTADO</v>
      </c>
      <c r="Y728" s="10">
        <f>IF(C724&lt;=0,C724*-1)</f>
        <v>2044.2500000000002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60" t="s">
        <v>7</v>
      </c>
      <c r="F735" s="161"/>
      <c r="G735" s="16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60" t="s">
        <v>7</v>
      </c>
      <c r="AB735" s="161"/>
      <c r="AC735" s="16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60" t="s">
        <v>7</v>
      </c>
      <c r="O737" s="161"/>
      <c r="P737" s="161"/>
      <c r="Q737" s="162"/>
      <c r="R737" s="18">
        <f>SUM(R721:R736)</f>
        <v>0</v>
      </c>
      <c r="S737" s="3"/>
      <c r="V737" s="17"/>
      <c r="X737" s="12"/>
      <c r="Y737" s="10"/>
      <c r="AJ737" s="160" t="s">
        <v>7</v>
      </c>
      <c r="AK737" s="161"/>
      <c r="AL737" s="161"/>
      <c r="AM737" s="16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2044.2500000000002</v>
      </c>
      <c r="D747" t="s">
        <v>22</v>
      </c>
      <c r="E747" t="s">
        <v>21</v>
      </c>
      <c r="V747" s="17"/>
      <c r="X747" s="15" t="s">
        <v>18</v>
      </c>
      <c r="Y747" s="16">
        <f>SUM(Y728:Y746)</f>
        <v>2044.2500000000002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66" t="s">
        <v>29</v>
      </c>
      <c r="AD761" s="166"/>
      <c r="AE761" s="166"/>
    </row>
    <row r="762" spans="2:41">
      <c r="H762" s="163" t="s">
        <v>28</v>
      </c>
      <c r="I762" s="163"/>
      <c r="J762" s="163"/>
      <c r="V762" s="17"/>
      <c r="AC762" s="166"/>
      <c r="AD762" s="166"/>
      <c r="AE762" s="166"/>
    </row>
    <row r="763" spans="2:41">
      <c r="H763" s="163"/>
      <c r="I763" s="163"/>
      <c r="J763" s="163"/>
      <c r="V763" s="17"/>
      <c r="AC763" s="166"/>
      <c r="AD763" s="166"/>
      <c r="AE763" s="166"/>
    </row>
    <row r="764" spans="2:41">
      <c r="V764" s="17"/>
    </row>
    <row r="765" spans="2:41">
      <c r="V765" s="17"/>
    </row>
    <row r="766" spans="2:41" ht="23.25">
      <c r="B766" s="22" t="s">
        <v>69</v>
      </c>
      <c r="V766" s="17"/>
      <c r="X766" s="22" t="s">
        <v>69</v>
      </c>
    </row>
    <row r="767" spans="2:41" ht="23.25">
      <c r="B767" s="23" t="s">
        <v>32</v>
      </c>
      <c r="C767" s="20">
        <f>IF(X719="PAGADO",0,Y724)</f>
        <v>-2044.2500000000002</v>
      </c>
      <c r="E767" s="164" t="s">
        <v>20</v>
      </c>
      <c r="F767" s="164"/>
      <c r="G767" s="164"/>
      <c r="H767" s="164"/>
      <c r="V767" s="17"/>
      <c r="X767" s="23" t="s">
        <v>32</v>
      </c>
      <c r="Y767" s="20">
        <f>IF(B767="PAGADO",0,C772)</f>
        <v>-2044.2500000000002</v>
      </c>
      <c r="AA767" s="164" t="s">
        <v>20</v>
      </c>
      <c r="AB767" s="164"/>
      <c r="AC767" s="164"/>
      <c r="AD767" s="164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2044.2500000000002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2044.2500000000002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-2044.2500000000002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-2044.2500000000002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7" t="str">
        <f>IF(C772&lt;0,"NO PAGAR","COBRAR")</f>
        <v>NO PAGAR</v>
      </c>
      <c r="C773" s="16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7" t="str">
        <f>IF(Y772&lt;0,"NO PAGAR","COBRAR")</f>
        <v>NO PAGAR</v>
      </c>
      <c r="Y773" s="16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8" t="s">
        <v>9</v>
      </c>
      <c r="C774" s="15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8" t="s">
        <v>9</v>
      </c>
      <c r="Y774" s="15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>
        <f>IF(Y719&lt;=0,Y719*-1)</f>
        <v>2044.2500000000002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ADELANTADO</v>
      </c>
      <c r="Y775" s="10">
        <f>IF(C772&lt;=0,C772*-1)</f>
        <v>2044.2500000000002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60" t="s">
        <v>7</v>
      </c>
      <c r="F783" s="161"/>
      <c r="G783" s="16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60" t="s">
        <v>7</v>
      </c>
      <c r="AB783" s="161"/>
      <c r="AC783" s="16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60" t="s">
        <v>7</v>
      </c>
      <c r="O785" s="161"/>
      <c r="P785" s="161"/>
      <c r="Q785" s="162"/>
      <c r="R785" s="18">
        <f>SUM(R769:R784)</f>
        <v>0</v>
      </c>
      <c r="S785" s="3"/>
      <c r="V785" s="17"/>
      <c r="X785" s="12"/>
      <c r="Y785" s="10"/>
      <c r="AJ785" s="160" t="s">
        <v>7</v>
      </c>
      <c r="AK785" s="161"/>
      <c r="AL785" s="161"/>
      <c r="AM785" s="16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2044.2500000000002</v>
      </c>
      <c r="V794" s="17"/>
      <c r="X794" s="15" t="s">
        <v>18</v>
      </c>
      <c r="Y794" s="16">
        <f>SUM(Y775:Y793)</f>
        <v>2044.2500000000002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63" t="s">
        <v>30</v>
      </c>
      <c r="I807" s="163"/>
      <c r="J807" s="163"/>
      <c r="V807" s="17"/>
      <c r="AA807" s="163" t="s">
        <v>31</v>
      </c>
      <c r="AB807" s="163"/>
      <c r="AC807" s="163"/>
    </row>
    <row r="808" spans="1:43">
      <c r="H808" s="163"/>
      <c r="I808" s="163"/>
      <c r="J808" s="163"/>
      <c r="V808" s="17"/>
      <c r="AA808" s="163"/>
      <c r="AB808" s="163"/>
      <c r="AC808" s="163"/>
    </row>
    <row r="809" spans="1:43">
      <c r="V809" s="17"/>
    </row>
    <row r="810" spans="1:43">
      <c r="V810" s="17"/>
    </row>
    <row r="811" spans="1:43" ht="23.25">
      <c r="B811" s="24" t="s">
        <v>69</v>
      </c>
      <c r="V811" s="17"/>
      <c r="X811" s="22" t="s">
        <v>69</v>
      </c>
    </row>
    <row r="812" spans="1:43" ht="23.25">
      <c r="B812" s="23" t="s">
        <v>32</v>
      </c>
      <c r="C812" s="20">
        <f>IF(X767="PAGADO",0,C772)</f>
        <v>-2044.2500000000002</v>
      </c>
      <c r="E812" s="164" t="s">
        <v>20</v>
      </c>
      <c r="F812" s="164"/>
      <c r="G812" s="164"/>
      <c r="H812" s="164"/>
      <c r="V812" s="17"/>
      <c r="X812" s="23" t="s">
        <v>32</v>
      </c>
      <c r="Y812" s="20">
        <f>IF(B1612="PAGADO",0,C817)</f>
        <v>-2044.2500000000002</v>
      </c>
      <c r="AA812" s="164" t="s">
        <v>20</v>
      </c>
      <c r="AB812" s="164"/>
      <c r="AC812" s="164"/>
      <c r="AD812" s="164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2044.2500000000002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2044.2500000000002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-2044.2500000000002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-2044.2500000000002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5" t="str">
        <f>IF(Y817&lt;0,"NO PAGAR","COBRAR'")</f>
        <v>NO PAGAR</v>
      </c>
      <c r="Y818" s="165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5" t="str">
        <f>IF(C817&lt;0,"NO PAGAR","COBRAR'")</f>
        <v>NO PAGAR</v>
      </c>
      <c r="C819" s="16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8" t="s">
        <v>9</v>
      </c>
      <c r="C820" s="15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8" t="s">
        <v>9</v>
      </c>
      <c r="Y820" s="15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ADELANTADO</v>
      </c>
      <c r="C821" s="10">
        <f>IF(Y772&lt;=0,Y772*-1)</f>
        <v>2044.2500000000002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ADELANTADO</v>
      </c>
      <c r="Y821" s="10">
        <f>IF(C817&lt;=0,C817*-1)</f>
        <v>2044.2500000000002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60" t="s">
        <v>7</v>
      </c>
      <c r="F828" s="161"/>
      <c r="G828" s="16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60" t="s">
        <v>7</v>
      </c>
      <c r="AB828" s="161"/>
      <c r="AC828" s="16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60" t="s">
        <v>7</v>
      </c>
      <c r="O830" s="161"/>
      <c r="P830" s="161"/>
      <c r="Q830" s="162"/>
      <c r="R830" s="18">
        <f>SUM(R814:R829)</f>
        <v>0</v>
      </c>
      <c r="S830" s="3"/>
      <c r="V830" s="17"/>
      <c r="X830" s="12"/>
      <c r="Y830" s="10"/>
      <c r="AJ830" s="160" t="s">
        <v>7</v>
      </c>
      <c r="AK830" s="161"/>
      <c r="AL830" s="161"/>
      <c r="AM830" s="16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2044.2500000000002</v>
      </c>
      <c r="D840" t="s">
        <v>22</v>
      </c>
      <c r="E840" t="s">
        <v>21</v>
      </c>
      <c r="V840" s="17"/>
      <c r="X840" s="15" t="s">
        <v>18</v>
      </c>
      <c r="Y840" s="16">
        <f>SUM(Y821:Y839)</f>
        <v>2044.2500000000002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  <c r="AC854" s="166" t="s">
        <v>29</v>
      </c>
      <c r="AD854" s="166"/>
      <c r="AE854" s="166"/>
    </row>
    <row r="855" spans="2:41">
      <c r="H855" s="163" t="s">
        <v>28</v>
      </c>
      <c r="I855" s="163"/>
      <c r="J855" s="163"/>
      <c r="V855" s="17"/>
      <c r="AC855" s="166"/>
      <c r="AD855" s="166"/>
      <c r="AE855" s="166"/>
    </row>
    <row r="856" spans="2:41">
      <c r="H856" s="163"/>
      <c r="I856" s="163"/>
      <c r="J856" s="163"/>
      <c r="V856" s="17"/>
      <c r="AC856" s="166"/>
      <c r="AD856" s="166"/>
      <c r="AE856" s="166"/>
    </row>
    <row r="857" spans="2:41">
      <c r="V857" s="17"/>
    </row>
    <row r="858" spans="2:41">
      <c r="V858" s="17"/>
    </row>
    <row r="859" spans="2:41" ht="23.25">
      <c r="B859" s="22" t="s">
        <v>70</v>
      </c>
      <c r="V859" s="17"/>
      <c r="X859" s="22" t="s">
        <v>70</v>
      </c>
    </row>
    <row r="860" spans="2:41" ht="23.25">
      <c r="B860" s="23" t="s">
        <v>32</v>
      </c>
      <c r="C860" s="20">
        <f>IF(X812="PAGADO",0,Y817)</f>
        <v>-2044.2500000000002</v>
      </c>
      <c r="E860" s="164" t="s">
        <v>20</v>
      </c>
      <c r="F860" s="164"/>
      <c r="G860" s="164"/>
      <c r="H860" s="164"/>
      <c r="V860" s="17"/>
      <c r="X860" s="23" t="s">
        <v>32</v>
      </c>
      <c r="Y860" s="20">
        <f>IF(B860="PAGADO",0,C865)</f>
        <v>-2044.2500000000002</v>
      </c>
      <c r="AA860" s="164" t="s">
        <v>20</v>
      </c>
      <c r="AB860" s="164"/>
      <c r="AC860" s="164"/>
      <c r="AD860" s="164"/>
    </row>
    <row r="861" spans="2:41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2:41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" t="s">
        <v>24</v>
      </c>
      <c r="C863" s="19">
        <f>IF(C860&gt;0,C860+C861,C861)</f>
        <v>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IF(Y860&gt;0,Y861+Y860,Y861)</f>
        <v>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9</v>
      </c>
      <c r="C864" s="20">
        <f>C887</f>
        <v>2044.2500000000002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Y887</f>
        <v>2044.2500000000002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25</v>
      </c>
      <c r="C865" s="21">
        <f>C863-C864</f>
        <v>-2044.2500000000002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8</v>
      </c>
      <c r="Y865" s="21">
        <f>Y863-Y864</f>
        <v>-2044.2500000000002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6.25">
      <c r="B866" s="167" t="str">
        <f>IF(C865&lt;0,"NO PAGAR","COBRAR")</f>
        <v>NO PAGAR</v>
      </c>
      <c r="C866" s="16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67" t="str">
        <f>IF(Y865&lt;0,"NO PAGAR","COBRAR")</f>
        <v>NO PAGAR</v>
      </c>
      <c r="Y866" s="16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58" t="s">
        <v>9</v>
      </c>
      <c r="C867" s="159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58" t="s">
        <v>9</v>
      </c>
      <c r="Y867" s="159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9" t="str">
        <f>IF(C901&lt;0,"SALDO A FAVOR","SALDO ADELANTAD0'")</f>
        <v>SALDO ADELANTAD0'</v>
      </c>
      <c r="C868" s="10">
        <f>IF(Y812&lt;=0,Y812*-1)</f>
        <v>2044.2500000000002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9" t="str">
        <f>IF(C865&lt;0,"SALDO ADELANTADO","SALDO A FAVOR'")</f>
        <v>SALDO ADELANTADO</v>
      </c>
      <c r="Y868" s="10">
        <f>IF(C865&lt;=0,C865*-1)</f>
        <v>2044.2500000000002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10</v>
      </c>
      <c r="C869" s="10">
        <f>R878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10</v>
      </c>
      <c r="Y869" s="10">
        <f>AN878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11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11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12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12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13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13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14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14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15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15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16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16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17</v>
      </c>
      <c r="C876" s="10"/>
      <c r="E876" s="160" t="s">
        <v>7</v>
      </c>
      <c r="F876" s="161"/>
      <c r="G876" s="162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17</v>
      </c>
      <c r="Y876" s="10"/>
      <c r="AA876" s="160" t="s">
        <v>7</v>
      </c>
      <c r="AB876" s="161"/>
      <c r="AC876" s="162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2"/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2"/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60" t="s">
        <v>7</v>
      </c>
      <c r="O878" s="161"/>
      <c r="P878" s="161"/>
      <c r="Q878" s="162"/>
      <c r="R878" s="18">
        <f>SUM(R862:R877)</f>
        <v>0</v>
      </c>
      <c r="S878" s="3"/>
      <c r="V878" s="17"/>
      <c r="X878" s="12"/>
      <c r="Y878" s="10"/>
      <c r="AJ878" s="160" t="s">
        <v>7</v>
      </c>
      <c r="AK878" s="161"/>
      <c r="AL878" s="161"/>
      <c r="AM878" s="162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1:43">
      <c r="B881" s="12"/>
      <c r="C881" s="10"/>
      <c r="E881" s="14"/>
      <c r="V881" s="17"/>
      <c r="X881" s="12"/>
      <c r="Y881" s="10"/>
      <c r="AA881" s="14"/>
    </row>
    <row r="882" spans="1:43">
      <c r="B882" s="12"/>
      <c r="C882" s="10"/>
      <c r="V882" s="17"/>
      <c r="X882" s="12"/>
      <c r="Y882" s="10"/>
    </row>
    <row r="883" spans="1:43">
      <c r="B883" s="12"/>
      <c r="C883" s="10"/>
      <c r="V883" s="17"/>
      <c r="X883" s="12"/>
      <c r="Y883" s="10"/>
    </row>
    <row r="884" spans="1:43">
      <c r="B884" s="12"/>
      <c r="C884" s="10"/>
      <c r="V884" s="17"/>
      <c r="X884" s="12"/>
      <c r="Y884" s="10"/>
    </row>
    <row r="885" spans="1:43">
      <c r="B885" s="12"/>
      <c r="C885" s="10"/>
      <c r="V885" s="17"/>
      <c r="X885" s="12"/>
      <c r="Y885" s="10"/>
    </row>
    <row r="886" spans="1:43">
      <c r="B886" s="11"/>
      <c r="C886" s="10"/>
      <c r="V886" s="17"/>
      <c r="X886" s="11"/>
      <c r="Y886" s="10"/>
    </row>
    <row r="887" spans="1:43">
      <c r="B887" s="15" t="s">
        <v>18</v>
      </c>
      <c r="C887" s="16">
        <f>SUM(C868:C886)</f>
        <v>2044.2500000000002</v>
      </c>
      <c r="V887" s="17"/>
      <c r="X887" s="15" t="s">
        <v>18</v>
      </c>
      <c r="Y887" s="16">
        <f>SUM(Y868:Y886)</f>
        <v>2044.2500000000002</v>
      </c>
    </row>
    <row r="888" spans="1:43">
      <c r="D888" t="s">
        <v>22</v>
      </c>
      <c r="E888" t="s">
        <v>21</v>
      </c>
      <c r="V888" s="17"/>
      <c r="Z888" t="s">
        <v>22</v>
      </c>
      <c r="AA888" t="s">
        <v>21</v>
      </c>
    </row>
    <row r="889" spans="1:43">
      <c r="E889" s="1" t="s">
        <v>19</v>
      </c>
      <c r="V889" s="17"/>
      <c r="AA889" s="1" t="s">
        <v>19</v>
      </c>
    </row>
    <row r="890" spans="1:43">
      <c r="V890" s="17"/>
    </row>
    <row r="891" spans="1:43">
      <c r="V891" s="17"/>
    </row>
    <row r="892" spans="1:43">
      <c r="V892" s="17"/>
    </row>
    <row r="893" spans="1:43">
      <c r="V893" s="17"/>
    </row>
    <row r="894" spans="1:43">
      <c r="V894" s="17"/>
    </row>
    <row r="895" spans="1:43">
      <c r="V895" s="17"/>
    </row>
    <row r="896" spans="1:43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V899" s="17"/>
    </row>
    <row r="900" spans="1:43">
      <c r="H900" s="163" t="s">
        <v>30</v>
      </c>
      <c r="I900" s="163"/>
      <c r="J900" s="163"/>
      <c r="V900" s="17"/>
      <c r="AA900" s="163" t="s">
        <v>31</v>
      </c>
      <c r="AB900" s="163"/>
      <c r="AC900" s="163"/>
    </row>
    <row r="901" spans="1:43">
      <c r="H901" s="163"/>
      <c r="I901" s="163"/>
      <c r="J901" s="163"/>
      <c r="V901" s="17"/>
      <c r="AA901" s="163"/>
      <c r="AB901" s="163"/>
      <c r="AC901" s="163"/>
    </row>
    <row r="902" spans="1:43">
      <c r="V902" s="17"/>
    </row>
    <row r="903" spans="1:43">
      <c r="V903" s="17"/>
    </row>
    <row r="904" spans="1:43" ht="23.25">
      <c r="B904" s="24" t="s">
        <v>70</v>
      </c>
      <c r="V904" s="17"/>
      <c r="X904" s="22" t="s">
        <v>70</v>
      </c>
    </row>
    <row r="905" spans="1:43" ht="23.25">
      <c r="B905" s="23" t="s">
        <v>32</v>
      </c>
      <c r="C905" s="20">
        <f>IF(X860="PAGADO",0,C865)</f>
        <v>-2044.2500000000002</v>
      </c>
      <c r="E905" s="164" t="s">
        <v>20</v>
      </c>
      <c r="F905" s="164"/>
      <c r="G905" s="164"/>
      <c r="H905" s="164"/>
      <c r="V905" s="17"/>
      <c r="X905" s="23" t="s">
        <v>32</v>
      </c>
      <c r="Y905" s="20">
        <f>IF(B1705="PAGADO",0,C910)</f>
        <v>-2044.2500000000002</v>
      </c>
      <c r="AA905" s="164" t="s">
        <v>20</v>
      </c>
      <c r="AB905" s="164"/>
      <c r="AC905" s="164"/>
      <c r="AD905" s="164"/>
    </row>
    <row r="906" spans="1:43">
      <c r="B906" s="1" t="s">
        <v>0</v>
      </c>
      <c r="C906" s="19">
        <f>H921</f>
        <v>0</v>
      </c>
      <c r="E906" s="2" t="s">
        <v>1</v>
      </c>
      <c r="F906" s="2" t="s">
        <v>2</v>
      </c>
      <c r="G906" s="2" t="s">
        <v>3</v>
      </c>
      <c r="H906" s="2" t="s">
        <v>4</v>
      </c>
      <c r="N906" s="2" t="s">
        <v>1</v>
      </c>
      <c r="O906" s="2" t="s">
        <v>5</v>
      </c>
      <c r="P906" s="2" t="s">
        <v>4</v>
      </c>
      <c r="Q906" s="2" t="s">
        <v>6</v>
      </c>
      <c r="R906" s="2" t="s">
        <v>7</v>
      </c>
      <c r="S906" s="3"/>
      <c r="V906" s="17"/>
      <c r="X906" s="1" t="s">
        <v>0</v>
      </c>
      <c r="Y906" s="19">
        <f>AD921</f>
        <v>0</v>
      </c>
      <c r="AA906" s="2" t="s">
        <v>1</v>
      </c>
      <c r="AB906" s="2" t="s">
        <v>2</v>
      </c>
      <c r="AC906" s="2" t="s">
        <v>3</v>
      </c>
      <c r="AD906" s="2" t="s">
        <v>4</v>
      </c>
      <c r="AJ906" s="2" t="s">
        <v>1</v>
      </c>
      <c r="AK906" s="2" t="s">
        <v>5</v>
      </c>
      <c r="AL906" s="2" t="s">
        <v>4</v>
      </c>
      <c r="AM906" s="2" t="s">
        <v>6</v>
      </c>
      <c r="AN906" s="2" t="s">
        <v>7</v>
      </c>
      <c r="AO906" s="3"/>
    </row>
    <row r="907" spans="1:43">
      <c r="C907" s="2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Y907" s="2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1:43">
      <c r="B908" s="1" t="s">
        <v>24</v>
      </c>
      <c r="C908" s="19">
        <f>IF(C905&gt;0,C905+C906,C906)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" t="s">
        <v>24</v>
      </c>
      <c r="Y908" s="19">
        <f>IF(Y905&gt;0,Y905+Y906,Y906)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9</v>
      </c>
      <c r="C909" s="20">
        <f>C933</f>
        <v>2044.2500000000002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9</v>
      </c>
      <c r="Y909" s="20">
        <f>Y933</f>
        <v>2044.2500000000002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6" t="s">
        <v>26</v>
      </c>
      <c r="C910" s="21">
        <f>C908-C909</f>
        <v>-2044.2500000000002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6" t="s">
        <v>27</v>
      </c>
      <c r="Y910" s="21">
        <f>Y908-Y909</f>
        <v>-2044.2500000000002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 ht="23.25">
      <c r="B911" s="6"/>
      <c r="C911" s="7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65" t="str">
        <f>IF(Y910&lt;0,"NO PAGAR","COBRAR'")</f>
        <v>NO PAGAR</v>
      </c>
      <c r="Y911" s="165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165" t="str">
        <f>IF(C910&lt;0,"NO PAGAR","COBRAR'")</f>
        <v>NO PAGAR</v>
      </c>
      <c r="C912" s="165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/>
      <c r="Y912" s="8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58" t="s">
        <v>9</v>
      </c>
      <c r="C913" s="15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58" t="s">
        <v>9</v>
      </c>
      <c r="Y913" s="15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9" t="str">
        <f>IF(Y865&lt;0,"SALDO ADELANTADO","SALDO A FAVOR '")</f>
        <v>SALDO ADELANTADO</v>
      </c>
      <c r="C914" s="10">
        <f>IF(Y865&lt;=0,Y865*-1)</f>
        <v>2044.2500000000002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9" t="str">
        <f>IF(C910&lt;0,"SALDO ADELANTADO","SALDO A FAVOR'")</f>
        <v>SALDO ADELANTADO</v>
      </c>
      <c r="Y914" s="10">
        <f>IF(C910&lt;=0,C910*-1)</f>
        <v>2044.2500000000002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10</v>
      </c>
      <c r="C915" s="10">
        <f>R923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10</v>
      </c>
      <c r="Y915" s="10">
        <f>AN923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11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11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12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12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13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13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14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14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15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15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16</v>
      </c>
      <c r="C921" s="10"/>
      <c r="E921" s="160" t="s">
        <v>7</v>
      </c>
      <c r="F921" s="161"/>
      <c r="G921" s="162"/>
      <c r="H921" s="5">
        <f>SUM(H907:H920)</f>
        <v>0</v>
      </c>
      <c r="N921" s="3"/>
      <c r="O921" s="3"/>
      <c r="P921" s="3"/>
      <c r="Q921" s="3"/>
      <c r="R921" s="18"/>
      <c r="S921" s="3"/>
      <c r="V921" s="17"/>
      <c r="X921" s="11" t="s">
        <v>16</v>
      </c>
      <c r="Y921" s="10"/>
      <c r="AA921" s="160" t="s">
        <v>7</v>
      </c>
      <c r="AB921" s="161"/>
      <c r="AC921" s="162"/>
      <c r="AD921" s="5">
        <f>SUM(AD907:AD920)</f>
        <v>0</v>
      </c>
      <c r="AJ921" s="3"/>
      <c r="AK921" s="3"/>
      <c r="AL921" s="3"/>
      <c r="AM921" s="3"/>
      <c r="AN921" s="18"/>
      <c r="AO921" s="3"/>
    </row>
    <row r="922" spans="2:41">
      <c r="B922" s="11" t="s">
        <v>17</v>
      </c>
      <c r="C922" s="10"/>
      <c r="E922" s="13"/>
      <c r="F922" s="13"/>
      <c r="G922" s="13"/>
      <c r="N922" s="3"/>
      <c r="O922" s="3"/>
      <c r="P922" s="3"/>
      <c r="Q922" s="3"/>
      <c r="R922" s="18"/>
      <c r="S922" s="3"/>
      <c r="V922" s="17"/>
      <c r="X922" s="11" t="s">
        <v>17</v>
      </c>
      <c r="Y922" s="10"/>
      <c r="AA922" s="13"/>
      <c r="AB922" s="13"/>
      <c r="AC922" s="13"/>
      <c r="AJ922" s="3"/>
      <c r="AK922" s="3"/>
      <c r="AL922" s="3"/>
      <c r="AM922" s="3"/>
      <c r="AN922" s="18"/>
      <c r="AO922" s="3"/>
    </row>
    <row r="923" spans="2:41">
      <c r="B923" s="12"/>
      <c r="C923" s="10"/>
      <c r="N923" s="160" t="s">
        <v>7</v>
      </c>
      <c r="O923" s="161"/>
      <c r="P923" s="161"/>
      <c r="Q923" s="162"/>
      <c r="R923" s="18">
        <f>SUM(R907:R922)</f>
        <v>0</v>
      </c>
      <c r="S923" s="3"/>
      <c r="V923" s="17"/>
      <c r="X923" s="12"/>
      <c r="Y923" s="10"/>
      <c r="AJ923" s="160" t="s">
        <v>7</v>
      </c>
      <c r="AK923" s="161"/>
      <c r="AL923" s="161"/>
      <c r="AM923" s="162"/>
      <c r="AN923" s="18">
        <f>SUM(AN907:AN922)</f>
        <v>0</v>
      </c>
      <c r="AO923" s="3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E926" s="14"/>
      <c r="V926" s="17"/>
      <c r="X926" s="12"/>
      <c r="Y926" s="10"/>
      <c r="AA926" s="14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1"/>
      <c r="C932" s="10"/>
      <c r="V932" s="17"/>
      <c r="X932" s="11"/>
      <c r="Y932" s="10"/>
    </row>
    <row r="933" spans="2:27">
      <c r="B933" s="15" t="s">
        <v>18</v>
      </c>
      <c r="C933" s="16">
        <f>SUM(C914:C932)</f>
        <v>2044.2500000000002</v>
      </c>
      <c r="D933" t="s">
        <v>22</v>
      </c>
      <c r="E933" t="s">
        <v>21</v>
      </c>
      <c r="V933" s="17"/>
      <c r="X933" s="15" t="s">
        <v>18</v>
      </c>
      <c r="Y933" s="16">
        <f>SUM(Y914:Y932)</f>
        <v>2044.2500000000002</v>
      </c>
      <c r="Z933" t="s">
        <v>22</v>
      </c>
      <c r="AA933" t="s">
        <v>21</v>
      </c>
    </row>
    <row r="934" spans="2:27">
      <c r="E934" s="1" t="s">
        <v>19</v>
      </c>
      <c r="V934" s="17"/>
      <c r="AA934" s="1" t="s">
        <v>19</v>
      </c>
    </row>
    <row r="935" spans="2:27">
      <c r="V935" s="17"/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66" t="s">
        <v>29</v>
      </c>
      <c r="AD948" s="166"/>
      <c r="AE948" s="166"/>
    </row>
    <row r="949" spans="2:41">
      <c r="H949" s="163" t="s">
        <v>28</v>
      </c>
      <c r="I949" s="163"/>
      <c r="J949" s="163"/>
      <c r="V949" s="17"/>
      <c r="AC949" s="166"/>
      <c r="AD949" s="166"/>
      <c r="AE949" s="166"/>
    </row>
    <row r="950" spans="2:41">
      <c r="H950" s="163"/>
      <c r="I950" s="163"/>
      <c r="J950" s="163"/>
      <c r="V950" s="17"/>
      <c r="AC950" s="166"/>
      <c r="AD950" s="166"/>
      <c r="AE950" s="166"/>
    </row>
    <row r="951" spans="2:41">
      <c r="V951" s="17"/>
    </row>
    <row r="952" spans="2:41">
      <c r="V952" s="17"/>
    </row>
    <row r="953" spans="2:41" ht="23.25">
      <c r="B953" s="22" t="s">
        <v>71</v>
      </c>
      <c r="V953" s="17"/>
      <c r="X953" s="22" t="s">
        <v>71</v>
      </c>
    </row>
    <row r="954" spans="2:41" ht="23.25">
      <c r="B954" s="23" t="s">
        <v>32</v>
      </c>
      <c r="C954" s="20">
        <f>IF(X905="PAGADO",0,Y910)</f>
        <v>-2044.2500000000002</v>
      </c>
      <c r="E954" s="164" t="s">
        <v>20</v>
      </c>
      <c r="F954" s="164"/>
      <c r="G954" s="164"/>
      <c r="H954" s="164"/>
      <c r="V954" s="17"/>
      <c r="X954" s="23" t="s">
        <v>32</v>
      </c>
      <c r="Y954" s="20">
        <f>IF(B954="PAGADO",0,C959)</f>
        <v>-2044.2500000000002</v>
      </c>
      <c r="AA954" s="164" t="s">
        <v>20</v>
      </c>
      <c r="AB954" s="164"/>
      <c r="AC954" s="164"/>
      <c r="AD954" s="164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IF(Y954&gt;0,Y955+Y954,Y955)</f>
        <v>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2044.2500000000002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2044.2500000000002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-2044.2500000000002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-2044.2500000000002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7" t="str">
        <f>IF(C959&lt;0,"NO PAGAR","COBRAR")</f>
        <v>NO PAGAR</v>
      </c>
      <c r="C960" s="16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7" t="str">
        <f>IF(Y959&lt;0,"NO PAGAR","COBRAR")</f>
        <v>NO PAGAR</v>
      </c>
      <c r="Y960" s="16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8" t="s">
        <v>9</v>
      </c>
      <c r="C961" s="15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8" t="s">
        <v>9</v>
      </c>
      <c r="Y961" s="15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>
        <f>IF(Y910&lt;=0,Y910*-1)</f>
        <v>2044.2500000000002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ADELANTADO</v>
      </c>
      <c r="Y962" s="10">
        <f>IF(C959&lt;=0,C959*-1)</f>
        <v>2044.2500000000002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60" t="s">
        <v>7</v>
      </c>
      <c r="F970" s="161"/>
      <c r="G970" s="16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60" t="s">
        <v>7</v>
      </c>
      <c r="AB970" s="161"/>
      <c r="AC970" s="16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60" t="s">
        <v>7</v>
      </c>
      <c r="O972" s="161"/>
      <c r="P972" s="161"/>
      <c r="Q972" s="162"/>
      <c r="R972" s="18">
        <f>SUM(R956:R971)</f>
        <v>0</v>
      </c>
      <c r="S972" s="3"/>
      <c r="V972" s="17"/>
      <c r="X972" s="12"/>
      <c r="Y972" s="10"/>
      <c r="AJ972" s="160" t="s">
        <v>7</v>
      </c>
      <c r="AK972" s="161"/>
      <c r="AL972" s="161"/>
      <c r="AM972" s="16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2044.2500000000002</v>
      </c>
      <c r="V981" s="17"/>
      <c r="X981" s="15" t="s">
        <v>18</v>
      </c>
      <c r="Y981" s="16">
        <f>SUM(Y962:Y980)</f>
        <v>2044.2500000000002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63" t="s">
        <v>30</v>
      </c>
      <c r="I994" s="163"/>
      <c r="J994" s="163"/>
      <c r="V994" s="17"/>
      <c r="AA994" s="163" t="s">
        <v>31</v>
      </c>
      <c r="AB994" s="163"/>
      <c r="AC994" s="163"/>
    </row>
    <row r="995" spans="2:41">
      <c r="H995" s="163"/>
      <c r="I995" s="163"/>
      <c r="J995" s="163"/>
      <c r="V995" s="17"/>
      <c r="AA995" s="163"/>
      <c r="AB995" s="163"/>
      <c r="AC995" s="163"/>
    </row>
    <row r="996" spans="2:41">
      <c r="V996" s="17"/>
    </row>
    <row r="997" spans="2:41">
      <c r="V997" s="17"/>
    </row>
    <row r="998" spans="2:41" ht="23.25">
      <c r="B998" s="24" t="s">
        <v>73</v>
      </c>
      <c r="V998" s="17"/>
      <c r="X998" s="22" t="s">
        <v>71</v>
      </c>
    </row>
    <row r="999" spans="2:41" ht="23.25">
      <c r="B999" s="23" t="s">
        <v>32</v>
      </c>
      <c r="C999" s="20">
        <f>IF(X954="PAGADO",0,C959)</f>
        <v>-2044.2500000000002</v>
      </c>
      <c r="E999" s="164" t="s">
        <v>20</v>
      </c>
      <c r="F999" s="164"/>
      <c r="G999" s="164"/>
      <c r="H999" s="164"/>
      <c r="V999" s="17"/>
      <c r="X999" s="23" t="s">
        <v>32</v>
      </c>
      <c r="Y999" s="20">
        <f>IF(B1799="PAGADO",0,C1004)</f>
        <v>-2044.2500000000002</v>
      </c>
      <c r="AA999" s="164" t="s">
        <v>20</v>
      </c>
      <c r="AB999" s="164"/>
      <c r="AC999" s="164"/>
      <c r="AD999" s="16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2044.2500000000002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2044.2500000000002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-2044.2500000000002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-2044.2500000000002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5" t="str">
        <f>IF(Y1004&lt;0,"NO PAGAR","COBRAR'")</f>
        <v>NO PAGAR</v>
      </c>
      <c r="Y1005" s="165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5" t="str">
        <f>IF(C1004&lt;0,"NO PAGAR","COBRAR'")</f>
        <v>NO PAGAR</v>
      </c>
      <c r="C1006" s="16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8" t="s">
        <v>9</v>
      </c>
      <c r="C1007" s="15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8" t="s">
        <v>9</v>
      </c>
      <c r="Y1007" s="15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ADELANTADO</v>
      </c>
      <c r="C1008" s="10">
        <f>IF(Y959&lt;=0,Y959*-1)</f>
        <v>2044.2500000000002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ADELANTADO</v>
      </c>
      <c r="Y1008" s="10">
        <f>IF(C1004&lt;=0,C1004*-1)</f>
        <v>2044.2500000000002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60" t="s">
        <v>7</v>
      </c>
      <c r="F1015" s="161"/>
      <c r="G1015" s="16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60" t="s">
        <v>7</v>
      </c>
      <c r="AB1015" s="161"/>
      <c r="AC1015" s="16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60" t="s">
        <v>7</v>
      </c>
      <c r="O1017" s="161"/>
      <c r="P1017" s="161"/>
      <c r="Q1017" s="162"/>
      <c r="R1017" s="18">
        <f>SUM(R1001:R1016)</f>
        <v>0</v>
      </c>
      <c r="S1017" s="3"/>
      <c r="V1017" s="17"/>
      <c r="X1017" s="12"/>
      <c r="Y1017" s="10"/>
      <c r="AJ1017" s="160" t="s">
        <v>7</v>
      </c>
      <c r="AK1017" s="161"/>
      <c r="AL1017" s="161"/>
      <c r="AM1017" s="16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2044.2500000000002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2044.2500000000002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:41">
      <c r="V1041" s="17"/>
      <c r="AC1041" s="166" t="s">
        <v>29</v>
      </c>
      <c r="AD1041" s="166"/>
      <c r="AE1041" s="166"/>
    </row>
    <row r="1042" spans="2:41">
      <c r="H1042" s="163" t="s">
        <v>28</v>
      </c>
      <c r="I1042" s="163"/>
      <c r="J1042" s="163"/>
      <c r="V1042" s="17"/>
      <c r="AC1042" s="166"/>
      <c r="AD1042" s="166"/>
      <c r="AE1042" s="166"/>
    </row>
    <row r="1043" spans="2:41">
      <c r="H1043" s="163"/>
      <c r="I1043" s="163"/>
      <c r="J1043" s="163"/>
      <c r="V1043" s="17"/>
      <c r="AC1043" s="166"/>
      <c r="AD1043" s="166"/>
      <c r="AE1043" s="166"/>
    </row>
    <row r="1044" spans="2:41">
      <c r="V1044" s="17"/>
    </row>
    <row r="1045" spans="2:41">
      <c r="V1045" s="17"/>
    </row>
    <row r="1046" spans="2:41" ht="23.25">
      <c r="B1046" s="22" t="s">
        <v>72</v>
      </c>
      <c r="V1046" s="17"/>
      <c r="X1046" s="22" t="s">
        <v>74</v>
      </c>
    </row>
    <row r="1047" spans="2:41" ht="23.25">
      <c r="B1047" s="23" t="s">
        <v>32</v>
      </c>
      <c r="C1047" s="20">
        <f>IF(X999="PAGADO",0,Y1004)</f>
        <v>-2044.2500000000002</v>
      </c>
      <c r="E1047" s="164" t="s">
        <v>20</v>
      </c>
      <c r="F1047" s="164"/>
      <c r="G1047" s="164"/>
      <c r="H1047" s="164"/>
      <c r="V1047" s="17"/>
      <c r="X1047" s="23" t="s">
        <v>32</v>
      </c>
      <c r="Y1047" s="20">
        <f>IF(B1047="PAGADO",0,C1052)</f>
        <v>-2044.2500000000002</v>
      </c>
      <c r="AA1047" s="164" t="s">
        <v>20</v>
      </c>
      <c r="AB1047" s="164"/>
      <c r="AC1047" s="164"/>
      <c r="AD1047" s="164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C1074</f>
        <v>2044.2500000000002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Y1074</f>
        <v>2044.2500000000002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25</v>
      </c>
      <c r="C1052" s="21">
        <f>C1050-C1051</f>
        <v>-2044.2500000000002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8</v>
      </c>
      <c r="Y1052" s="21">
        <f>Y1050-Y1051</f>
        <v>-2044.2500000000002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6.25">
      <c r="B1053" s="167" t="str">
        <f>IF(C1052&lt;0,"NO PAGAR","COBRAR")</f>
        <v>NO PAGAR</v>
      </c>
      <c r="C1053" s="16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67" t="str">
        <f>IF(Y1052&lt;0,"NO PAGAR","COBRAR")</f>
        <v>NO PAGAR</v>
      </c>
      <c r="Y1053" s="16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58" t="s">
        <v>9</v>
      </c>
      <c r="C1054" s="159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58" t="s">
        <v>9</v>
      </c>
      <c r="Y1054" s="159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9" t="str">
        <f>IF(C1088&lt;0,"SALDO A FAVOR","SALDO ADELANTAD0'")</f>
        <v>SALDO ADELANTAD0'</v>
      </c>
      <c r="C1055" s="10">
        <f>IF(Y999&lt;=0,Y999*-1)</f>
        <v>2044.2500000000002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9" t="str">
        <f>IF(C1052&lt;0,"SALDO ADELANTADO","SALDO A FAVOR'")</f>
        <v>SALDO ADELANTADO</v>
      </c>
      <c r="Y1055" s="10">
        <f>IF(C1052&lt;=0,C1052*-1)</f>
        <v>2044.2500000000002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10</v>
      </c>
      <c r="C1056" s="10">
        <f>R1065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10</v>
      </c>
      <c r="Y1056" s="10">
        <f>AN1065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11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11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12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12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13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13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14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14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15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15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16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16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17</v>
      </c>
      <c r="C1063" s="10"/>
      <c r="E1063" s="160" t="s">
        <v>7</v>
      </c>
      <c r="F1063" s="161"/>
      <c r="G1063" s="162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17</v>
      </c>
      <c r="Y1063" s="10"/>
      <c r="AA1063" s="160" t="s">
        <v>7</v>
      </c>
      <c r="AB1063" s="161"/>
      <c r="AC1063" s="162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2"/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2"/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60" t="s">
        <v>7</v>
      </c>
      <c r="O1065" s="161"/>
      <c r="P1065" s="161"/>
      <c r="Q1065" s="162"/>
      <c r="R1065" s="18">
        <f>SUM(R1049:R1064)</f>
        <v>0</v>
      </c>
      <c r="S1065" s="3"/>
      <c r="V1065" s="17"/>
      <c r="X1065" s="12"/>
      <c r="Y1065" s="10"/>
      <c r="AJ1065" s="160" t="s">
        <v>7</v>
      </c>
      <c r="AK1065" s="161"/>
      <c r="AL1065" s="161"/>
      <c r="AM1065" s="162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1:43">
      <c r="B1073" s="11"/>
      <c r="C1073" s="10"/>
      <c r="V1073" s="17"/>
      <c r="X1073" s="11"/>
      <c r="Y1073" s="10"/>
    </row>
    <row r="1074" spans="1:43">
      <c r="B1074" s="15" t="s">
        <v>18</v>
      </c>
      <c r="C1074" s="16">
        <f>SUM(C1055:C1073)</f>
        <v>2044.2500000000002</v>
      </c>
      <c r="V1074" s="17"/>
      <c r="X1074" s="15" t="s">
        <v>18</v>
      </c>
      <c r="Y1074" s="16">
        <f>SUM(Y1055:Y1073)</f>
        <v>2044.2500000000002</v>
      </c>
    </row>
    <row r="1075" spans="1:43">
      <c r="D1075" t="s">
        <v>22</v>
      </c>
      <c r="E1075" t="s">
        <v>21</v>
      </c>
      <c r="V1075" s="17"/>
      <c r="Z1075" t="s">
        <v>22</v>
      </c>
      <c r="AA1075" t="s">
        <v>21</v>
      </c>
    </row>
    <row r="1076" spans="1:43">
      <c r="E1076" s="1" t="s">
        <v>19</v>
      </c>
      <c r="V1076" s="17"/>
      <c r="AA1076" s="1" t="s">
        <v>19</v>
      </c>
    </row>
    <row r="1077" spans="1:43">
      <c r="V1077" s="17"/>
    </row>
    <row r="1078" spans="1:43">
      <c r="V1078" s="17"/>
    </row>
    <row r="1079" spans="1:43">
      <c r="V1079" s="17"/>
    </row>
    <row r="1080" spans="1:43">
      <c r="V1080" s="17"/>
    </row>
    <row r="1081" spans="1:43">
      <c r="V1081" s="17"/>
    </row>
    <row r="1082" spans="1:43">
      <c r="V1082" s="17"/>
    </row>
    <row r="1083" spans="1:43">
      <c r="A1083" s="17"/>
      <c r="B1083" s="17"/>
      <c r="C1083" s="17"/>
      <c r="D1083" s="17"/>
      <c r="E1083" s="17"/>
      <c r="F1083" s="17"/>
      <c r="G1083" s="17"/>
      <c r="H1083" s="17"/>
      <c r="I1083" s="17"/>
      <c r="J1083" s="17"/>
      <c r="K1083" s="17"/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  <c r="AA1083" s="17"/>
      <c r="AB1083" s="17"/>
      <c r="AC1083" s="17"/>
      <c r="AD1083" s="17"/>
      <c r="AE1083" s="17"/>
      <c r="AF1083" s="17"/>
      <c r="AG1083" s="17"/>
      <c r="AH1083" s="17"/>
      <c r="AI1083" s="17"/>
      <c r="AJ1083" s="17"/>
      <c r="AK1083" s="17"/>
      <c r="AL1083" s="17"/>
      <c r="AM1083" s="17"/>
      <c r="AN1083" s="17"/>
      <c r="AO1083" s="17"/>
      <c r="AP1083" s="17"/>
      <c r="AQ1083" s="17"/>
    </row>
    <row r="1084" spans="1:43">
      <c r="A1084" s="17"/>
      <c r="B1084" s="17"/>
      <c r="C1084" s="17"/>
      <c r="D1084" s="17"/>
      <c r="E1084" s="17"/>
      <c r="F1084" s="17"/>
      <c r="G1084" s="17"/>
      <c r="H1084" s="17"/>
      <c r="I1084" s="17"/>
      <c r="J1084" s="17"/>
      <c r="K1084" s="17"/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  <c r="AA1084" s="17"/>
      <c r="AB1084" s="17"/>
      <c r="AC1084" s="17"/>
      <c r="AD1084" s="17"/>
      <c r="AE1084" s="17"/>
      <c r="AF1084" s="17"/>
      <c r="AG1084" s="17"/>
      <c r="AH1084" s="17"/>
      <c r="AI1084" s="17"/>
      <c r="AJ1084" s="17"/>
      <c r="AK1084" s="17"/>
      <c r="AL1084" s="17"/>
      <c r="AM1084" s="17"/>
      <c r="AN1084" s="17"/>
      <c r="AO1084" s="17"/>
      <c r="AP1084" s="17"/>
      <c r="AQ1084" s="17"/>
    </row>
    <row r="1085" spans="1:43">
      <c r="A1085" s="17"/>
      <c r="B1085" s="17"/>
      <c r="C1085" s="17"/>
      <c r="D1085" s="17"/>
      <c r="E1085" s="17"/>
      <c r="F1085" s="17"/>
      <c r="G1085" s="17"/>
      <c r="H1085" s="17"/>
      <c r="I1085" s="17"/>
      <c r="J1085" s="17"/>
      <c r="K1085" s="17"/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  <c r="AA1085" s="17"/>
      <c r="AB1085" s="17"/>
      <c r="AC1085" s="17"/>
      <c r="AD1085" s="17"/>
      <c r="AE1085" s="17"/>
      <c r="AF1085" s="17"/>
      <c r="AG1085" s="17"/>
      <c r="AH1085" s="17"/>
      <c r="AI1085" s="17"/>
      <c r="AJ1085" s="17"/>
      <c r="AK1085" s="17"/>
      <c r="AL1085" s="17"/>
      <c r="AM1085" s="17"/>
      <c r="AN1085" s="17"/>
      <c r="AO1085" s="17"/>
      <c r="AP1085" s="17"/>
      <c r="AQ1085" s="17"/>
    </row>
    <row r="1086" spans="1:43">
      <c r="V1086" s="17"/>
    </row>
    <row r="1087" spans="1:43">
      <c r="H1087" s="163" t="s">
        <v>30</v>
      </c>
      <c r="I1087" s="163"/>
      <c r="J1087" s="163"/>
      <c r="V1087" s="17"/>
      <c r="AA1087" s="163" t="s">
        <v>31</v>
      </c>
      <c r="AB1087" s="163"/>
      <c r="AC1087" s="163"/>
    </row>
    <row r="1088" spans="1:43">
      <c r="H1088" s="163"/>
      <c r="I1088" s="163"/>
      <c r="J1088" s="163"/>
      <c r="V1088" s="17"/>
      <c r="AA1088" s="163"/>
      <c r="AB1088" s="163"/>
      <c r="AC1088" s="163"/>
    </row>
    <row r="1089" spans="2:41">
      <c r="V1089" s="17"/>
    </row>
    <row r="1090" spans="2:41">
      <c r="V1090" s="17"/>
    </row>
    <row r="1091" spans="2:41" ht="23.25">
      <c r="B1091" s="24" t="s">
        <v>72</v>
      </c>
      <c r="V1091" s="17"/>
      <c r="X1091" s="22" t="s">
        <v>72</v>
      </c>
    </row>
    <row r="1092" spans="2:41" ht="23.25">
      <c r="B1092" s="23" t="s">
        <v>32</v>
      </c>
      <c r="C1092" s="20">
        <f>IF(X1047="PAGADO",0,C1052)</f>
        <v>-2044.2500000000002</v>
      </c>
      <c r="E1092" s="164" t="s">
        <v>20</v>
      </c>
      <c r="F1092" s="164"/>
      <c r="G1092" s="164"/>
      <c r="H1092" s="164"/>
      <c r="V1092" s="17"/>
      <c r="X1092" s="23" t="s">
        <v>32</v>
      </c>
      <c r="Y1092" s="20">
        <f>IF(B1892="PAGADO",0,C1097)</f>
        <v>-2044.2500000000002</v>
      </c>
      <c r="AA1092" s="164" t="s">
        <v>20</v>
      </c>
      <c r="AB1092" s="164"/>
      <c r="AC1092" s="164"/>
      <c r="AD1092" s="164"/>
    </row>
    <row r="1093" spans="2:41">
      <c r="B1093" s="1" t="s">
        <v>0</v>
      </c>
      <c r="C1093" s="19">
        <f>H1108</f>
        <v>0</v>
      </c>
      <c r="E1093" s="2" t="s">
        <v>1</v>
      </c>
      <c r="F1093" s="2" t="s">
        <v>2</v>
      </c>
      <c r="G1093" s="2" t="s">
        <v>3</v>
      </c>
      <c r="H1093" s="2" t="s">
        <v>4</v>
      </c>
      <c r="N1093" s="2" t="s">
        <v>1</v>
      </c>
      <c r="O1093" s="2" t="s">
        <v>5</v>
      </c>
      <c r="P1093" s="2" t="s">
        <v>4</v>
      </c>
      <c r="Q1093" s="2" t="s">
        <v>6</v>
      </c>
      <c r="R1093" s="2" t="s">
        <v>7</v>
      </c>
      <c r="S1093" s="3"/>
      <c r="V1093" s="17"/>
      <c r="X1093" s="1" t="s">
        <v>0</v>
      </c>
      <c r="Y1093" s="19">
        <f>AD1108</f>
        <v>0</v>
      </c>
      <c r="AA1093" s="2" t="s">
        <v>1</v>
      </c>
      <c r="AB1093" s="2" t="s">
        <v>2</v>
      </c>
      <c r="AC1093" s="2" t="s">
        <v>3</v>
      </c>
      <c r="AD1093" s="2" t="s">
        <v>4</v>
      </c>
      <c r="AJ1093" s="2" t="s">
        <v>1</v>
      </c>
      <c r="AK1093" s="2" t="s">
        <v>5</v>
      </c>
      <c r="AL1093" s="2" t="s">
        <v>4</v>
      </c>
      <c r="AM1093" s="2" t="s">
        <v>6</v>
      </c>
      <c r="AN1093" s="2" t="s">
        <v>7</v>
      </c>
      <c r="AO1093" s="3"/>
    </row>
    <row r="1094" spans="2:41">
      <c r="C1094" s="2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Y1094" s="2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" t="s">
        <v>24</v>
      </c>
      <c r="C1095" s="19">
        <f>IF(C1092&gt;0,C1092+C1093,C1093)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" t="s">
        <v>24</v>
      </c>
      <c r="Y1095" s="19">
        <f>IF(Y1092&gt;0,Y1092+Y1093,Y1093)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" t="s">
        <v>9</v>
      </c>
      <c r="C1096" s="20">
        <f>C1120</f>
        <v>2044.2500000000002</v>
      </c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" t="s">
        <v>9</v>
      </c>
      <c r="Y1096" s="20">
        <f>Y1120</f>
        <v>2044.2500000000002</v>
      </c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6" t="s">
        <v>26</v>
      </c>
      <c r="C1097" s="21">
        <f>C1095-C1096</f>
        <v>-2044.2500000000002</v>
      </c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6" t="s">
        <v>27</v>
      </c>
      <c r="Y1097" s="21">
        <f>Y1095-Y1096</f>
        <v>-2044.2500000000002</v>
      </c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 ht="23.25">
      <c r="B1098" s="6"/>
      <c r="C1098" s="7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65" t="str">
        <f>IF(Y1097&lt;0,"NO PAGAR","COBRAR'")</f>
        <v>NO PAGAR</v>
      </c>
      <c r="Y1098" s="165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 ht="23.25">
      <c r="B1099" s="165" t="str">
        <f>IF(C1097&lt;0,"NO PAGAR","COBRAR'")</f>
        <v>NO PAGAR</v>
      </c>
      <c r="C1099" s="165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6"/>
      <c r="Y1099" s="8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58" t="s">
        <v>9</v>
      </c>
      <c r="C1100" s="159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58" t="s">
        <v>9</v>
      </c>
      <c r="Y1100" s="159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9" t="str">
        <f>IF(Y1052&lt;0,"SALDO ADELANTADO","SALDO A FAVOR '")</f>
        <v>SALDO ADELANTADO</v>
      </c>
      <c r="C1101" s="10">
        <f>IF(Y1052&lt;=0,Y1052*-1)</f>
        <v>2044.2500000000002</v>
      </c>
      <c r="E1101" s="4"/>
      <c r="F1101" s="3"/>
      <c r="G1101" s="3"/>
      <c r="H1101" s="5"/>
      <c r="N1101" s="3"/>
      <c r="O1101" s="3"/>
      <c r="P1101" s="3"/>
      <c r="Q1101" s="3"/>
      <c r="R1101" s="18"/>
      <c r="S1101" s="3"/>
      <c r="V1101" s="17"/>
      <c r="X1101" s="9" t="str">
        <f>IF(C1097&lt;0,"SALDO ADELANTADO","SALDO A FAVOR'")</f>
        <v>SALDO ADELANTADO</v>
      </c>
      <c r="Y1101" s="10">
        <f>IF(C1097&lt;=0,C1097*-1)</f>
        <v>2044.2500000000002</v>
      </c>
      <c r="AA1101" s="4"/>
      <c r="AB1101" s="3"/>
      <c r="AC1101" s="3"/>
      <c r="AD1101" s="5"/>
      <c r="AJ1101" s="3"/>
      <c r="AK1101" s="3"/>
      <c r="AL1101" s="3"/>
      <c r="AM1101" s="3"/>
      <c r="AN1101" s="18"/>
      <c r="AO1101" s="3"/>
    </row>
    <row r="1102" spans="2:41">
      <c r="B1102" s="11" t="s">
        <v>10</v>
      </c>
      <c r="C1102" s="10">
        <f>R1110</f>
        <v>0</v>
      </c>
      <c r="E1102" s="4"/>
      <c r="F1102" s="3"/>
      <c r="G1102" s="3"/>
      <c r="H1102" s="5"/>
      <c r="N1102" s="3"/>
      <c r="O1102" s="3"/>
      <c r="P1102" s="3"/>
      <c r="Q1102" s="3"/>
      <c r="R1102" s="18"/>
      <c r="S1102" s="3"/>
      <c r="V1102" s="17"/>
      <c r="X1102" s="11" t="s">
        <v>10</v>
      </c>
      <c r="Y1102" s="10">
        <f>AN1110</f>
        <v>0</v>
      </c>
      <c r="AA1102" s="4"/>
      <c r="AB1102" s="3"/>
      <c r="AC1102" s="3"/>
      <c r="AD1102" s="5"/>
      <c r="AJ1102" s="3"/>
      <c r="AK1102" s="3"/>
      <c r="AL1102" s="3"/>
      <c r="AM1102" s="3"/>
      <c r="AN1102" s="18"/>
      <c r="AO1102" s="3"/>
    </row>
    <row r="1103" spans="2:41">
      <c r="B1103" s="11" t="s">
        <v>11</v>
      </c>
      <c r="C1103" s="10"/>
      <c r="E1103" s="4"/>
      <c r="F1103" s="3"/>
      <c r="G1103" s="3"/>
      <c r="H1103" s="5"/>
      <c r="N1103" s="3"/>
      <c r="O1103" s="3"/>
      <c r="P1103" s="3"/>
      <c r="Q1103" s="3"/>
      <c r="R1103" s="18"/>
      <c r="S1103" s="3"/>
      <c r="V1103" s="17"/>
      <c r="X1103" s="11" t="s">
        <v>11</v>
      </c>
      <c r="Y1103" s="10"/>
      <c r="AA1103" s="4"/>
      <c r="AB1103" s="3"/>
      <c r="AC1103" s="3"/>
      <c r="AD1103" s="5"/>
      <c r="AJ1103" s="3"/>
      <c r="AK1103" s="3"/>
      <c r="AL1103" s="3"/>
      <c r="AM1103" s="3"/>
      <c r="AN1103" s="18"/>
      <c r="AO1103" s="3"/>
    </row>
    <row r="1104" spans="2:41">
      <c r="B1104" s="11" t="s">
        <v>12</v>
      </c>
      <c r="C1104" s="10"/>
      <c r="E1104" s="4"/>
      <c r="F1104" s="3"/>
      <c r="G1104" s="3"/>
      <c r="H1104" s="5"/>
      <c r="N1104" s="3"/>
      <c r="O1104" s="3"/>
      <c r="P1104" s="3"/>
      <c r="Q1104" s="3"/>
      <c r="R1104" s="18"/>
      <c r="S1104" s="3"/>
      <c r="V1104" s="17"/>
      <c r="X1104" s="11" t="s">
        <v>12</v>
      </c>
      <c r="Y1104" s="10"/>
      <c r="AA1104" s="4"/>
      <c r="AB1104" s="3"/>
      <c r="AC1104" s="3"/>
      <c r="AD1104" s="5"/>
      <c r="AJ1104" s="3"/>
      <c r="AK1104" s="3"/>
      <c r="AL1104" s="3"/>
      <c r="AM1104" s="3"/>
      <c r="AN1104" s="18"/>
      <c r="AO1104" s="3"/>
    </row>
    <row r="1105" spans="2:41">
      <c r="B1105" s="11" t="s">
        <v>13</v>
      </c>
      <c r="C1105" s="10"/>
      <c r="E1105" s="4"/>
      <c r="F1105" s="3"/>
      <c r="G1105" s="3"/>
      <c r="H1105" s="5"/>
      <c r="N1105" s="3"/>
      <c r="O1105" s="3"/>
      <c r="P1105" s="3"/>
      <c r="Q1105" s="3"/>
      <c r="R1105" s="18"/>
      <c r="S1105" s="3"/>
      <c r="V1105" s="17"/>
      <c r="X1105" s="11" t="s">
        <v>13</v>
      </c>
      <c r="Y1105" s="10"/>
      <c r="AA1105" s="4"/>
      <c r="AB1105" s="3"/>
      <c r="AC1105" s="3"/>
      <c r="AD1105" s="5"/>
      <c r="AJ1105" s="3"/>
      <c r="AK1105" s="3"/>
      <c r="AL1105" s="3"/>
      <c r="AM1105" s="3"/>
      <c r="AN1105" s="18"/>
      <c r="AO1105" s="3"/>
    </row>
    <row r="1106" spans="2:41">
      <c r="B1106" s="11" t="s">
        <v>14</v>
      </c>
      <c r="C1106" s="10"/>
      <c r="E1106" s="4"/>
      <c r="F1106" s="3"/>
      <c r="G1106" s="3"/>
      <c r="H1106" s="5"/>
      <c r="N1106" s="3"/>
      <c r="O1106" s="3"/>
      <c r="P1106" s="3"/>
      <c r="Q1106" s="3"/>
      <c r="R1106" s="18"/>
      <c r="S1106" s="3"/>
      <c r="V1106" s="17"/>
      <c r="X1106" s="11" t="s">
        <v>14</v>
      </c>
      <c r="Y1106" s="10"/>
      <c r="AA1106" s="4"/>
      <c r="AB1106" s="3"/>
      <c r="AC1106" s="3"/>
      <c r="AD1106" s="5"/>
      <c r="AJ1106" s="3"/>
      <c r="AK1106" s="3"/>
      <c r="AL1106" s="3"/>
      <c r="AM1106" s="3"/>
      <c r="AN1106" s="18"/>
      <c r="AO1106" s="3"/>
    </row>
    <row r="1107" spans="2:41">
      <c r="B1107" s="11" t="s">
        <v>15</v>
      </c>
      <c r="C1107" s="10"/>
      <c r="E1107" s="4"/>
      <c r="F1107" s="3"/>
      <c r="G1107" s="3"/>
      <c r="H1107" s="5"/>
      <c r="N1107" s="3"/>
      <c r="O1107" s="3"/>
      <c r="P1107" s="3"/>
      <c r="Q1107" s="3"/>
      <c r="R1107" s="18"/>
      <c r="S1107" s="3"/>
      <c r="V1107" s="17"/>
      <c r="X1107" s="11" t="s">
        <v>15</v>
      </c>
      <c r="Y1107" s="10"/>
      <c r="AA1107" s="4"/>
      <c r="AB1107" s="3"/>
      <c r="AC1107" s="3"/>
      <c r="AD1107" s="5"/>
      <c r="AJ1107" s="3"/>
      <c r="AK1107" s="3"/>
      <c r="AL1107" s="3"/>
      <c r="AM1107" s="3"/>
      <c r="AN1107" s="18"/>
      <c r="AO1107" s="3"/>
    </row>
    <row r="1108" spans="2:41">
      <c r="B1108" s="11" t="s">
        <v>16</v>
      </c>
      <c r="C1108" s="10"/>
      <c r="E1108" s="160" t="s">
        <v>7</v>
      </c>
      <c r="F1108" s="161"/>
      <c r="G1108" s="162"/>
      <c r="H1108" s="5">
        <f>SUM(H1094:H1107)</f>
        <v>0</v>
      </c>
      <c r="N1108" s="3"/>
      <c r="O1108" s="3"/>
      <c r="P1108" s="3"/>
      <c r="Q1108" s="3"/>
      <c r="R1108" s="18"/>
      <c r="S1108" s="3"/>
      <c r="V1108" s="17"/>
      <c r="X1108" s="11" t="s">
        <v>16</v>
      </c>
      <c r="Y1108" s="10"/>
      <c r="AA1108" s="160" t="s">
        <v>7</v>
      </c>
      <c r="AB1108" s="161"/>
      <c r="AC1108" s="162"/>
      <c r="AD1108" s="5">
        <f>SUM(AD1094:AD1107)</f>
        <v>0</v>
      </c>
      <c r="AJ1108" s="3"/>
      <c r="AK1108" s="3"/>
      <c r="AL1108" s="3"/>
      <c r="AM1108" s="3"/>
      <c r="AN1108" s="18"/>
      <c r="AO1108" s="3"/>
    </row>
    <row r="1109" spans="2:41">
      <c r="B1109" s="11" t="s">
        <v>17</v>
      </c>
      <c r="C1109" s="10"/>
      <c r="E1109" s="13"/>
      <c r="F1109" s="13"/>
      <c r="G1109" s="13"/>
      <c r="N1109" s="3"/>
      <c r="O1109" s="3"/>
      <c r="P1109" s="3"/>
      <c r="Q1109" s="3"/>
      <c r="R1109" s="18"/>
      <c r="S1109" s="3"/>
      <c r="V1109" s="17"/>
      <c r="X1109" s="11" t="s">
        <v>17</v>
      </c>
      <c r="Y1109" s="10"/>
      <c r="AA1109" s="13"/>
      <c r="AB1109" s="13"/>
      <c r="AC1109" s="13"/>
      <c r="AJ1109" s="3"/>
      <c r="AK1109" s="3"/>
      <c r="AL1109" s="3"/>
      <c r="AM1109" s="3"/>
      <c r="AN1109" s="18"/>
      <c r="AO1109" s="3"/>
    </row>
    <row r="1110" spans="2:41">
      <c r="B1110" s="12"/>
      <c r="C1110" s="10"/>
      <c r="N1110" s="160" t="s">
        <v>7</v>
      </c>
      <c r="O1110" s="161"/>
      <c r="P1110" s="161"/>
      <c r="Q1110" s="162"/>
      <c r="R1110" s="18">
        <f>SUM(R1094:R1109)</f>
        <v>0</v>
      </c>
      <c r="S1110" s="3"/>
      <c r="V1110" s="17"/>
      <c r="X1110" s="12"/>
      <c r="Y1110" s="10"/>
      <c r="AJ1110" s="160" t="s">
        <v>7</v>
      </c>
      <c r="AK1110" s="161"/>
      <c r="AL1110" s="161"/>
      <c r="AM1110" s="162"/>
      <c r="AN1110" s="18">
        <f>SUM(AN1094:AN1109)</f>
        <v>0</v>
      </c>
      <c r="AO1110" s="3"/>
    </row>
    <row r="1111" spans="2:41">
      <c r="B1111" s="12"/>
      <c r="C1111" s="10"/>
      <c r="V1111" s="17"/>
      <c r="X1111" s="12"/>
      <c r="Y1111" s="10"/>
    </row>
    <row r="1112" spans="2:41">
      <c r="B1112" s="12"/>
      <c r="C1112" s="10"/>
      <c r="V1112" s="17"/>
      <c r="X1112" s="12"/>
      <c r="Y1112" s="10"/>
    </row>
    <row r="1113" spans="2:41">
      <c r="B1113" s="12"/>
      <c r="C1113" s="10"/>
      <c r="E1113" s="14"/>
      <c r="V1113" s="17"/>
      <c r="X1113" s="12"/>
      <c r="Y1113" s="10"/>
      <c r="AA1113" s="14"/>
    </row>
    <row r="1114" spans="2:41">
      <c r="B1114" s="12"/>
      <c r="C1114" s="10"/>
      <c r="V1114" s="17"/>
      <c r="X1114" s="12"/>
      <c r="Y1114" s="10"/>
    </row>
    <row r="1115" spans="2:41">
      <c r="B1115" s="12"/>
      <c r="C1115" s="10"/>
      <c r="V1115" s="17"/>
      <c r="X1115" s="12"/>
      <c r="Y1115" s="10"/>
    </row>
    <row r="1116" spans="2:41">
      <c r="B1116" s="12"/>
      <c r="C1116" s="10"/>
      <c r="V1116" s="17"/>
      <c r="X1116" s="12"/>
      <c r="Y1116" s="10"/>
    </row>
    <row r="1117" spans="2:41">
      <c r="B1117" s="12"/>
      <c r="C1117" s="10"/>
      <c r="V1117" s="17"/>
      <c r="X1117" s="12"/>
      <c r="Y1117" s="10"/>
    </row>
    <row r="1118" spans="2:41">
      <c r="B1118" s="12"/>
      <c r="C1118" s="10"/>
      <c r="V1118" s="17"/>
      <c r="X1118" s="12"/>
      <c r="Y1118" s="10"/>
    </row>
    <row r="1119" spans="2:41">
      <c r="B1119" s="11"/>
      <c r="C1119" s="10"/>
      <c r="V1119" s="17"/>
      <c r="X1119" s="11"/>
      <c r="Y1119" s="10"/>
    </row>
    <row r="1120" spans="2:41">
      <c r="B1120" s="15" t="s">
        <v>18</v>
      </c>
      <c r="C1120" s="16">
        <f>SUM(C1101:C1119)</f>
        <v>2044.2500000000002</v>
      </c>
      <c r="D1120" t="s">
        <v>22</v>
      </c>
      <c r="E1120" t="s">
        <v>21</v>
      </c>
      <c r="V1120" s="17"/>
      <c r="X1120" s="15" t="s">
        <v>18</v>
      </c>
      <c r="Y1120" s="16">
        <f>SUM(Y1101:Y1119)</f>
        <v>2044.2500000000002</v>
      </c>
      <c r="Z1120" t="s">
        <v>22</v>
      </c>
      <c r="AA1120" t="s">
        <v>21</v>
      </c>
    </row>
    <row r="1121" spans="5:27">
      <c r="E1121" s="1" t="s">
        <v>19</v>
      </c>
      <c r="V1121" s="17"/>
      <c r="AA1121" s="1" t="s">
        <v>19</v>
      </c>
    </row>
    <row r="1122" spans="5:27">
      <c r="V1122" s="17"/>
    </row>
    <row r="1123" spans="5:27">
      <c r="V1123" s="17"/>
    </row>
    <row r="1124" spans="5:27">
      <c r="V1124" s="17"/>
    </row>
    <row r="1125" spans="5:27">
      <c r="V1125" s="17"/>
    </row>
    <row r="1126" spans="5:27">
      <c r="V1126" s="17"/>
    </row>
    <row r="1127" spans="5:27">
      <c r="V1127" s="17"/>
    </row>
    <row r="1128" spans="5:27">
      <c r="V1128" s="17"/>
    </row>
    <row r="1129" spans="5:27">
      <c r="V1129" s="17"/>
    </row>
    <row r="1130" spans="5:27">
      <c r="V1130" s="17"/>
    </row>
    <row r="1131" spans="5:27">
      <c r="V1131" s="17"/>
    </row>
    <row r="1132" spans="5:27">
      <c r="V1132" s="17"/>
    </row>
    <row r="1133" spans="5:27">
      <c r="V1133" s="17"/>
    </row>
    <row r="1134" spans="5:27">
      <c r="V1134" s="17"/>
    </row>
    <row r="1135" spans="5:27">
      <c r="V1135" s="17"/>
    </row>
    <row r="1136" spans="5:27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  <row r="1231" spans="22:22">
      <c r="V1231" s="17"/>
    </row>
    <row r="1232" spans="22:22">
      <c r="V1232" s="17"/>
    </row>
    <row r="1233" spans="22:22">
      <c r="V1233" s="17"/>
    </row>
    <row r="1234" spans="22:22">
      <c r="V1234" s="17"/>
    </row>
    <row r="1235" spans="22:22">
      <c r="V1235" s="17"/>
    </row>
    <row r="1236" spans="22:22">
      <c r="V1236" s="17"/>
    </row>
    <row r="1237" spans="22:22">
      <c r="V1237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867:C867"/>
    <mergeCell ref="X867:Y867"/>
    <mergeCell ref="E876:G876"/>
    <mergeCell ref="AA876:AC876"/>
    <mergeCell ref="N878:Q878"/>
    <mergeCell ref="AJ878:AM878"/>
    <mergeCell ref="AC854:AE856"/>
    <mergeCell ref="H855:J856"/>
    <mergeCell ref="E860:H860"/>
    <mergeCell ref="AA860:AD860"/>
    <mergeCell ref="B866:C866"/>
    <mergeCell ref="X866:Y866"/>
    <mergeCell ref="B913:C913"/>
    <mergeCell ref="X913:Y913"/>
    <mergeCell ref="E921:G921"/>
    <mergeCell ref="AA921:AC921"/>
    <mergeCell ref="N923:Q923"/>
    <mergeCell ref="AJ923:AM923"/>
    <mergeCell ref="H900:J901"/>
    <mergeCell ref="AA900:AC901"/>
    <mergeCell ref="E905:H905"/>
    <mergeCell ref="AA905:AD905"/>
    <mergeCell ref="X911:Y911"/>
    <mergeCell ref="B912:C912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1054:C1054"/>
    <mergeCell ref="X1054:Y1054"/>
    <mergeCell ref="E1063:G1063"/>
    <mergeCell ref="AA1063:AC1063"/>
    <mergeCell ref="N1065:Q1065"/>
    <mergeCell ref="AJ1065:AM1065"/>
    <mergeCell ref="AC1041:AE1043"/>
    <mergeCell ref="H1042:J1043"/>
    <mergeCell ref="E1047:H1047"/>
    <mergeCell ref="AA1047:AD1047"/>
    <mergeCell ref="B1053:C1053"/>
    <mergeCell ref="X1053:Y1053"/>
    <mergeCell ref="B1100:C1100"/>
    <mergeCell ref="X1100:Y1100"/>
    <mergeCell ref="E1108:G1108"/>
    <mergeCell ref="AA1108:AC1108"/>
    <mergeCell ref="N1110:Q1110"/>
    <mergeCell ref="AJ1110:AM1110"/>
    <mergeCell ref="H1087:J1088"/>
    <mergeCell ref="AA1087:AC1088"/>
    <mergeCell ref="E1092:H1092"/>
    <mergeCell ref="AA1092:AD1092"/>
    <mergeCell ref="X1098:Y1098"/>
    <mergeCell ref="B1099:C109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269" zoomScaleNormal="100" workbookViewId="0">
      <selection activeCell="C289" sqref="C289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64" t="s">
        <v>78</v>
      </c>
      <c r="F8" s="164"/>
      <c r="G8" s="164"/>
      <c r="H8" s="164"/>
      <c r="V8" s="17"/>
      <c r="X8" s="23" t="s">
        <v>130</v>
      </c>
      <c r="Y8" s="20">
        <f>IF(B8="PAGADO",0,C13)</f>
        <v>0</v>
      </c>
      <c r="AA8" s="164" t="s">
        <v>78</v>
      </c>
      <c r="AB8" s="164"/>
      <c r="AC8" s="164"/>
      <c r="AD8" s="164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60" t="s">
        <v>7</v>
      </c>
      <c r="AB24" s="161"/>
      <c r="AC24" s="162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0.35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64" t="s">
        <v>213</v>
      </c>
      <c r="F53" s="164"/>
      <c r="G53" s="164"/>
      <c r="H53" s="164"/>
      <c r="V53" s="17"/>
      <c r="X53" s="23" t="s">
        <v>32</v>
      </c>
      <c r="Y53" s="20">
        <f>IF(B53="PAGADO",0,C58)</f>
        <v>540</v>
      </c>
      <c r="AA53" s="164" t="s">
        <v>78</v>
      </c>
      <c r="AB53" s="164"/>
      <c r="AC53" s="164"/>
      <c r="AD53" s="164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66" t="s">
        <v>29</v>
      </c>
      <c r="AD95" s="166"/>
      <c r="AE95" s="166"/>
    </row>
    <row r="96" spans="2:31">
      <c r="H96" s="163" t="s">
        <v>28</v>
      </c>
      <c r="I96" s="163"/>
      <c r="J96" s="163"/>
      <c r="V96" s="17"/>
      <c r="AC96" s="166"/>
      <c r="AD96" s="166"/>
      <c r="AE96" s="166"/>
    </row>
    <row r="97" spans="2:41">
      <c r="H97" s="163"/>
      <c r="I97" s="163"/>
      <c r="J97" s="163"/>
      <c r="V97" s="17"/>
      <c r="AC97" s="166"/>
      <c r="AD97" s="166"/>
      <c r="AE97" s="16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64" t="s">
        <v>78</v>
      </c>
      <c r="F101" s="164"/>
      <c r="G101" s="164"/>
      <c r="H101" s="164"/>
      <c r="V101" s="17"/>
      <c r="X101" s="23" t="s">
        <v>32</v>
      </c>
      <c r="Y101" s="20">
        <f>IF(B101="PAGADO",0,C106)</f>
        <v>0</v>
      </c>
      <c r="AA101" s="164" t="s">
        <v>312</v>
      </c>
      <c r="AB101" s="164"/>
      <c r="AC101" s="164"/>
      <c r="AD101" s="164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67" t="str">
        <f>IF(C106&lt;0,"NO PAGAR","COBRAR")</f>
        <v>COBRAR</v>
      </c>
      <c r="C107" s="167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67" t="str">
        <f>IF(Y106&lt;0,"NO PAGAR","COBRAR")</f>
        <v>COBRAR</v>
      </c>
      <c r="Y107" s="16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8" t="s">
        <v>9</v>
      </c>
      <c r="C108" s="159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58" t="s">
        <v>9</v>
      </c>
      <c r="Y108" s="15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60" t="s">
        <v>7</v>
      </c>
      <c r="F117" s="161"/>
      <c r="G117" s="162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60" t="s">
        <v>7</v>
      </c>
      <c r="AB117" s="161"/>
      <c r="AC117" s="162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60" t="s">
        <v>7</v>
      </c>
      <c r="O119" s="161"/>
      <c r="P119" s="161"/>
      <c r="Q119" s="162"/>
      <c r="R119" s="18">
        <f>SUM(R103:R118)</f>
        <v>0</v>
      </c>
      <c r="S119" s="3"/>
      <c r="V119" s="17"/>
      <c r="X119" s="12"/>
      <c r="Y119" s="10"/>
      <c r="AJ119" s="160" t="s">
        <v>7</v>
      </c>
      <c r="AK119" s="161"/>
      <c r="AL119" s="161"/>
      <c r="AM119" s="162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63" t="s">
        <v>30</v>
      </c>
      <c r="I133" s="163"/>
      <c r="J133" s="163"/>
      <c r="V133" s="17"/>
      <c r="AA133" s="163" t="s">
        <v>31</v>
      </c>
      <c r="AB133" s="163"/>
      <c r="AC133" s="163"/>
    </row>
    <row r="134" spans="1:43">
      <c r="H134" s="163"/>
      <c r="I134" s="163"/>
      <c r="J134" s="163"/>
      <c r="V134" s="17"/>
      <c r="AA134" s="163"/>
      <c r="AB134" s="163"/>
      <c r="AC134" s="163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64" t="s">
        <v>312</v>
      </c>
      <c r="F138" s="164"/>
      <c r="G138" s="164"/>
      <c r="H138" s="164"/>
      <c r="V138" s="17"/>
      <c r="X138" s="23" t="s">
        <v>32</v>
      </c>
      <c r="Y138" s="20">
        <f>IF(B138="PAGADO",0,C143)</f>
        <v>670</v>
      </c>
      <c r="AA138" s="164" t="s">
        <v>78</v>
      </c>
      <c r="AB138" s="164"/>
      <c r="AC138" s="164"/>
      <c r="AD138" s="164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65" t="str">
        <f>IF(Y143&lt;0,"NO PAGAR","COBRAR'")</f>
        <v>COBRAR'</v>
      </c>
      <c r="Y144" s="165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65" t="str">
        <f>IF(C143&lt;0,"NO PAGAR","COBRAR'")</f>
        <v>COBRAR'</v>
      </c>
      <c r="C145" s="165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58" t="s">
        <v>9</v>
      </c>
      <c r="C146" s="159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58" t="s">
        <v>9</v>
      </c>
      <c r="Y146" s="159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60" t="s">
        <v>7</v>
      </c>
      <c r="F154" s="161"/>
      <c r="G154" s="162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60" t="s">
        <v>7</v>
      </c>
      <c r="AB154" s="161"/>
      <c r="AC154" s="162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60" t="s">
        <v>7</v>
      </c>
      <c r="O156" s="161"/>
      <c r="P156" s="161"/>
      <c r="Q156" s="162"/>
      <c r="R156" s="18">
        <f>SUM(R140:R155)</f>
        <v>0</v>
      </c>
      <c r="S156" s="3"/>
      <c r="V156" s="17"/>
      <c r="X156" s="12"/>
      <c r="Y156" s="10"/>
      <c r="AJ156" s="160" t="s">
        <v>7</v>
      </c>
      <c r="AK156" s="161"/>
      <c r="AL156" s="161"/>
      <c r="AM156" s="162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66" t="s">
        <v>29</v>
      </c>
      <c r="AD181" s="166"/>
      <c r="AE181" s="166"/>
    </row>
    <row r="182" spans="2:41">
      <c r="H182" s="163" t="s">
        <v>28</v>
      </c>
      <c r="I182" s="163"/>
      <c r="J182" s="163"/>
      <c r="V182" s="17"/>
      <c r="AC182" s="166"/>
      <c r="AD182" s="166"/>
      <c r="AE182" s="166"/>
    </row>
    <row r="183" spans="2:41">
      <c r="H183" s="163"/>
      <c r="I183" s="163"/>
      <c r="J183" s="163"/>
      <c r="V183" s="17"/>
      <c r="AC183" s="166"/>
      <c r="AD183" s="166"/>
      <c r="AE183" s="166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64" t="s">
        <v>436</v>
      </c>
      <c r="F187" s="164"/>
      <c r="G187" s="164"/>
      <c r="H187" s="164"/>
      <c r="O187" s="59" t="s">
        <v>435</v>
      </c>
      <c r="V187" s="17"/>
      <c r="X187" s="23" t="s">
        <v>32</v>
      </c>
      <c r="Y187" s="20">
        <f>IF(B187="PAGADO",0,C192)</f>
        <v>0</v>
      </c>
      <c r="AA187" s="164" t="s">
        <v>20</v>
      </c>
      <c r="AB187" s="164"/>
      <c r="AC187" s="164"/>
      <c r="AD187" s="164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420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421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428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67" t="str">
        <f>IF(C192&lt;0,"NO PAGAR","COBRAR")</f>
        <v>COBRAR</v>
      </c>
      <c r="C193" s="167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67" t="str">
        <f>IF(Y192&lt;0,"NO PAGAR","COBRAR")</f>
        <v>COBRAR</v>
      </c>
      <c r="Y193" s="167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58" t="s">
        <v>9</v>
      </c>
      <c r="C194" s="159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58" t="s">
        <v>9</v>
      </c>
      <c r="Y194" s="159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60" t="s">
        <v>7</v>
      </c>
      <c r="F203" s="161"/>
      <c r="G203" s="162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60" t="s">
        <v>7</v>
      </c>
      <c r="AB203" s="161"/>
      <c r="AC203" s="162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60" t="s">
        <v>7</v>
      </c>
      <c r="O205" s="161"/>
      <c r="P205" s="161"/>
      <c r="Q205" s="162"/>
      <c r="R205" s="18">
        <f>SUM(R189:R204)</f>
        <v>480.45</v>
      </c>
      <c r="S205" s="3"/>
      <c r="V205" s="17"/>
      <c r="X205" s="12"/>
      <c r="Y205" s="10"/>
      <c r="AJ205" s="160" t="s">
        <v>7</v>
      </c>
      <c r="AK205" s="161"/>
      <c r="AL205" s="161"/>
      <c r="AM205" s="162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63" t="s">
        <v>30</v>
      </c>
      <c r="I227" s="163"/>
      <c r="J227" s="163"/>
      <c r="V227" s="17"/>
      <c r="AA227" s="163" t="s">
        <v>31</v>
      </c>
      <c r="AB227" s="163"/>
      <c r="AC227" s="163"/>
    </row>
    <row r="228" spans="1:43">
      <c r="H228" s="163"/>
      <c r="I228" s="163"/>
      <c r="J228" s="163"/>
      <c r="V228" s="17"/>
      <c r="AA228" s="163"/>
      <c r="AB228" s="163"/>
      <c r="AC228" s="163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64" t="s">
        <v>20</v>
      </c>
      <c r="F232" s="164"/>
      <c r="G232" s="164"/>
      <c r="H232" s="164"/>
      <c r="V232" s="17"/>
      <c r="X232" s="23" t="s">
        <v>32</v>
      </c>
      <c r="Y232" s="20">
        <f>IF(B232="PAGADO",0,C237)</f>
        <v>0</v>
      </c>
      <c r="AA232" s="164" t="s">
        <v>20</v>
      </c>
      <c r="AB232" s="164"/>
      <c r="AC232" s="164"/>
      <c r="AD232" s="164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65" t="str">
        <f>IF(Y237&lt;0,"NO PAGAR","COBRAR'")</f>
        <v>COBRAR'</v>
      </c>
      <c r="Y238" s="165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65" t="str">
        <f>IF(C237&lt;0,"NO PAGAR","COBRAR'")</f>
        <v>COBRAR'</v>
      </c>
      <c r="C239" s="165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58" t="s">
        <v>9</v>
      </c>
      <c r="C240" s="159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58" t="s">
        <v>9</v>
      </c>
      <c r="Y240" s="159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60" t="s">
        <v>7</v>
      </c>
      <c r="F248" s="161"/>
      <c r="G248" s="162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60" t="s">
        <v>7</v>
      </c>
      <c r="AB248" s="161"/>
      <c r="AC248" s="162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60" t="s">
        <v>7</v>
      </c>
      <c r="O250" s="161"/>
      <c r="P250" s="161"/>
      <c r="Q250" s="162"/>
      <c r="R250" s="18">
        <f>SUM(R234:R249)</f>
        <v>0</v>
      </c>
      <c r="S250" s="3"/>
      <c r="V250" s="17"/>
      <c r="X250" s="12"/>
      <c r="Y250" s="10"/>
      <c r="AJ250" s="160" t="s">
        <v>7</v>
      </c>
      <c r="AK250" s="161"/>
      <c r="AL250" s="161"/>
      <c r="AM250" s="162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66" t="s">
        <v>29</v>
      </c>
      <c r="AD273" s="166"/>
      <c r="AE273" s="166"/>
    </row>
    <row r="274" spans="2:41">
      <c r="H274" s="163" t="s">
        <v>28</v>
      </c>
      <c r="I274" s="163"/>
      <c r="J274" s="163"/>
      <c r="V274" s="17"/>
      <c r="AC274" s="166"/>
      <c r="AD274" s="166"/>
      <c r="AE274" s="166"/>
    </row>
    <row r="275" spans="2:41">
      <c r="H275" s="163"/>
      <c r="I275" s="163"/>
      <c r="J275" s="163"/>
      <c r="V275" s="17"/>
      <c r="AC275" s="166"/>
      <c r="AD275" s="166"/>
      <c r="AE275" s="166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64" t="s">
        <v>20</v>
      </c>
      <c r="F279" s="164"/>
      <c r="G279" s="164"/>
      <c r="H279" s="164"/>
      <c r="V279" s="17"/>
      <c r="X279" s="23" t="s">
        <v>32</v>
      </c>
      <c r="Y279" s="20">
        <f>IF(B279="PAGADO",0,C284)</f>
        <v>0</v>
      </c>
      <c r="AA279" s="164" t="s">
        <v>20</v>
      </c>
      <c r="AB279" s="164"/>
      <c r="AC279" s="164"/>
      <c r="AD279" s="164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67" t="str">
        <f>IF(C284&lt;0,"NO PAGAR","COBRAR")</f>
        <v>COBRAR</v>
      </c>
      <c r="C285" s="167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67" t="str">
        <f>IF(Y284&lt;0,"NO PAGAR","COBRAR")</f>
        <v>COBRAR</v>
      </c>
      <c r="Y285" s="167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58" t="s">
        <v>9</v>
      </c>
      <c r="C286" s="159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58" t="s">
        <v>9</v>
      </c>
      <c r="Y286" s="159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60" t="s">
        <v>7</v>
      </c>
      <c r="F295" s="161"/>
      <c r="G295" s="162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60" t="s">
        <v>7</v>
      </c>
      <c r="AB295" s="161"/>
      <c r="AC295" s="162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60" t="s">
        <v>7</v>
      </c>
      <c r="O297" s="161"/>
      <c r="P297" s="161"/>
      <c r="Q297" s="162"/>
      <c r="R297" s="18">
        <f>SUM(R281:R296)</f>
        <v>0</v>
      </c>
      <c r="S297" s="3"/>
      <c r="V297" s="17"/>
      <c r="X297" s="12"/>
      <c r="Y297" s="10"/>
      <c r="AJ297" s="160" t="s">
        <v>7</v>
      </c>
      <c r="AK297" s="161"/>
      <c r="AL297" s="161"/>
      <c r="AM297" s="162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63" t="s">
        <v>30</v>
      </c>
      <c r="I319" s="163"/>
      <c r="J319" s="163"/>
      <c r="V319" s="17"/>
      <c r="AA319" s="163" t="s">
        <v>31</v>
      </c>
      <c r="AB319" s="163"/>
      <c r="AC319" s="163"/>
    </row>
    <row r="320" spans="1:43">
      <c r="H320" s="163"/>
      <c r="I320" s="163"/>
      <c r="J320" s="163"/>
      <c r="V320" s="17"/>
      <c r="AA320" s="163"/>
      <c r="AB320" s="163"/>
      <c r="AC320" s="163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64" t="s">
        <v>20</v>
      </c>
      <c r="F324" s="164"/>
      <c r="G324" s="164"/>
      <c r="H324" s="164"/>
      <c r="V324" s="17"/>
      <c r="X324" s="23" t="s">
        <v>32</v>
      </c>
      <c r="Y324" s="20">
        <f>IF(B1124="PAGADO",0,C329)</f>
        <v>0</v>
      </c>
      <c r="AA324" s="164" t="s">
        <v>20</v>
      </c>
      <c r="AB324" s="164"/>
      <c r="AC324" s="164"/>
      <c r="AD324" s="164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65" t="str">
        <f>IF(Y329&lt;0,"NO PAGAR","COBRAR'")</f>
        <v>COBRAR'</v>
      </c>
      <c r="Y330" s="165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65" t="str">
        <f>IF(C329&lt;0,"NO PAGAR","COBRAR'")</f>
        <v>COBRAR'</v>
      </c>
      <c r="C331" s="165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58" t="s">
        <v>9</v>
      </c>
      <c r="C332" s="159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58" t="s">
        <v>9</v>
      </c>
      <c r="Y332" s="159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60" t="s">
        <v>7</v>
      </c>
      <c r="F340" s="161"/>
      <c r="G340" s="162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60" t="s">
        <v>7</v>
      </c>
      <c r="AB340" s="161"/>
      <c r="AC340" s="162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60" t="s">
        <v>7</v>
      </c>
      <c r="O342" s="161"/>
      <c r="P342" s="161"/>
      <c r="Q342" s="162"/>
      <c r="R342" s="18">
        <f>SUM(R326:R341)</f>
        <v>0</v>
      </c>
      <c r="S342" s="3"/>
      <c r="V342" s="17"/>
      <c r="X342" s="12"/>
      <c r="Y342" s="10"/>
      <c r="AJ342" s="160" t="s">
        <v>7</v>
      </c>
      <c r="AK342" s="161"/>
      <c r="AL342" s="161"/>
      <c r="AM342" s="162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66" t="s">
        <v>29</v>
      </c>
      <c r="AD366" s="166"/>
      <c r="AE366" s="166"/>
    </row>
    <row r="367" spans="5:31">
      <c r="H367" s="163" t="s">
        <v>28</v>
      </c>
      <c r="I367" s="163"/>
      <c r="J367" s="163"/>
      <c r="V367" s="17"/>
      <c r="AC367" s="166"/>
      <c r="AD367" s="166"/>
      <c r="AE367" s="166"/>
    </row>
    <row r="368" spans="5:31">
      <c r="H368" s="163"/>
      <c r="I368" s="163"/>
      <c r="J368" s="163"/>
      <c r="V368" s="17"/>
      <c r="AC368" s="166"/>
      <c r="AD368" s="166"/>
      <c r="AE368" s="166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64" t="s">
        <v>20</v>
      </c>
      <c r="F372" s="164"/>
      <c r="G372" s="164"/>
      <c r="H372" s="164"/>
      <c r="V372" s="17"/>
      <c r="X372" s="23" t="s">
        <v>32</v>
      </c>
      <c r="Y372" s="20">
        <f>IF(B372="PAGADO",0,C377)</f>
        <v>0</v>
      </c>
      <c r="AA372" s="164" t="s">
        <v>20</v>
      </c>
      <c r="AB372" s="164"/>
      <c r="AC372" s="164"/>
      <c r="AD372" s="164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67" t="str">
        <f>IF(C377&lt;0,"NO PAGAR","COBRAR")</f>
        <v>COBRAR</v>
      </c>
      <c r="C378" s="167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67" t="str">
        <f>IF(Y377&lt;0,"NO PAGAR","COBRAR")</f>
        <v>COBRAR</v>
      </c>
      <c r="Y378" s="167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58" t="s">
        <v>9</v>
      </c>
      <c r="C379" s="159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58" t="s">
        <v>9</v>
      </c>
      <c r="Y379" s="159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60" t="s">
        <v>7</v>
      </c>
      <c r="F388" s="161"/>
      <c r="G388" s="162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60" t="s">
        <v>7</v>
      </c>
      <c r="AB388" s="161"/>
      <c r="AC388" s="162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60" t="s">
        <v>7</v>
      </c>
      <c r="O390" s="161"/>
      <c r="P390" s="161"/>
      <c r="Q390" s="162"/>
      <c r="R390" s="18">
        <f>SUM(R374:R389)</f>
        <v>0</v>
      </c>
      <c r="S390" s="3"/>
      <c r="V390" s="17"/>
      <c r="X390" s="12"/>
      <c r="Y390" s="10"/>
      <c r="AJ390" s="160" t="s">
        <v>7</v>
      </c>
      <c r="AK390" s="161"/>
      <c r="AL390" s="161"/>
      <c r="AM390" s="162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63" t="s">
        <v>30</v>
      </c>
      <c r="I412" s="163"/>
      <c r="J412" s="163"/>
      <c r="V412" s="17"/>
      <c r="AA412" s="163" t="s">
        <v>31</v>
      </c>
      <c r="AB412" s="163"/>
      <c r="AC412" s="163"/>
    </row>
    <row r="413" spans="1:43">
      <c r="H413" s="163"/>
      <c r="I413" s="163"/>
      <c r="J413" s="163"/>
      <c r="V413" s="17"/>
      <c r="AA413" s="163"/>
      <c r="AB413" s="163"/>
      <c r="AC413" s="163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64" t="s">
        <v>20</v>
      </c>
      <c r="F417" s="164"/>
      <c r="G417" s="164"/>
      <c r="H417" s="164"/>
      <c r="V417" s="17"/>
      <c r="X417" s="23" t="s">
        <v>32</v>
      </c>
      <c r="Y417" s="20">
        <f>IF(B1217="PAGADO",0,C422)</f>
        <v>0</v>
      </c>
      <c r="AA417" s="164" t="s">
        <v>20</v>
      </c>
      <c r="AB417" s="164"/>
      <c r="AC417" s="164"/>
      <c r="AD417" s="164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65" t="str">
        <f>IF(Y422&lt;0,"NO PAGAR","COBRAR'")</f>
        <v>COBRAR'</v>
      </c>
      <c r="Y423" s="165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65" t="str">
        <f>IF(C422&lt;0,"NO PAGAR","COBRAR'")</f>
        <v>COBRAR'</v>
      </c>
      <c r="C424" s="165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58" t="s">
        <v>9</v>
      </c>
      <c r="C425" s="159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58" t="s">
        <v>9</v>
      </c>
      <c r="Y425" s="159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60" t="s">
        <v>7</v>
      </c>
      <c r="F433" s="161"/>
      <c r="G433" s="162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60" t="s">
        <v>7</v>
      </c>
      <c r="AB433" s="161"/>
      <c r="AC433" s="162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60" t="s">
        <v>7</v>
      </c>
      <c r="O435" s="161"/>
      <c r="P435" s="161"/>
      <c r="Q435" s="162"/>
      <c r="R435" s="18">
        <f>SUM(R419:R434)</f>
        <v>0</v>
      </c>
      <c r="S435" s="3"/>
      <c r="V435" s="17"/>
      <c r="X435" s="12"/>
      <c r="Y435" s="10"/>
      <c r="AJ435" s="160" t="s">
        <v>7</v>
      </c>
      <c r="AK435" s="161"/>
      <c r="AL435" s="161"/>
      <c r="AM435" s="162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66" t="s">
        <v>29</v>
      </c>
      <c r="AD463" s="166"/>
      <c r="AE463" s="166"/>
    </row>
    <row r="464" spans="8:31">
      <c r="H464" s="163" t="s">
        <v>28</v>
      </c>
      <c r="I464" s="163"/>
      <c r="J464" s="163"/>
      <c r="V464" s="17"/>
      <c r="AC464" s="166"/>
      <c r="AD464" s="166"/>
      <c r="AE464" s="166"/>
    </row>
    <row r="465" spans="2:41">
      <c r="H465" s="163"/>
      <c r="I465" s="163"/>
      <c r="J465" s="163"/>
      <c r="V465" s="17"/>
      <c r="AC465" s="166"/>
      <c r="AD465" s="166"/>
      <c r="AE465" s="166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64" t="s">
        <v>20</v>
      </c>
      <c r="F469" s="164"/>
      <c r="G469" s="164"/>
      <c r="H469" s="164"/>
      <c r="V469" s="17"/>
      <c r="X469" s="23" t="s">
        <v>32</v>
      </c>
      <c r="Y469" s="20">
        <f>IF(B469="PAGADO",0,C474)</f>
        <v>0</v>
      </c>
      <c r="AA469" s="164" t="s">
        <v>20</v>
      </c>
      <c r="AB469" s="164"/>
      <c r="AC469" s="164"/>
      <c r="AD469" s="164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67" t="str">
        <f>IF(C474&lt;0,"NO PAGAR","COBRAR")</f>
        <v>COBRAR</v>
      </c>
      <c r="C475" s="167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67" t="str">
        <f>IF(Y474&lt;0,"NO PAGAR","COBRAR")</f>
        <v>COBRAR</v>
      </c>
      <c r="Y475" s="167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58" t="s">
        <v>9</v>
      </c>
      <c r="C476" s="159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58" t="s">
        <v>9</v>
      </c>
      <c r="Y476" s="159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60" t="s">
        <v>7</v>
      </c>
      <c r="F485" s="161"/>
      <c r="G485" s="162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60" t="s">
        <v>7</v>
      </c>
      <c r="AB485" s="161"/>
      <c r="AC485" s="162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60" t="s">
        <v>7</v>
      </c>
      <c r="O487" s="161"/>
      <c r="P487" s="161"/>
      <c r="Q487" s="162"/>
      <c r="R487" s="18">
        <f>SUM(R471:R486)</f>
        <v>0</v>
      </c>
      <c r="S487" s="3"/>
      <c r="V487" s="17"/>
      <c r="X487" s="12"/>
      <c r="Y487" s="10"/>
      <c r="AJ487" s="160" t="s">
        <v>7</v>
      </c>
      <c r="AK487" s="161"/>
      <c r="AL487" s="161"/>
      <c r="AM487" s="162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63" t="s">
        <v>30</v>
      </c>
      <c r="I509" s="163"/>
      <c r="J509" s="163"/>
      <c r="V509" s="17"/>
      <c r="AA509" s="163" t="s">
        <v>31</v>
      </c>
      <c r="AB509" s="163"/>
      <c r="AC509" s="163"/>
    </row>
    <row r="510" spans="1:43">
      <c r="H510" s="163"/>
      <c r="I510" s="163"/>
      <c r="J510" s="163"/>
      <c r="V510" s="17"/>
      <c r="AA510" s="163"/>
      <c r="AB510" s="163"/>
      <c r="AC510" s="163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64" t="s">
        <v>20</v>
      </c>
      <c r="F514" s="164"/>
      <c r="G514" s="164"/>
      <c r="H514" s="164"/>
      <c r="V514" s="17"/>
      <c r="X514" s="23" t="s">
        <v>32</v>
      </c>
      <c r="Y514" s="20">
        <f>IF(B1314="PAGADO",0,C519)</f>
        <v>0</v>
      </c>
      <c r="AA514" s="164" t="s">
        <v>20</v>
      </c>
      <c r="AB514" s="164"/>
      <c r="AC514" s="164"/>
      <c r="AD514" s="164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65" t="str">
        <f>IF(Y519&lt;0,"NO PAGAR","COBRAR'")</f>
        <v>COBRAR'</v>
      </c>
      <c r="Y520" s="165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65" t="str">
        <f>IF(C519&lt;0,"NO PAGAR","COBRAR'")</f>
        <v>COBRAR'</v>
      </c>
      <c r="C521" s="165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58" t="s">
        <v>9</v>
      </c>
      <c r="C522" s="159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58" t="s">
        <v>9</v>
      </c>
      <c r="Y522" s="159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60" t="s">
        <v>7</v>
      </c>
      <c r="F530" s="161"/>
      <c r="G530" s="162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60" t="s">
        <v>7</v>
      </c>
      <c r="AB530" s="161"/>
      <c r="AC530" s="162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60" t="s">
        <v>7</v>
      </c>
      <c r="O532" s="161"/>
      <c r="P532" s="161"/>
      <c r="Q532" s="162"/>
      <c r="R532" s="18">
        <f>SUM(R516:R531)</f>
        <v>0</v>
      </c>
      <c r="S532" s="3"/>
      <c r="V532" s="17"/>
      <c r="X532" s="12"/>
      <c r="Y532" s="10"/>
      <c r="AJ532" s="160" t="s">
        <v>7</v>
      </c>
      <c r="AK532" s="161"/>
      <c r="AL532" s="161"/>
      <c r="AM532" s="162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66" t="s">
        <v>29</v>
      </c>
      <c r="AD562" s="166"/>
      <c r="AE562" s="166"/>
    </row>
    <row r="563" spans="2:41">
      <c r="H563" s="163" t="s">
        <v>28</v>
      </c>
      <c r="I563" s="163"/>
      <c r="J563" s="163"/>
      <c r="V563" s="17"/>
      <c r="AC563" s="166"/>
      <c r="AD563" s="166"/>
      <c r="AE563" s="166"/>
    </row>
    <row r="564" spans="2:41">
      <c r="H564" s="163"/>
      <c r="I564" s="163"/>
      <c r="J564" s="163"/>
      <c r="V564" s="17"/>
      <c r="AC564" s="166"/>
      <c r="AD564" s="166"/>
      <c r="AE564" s="166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64" t="s">
        <v>20</v>
      </c>
      <c r="F568" s="164"/>
      <c r="G568" s="164"/>
      <c r="H568" s="164"/>
      <c r="V568" s="17"/>
      <c r="X568" s="23" t="s">
        <v>32</v>
      </c>
      <c r="Y568" s="20">
        <f>IF(B568="PAGADO",0,C573)</f>
        <v>0</v>
      </c>
      <c r="AA568" s="164" t="s">
        <v>20</v>
      </c>
      <c r="AB568" s="164"/>
      <c r="AC568" s="164"/>
      <c r="AD568" s="164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67" t="str">
        <f>IF(C573&lt;0,"NO PAGAR","COBRAR")</f>
        <v>COBRAR</v>
      </c>
      <c r="C574" s="167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67" t="str">
        <f>IF(Y573&lt;0,"NO PAGAR","COBRAR")</f>
        <v>COBRAR</v>
      </c>
      <c r="Y574" s="167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8" t="s">
        <v>9</v>
      </c>
      <c r="C575" s="15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8" t="s">
        <v>9</v>
      </c>
      <c r="Y575" s="15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60" t="s">
        <v>7</v>
      </c>
      <c r="F584" s="161"/>
      <c r="G584" s="162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60" t="s">
        <v>7</v>
      </c>
      <c r="AB584" s="161"/>
      <c r="AC584" s="162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60" t="s">
        <v>7</v>
      </c>
      <c r="O586" s="161"/>
      <c r="P586" s="161"/>
      <c r="Q586" s="162"/>
      <c r="R586" s="18">
        <f>SUM(R570:R585)</f>
        <v>0</v>
      </c>
      <c r="S586" s="3"/>
      <c r="V586" s="17"/>
      <c r="X586" s="12"/>
      <c r="Y586" s="10"/>
      <c r="AJ586" s="160" t="s">
        <v>7</v>
      </c>
      <c r="AK586" s="161"/>
      <c r="AL586" s="161"/>
      <c r="AM586" s="162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63" t="s">
        <v>30</v>
      </c>
      <c r="I608" s="163"/>
      <c r="J608" s="163"/>
      <c r="V608" s="17"/>
      <c r="AA608" s="163" t="s">
        <v>31</v>
      </c>
      <c r="AB608" s="163"/>
      <c r="AC608" s="163"/>
    </row>
    <row r="609" spans="2:41">
      <c r="H609" s="163"/>
      <c r="I609" s="163"/>
      <c r="J609" s="163"/>
      <c r="V609" s="17"/>
      <c r="AA609" s="163"/>
      <c r="AB609" s="163"/>
      <c r="AC609" s="163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64" t="s">
        <v>20</v>
      </c>
      <c r="F613" s="164"/>
      <c r="G613" s="164"/>
      <c r="H613" s="164"/>
      <c r="V613" s="17"/>
      <c r="X613" s="23" t="s">
        <v>32</v>
      </c>
      <c r="Y613" s="20">
        <f>IF(B1413="PAGADO",0,C618)</f>
        <v>0</v>
      </c>
      <c r="AA613" s="164" t="s">
        <v>20</v>
      </c>
      <c r="AB613" s="164"/>
      <c r="AC613" s="164"/>
      <c r="AD613" s="164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65" t="str">
        <f>IF(Y618&lt;0,"NO PAGAR","COBRAR'")</f>
        <v>COBRAR'</v>
      </c>
      <c r="Y619" s="165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65" t="str">
        <f>IF(C618&lt;0,"NO PAGAR","COBRAR'")</f>
        <v>COBRAR'</v>
      </c>
      <c r="C620" s="165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58" t="s">
        <v>9</v>
      </c>
      <c r="C621" s="159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58" t="s">
        <v>9</v>
      </c>
      <c r="Y621" s="159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60" t="s">
        <v>7</v>
      </c>
      <c r="F629" s="161"/>
      <c r="G629" s="162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60" t="s">
        <v>7</v>
      </c>
      <c r="AB629" s="161"/>
      <c r="AC629" s="162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60" t="s">
        <v>7</v>
      </c>
      <c r="O631" s="161"/>
      <c r="P631" s="161"/>
      <c r="Q631" s="162"/>
      <c r="R631" s="18">
        <f>SUM(R615:R630)</f>
        <v>0</v>
      </c>
      <c r="S631" s="3"/>
      <c r="V631" s="17"/>
      <c r="X631" s="12"/>
      <c r="Y631" s="10"/>
      <c r="AJ631" s="160" t="s">
        <v>7</v>
      </c>
      <c r="AK631" s="161"/>
      <c r="AL631" s="161"/>
      <c r="AM631" s="162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66" t="s">
        <v>29</v>
      </c>
      <c r="AD655" s="166"/>
      <c r="AE655" s="166"/>
    </row>
    <row r="656" spans="2:31">
      <c r="H656" s="163" t="s">
        <v>28</v>
      </c>
      <c r="I656" s="163"/>
      <c r="J656" s="163"/>
      <c r="V656" s="17"/>
      <c r="AC656" s="166"/>
      <c r="AD656" s="166"/>
      <c r="AE656" s="166"/>
    </row>
    <row r="657" spans="2:41">
      <c r="H657" s="163"/>
      <c r="I657" s="163"/>
      <c r="J657" s="163"/>
      <c r="V657" s="17"/>
      <c r="AC657" s="166"/>
      <c r="AD657" s="166"/>
      <c r="AE657" s="166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64" t="s">
        <v>20</v>
      </c>
      <c r="F661" s="164"/>
      <c r="G661" s="164"/>
      <c r="H661" s="164"/>
      <c r="V661" s="17"/>
      <c r="X661" s="23" t="s">
        <v>32</v>
      </c>
      <c r="Y661" s="20">
        <f>IF(B661="PAGADO",0,C666)</f>
        <v>0</v>
      </c>
      <c r="AA661" s="164" t="s">
        <v>20</v>
      </c>
      <c r="AB661" s="164"/>
      <c r="AC661" s="164"/>
      <c r="AD661" s="164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67" t="str">
        <f>IF(C666&lt;0,"NO PAGAR","COBRAR")</f>
        <v>COBRAR</v>
      </c>
      <c r="C667" s="167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67" t="str">
        <f>IF(Y666&lt;0,"NO PAGAR","COBRAR")</f>
        <v>COBRAR</v>
      </c>
      <c r="Y667" s="16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8" t="s">
        <v>9</v>
      </c>
      <c r="C668" s="15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8" t="s">
        <v>9</v>
      </c>
      <c r="Y668" s="15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60" t="s">
        <v>7</v>
      </c>
      <c r="F677" s="161"/>
      <c r="G677" s="162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60" t="s">
        <v>7</v>
      </c>
      <c r="AB677" s="161"/>
      <c r="AC677" s="162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60" t="s">
        <v>7</v>
      </c>
      <c r="O679" s="161"/>
      <c r="P679" s="161"/>
      <c r="Q679" s="162"/>
      <c r="R679" s="18">
        <f>SUM(R663:R678)</f>
        <v>0</v>
      </c>
      <c r="S679" s="3"/>
      <c r="V679" s="17"/>
      <c r="X679" s="12"/>
      <c r="Y679" s="10"/>
      <c r="AJ679" s="160" t="s">
        <v>7</v>
      </c>
      <c r="AK679" s="161"/>
      <c r="AL679" s="161"/>
      <c r="AM679" s="162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63" t="s">
        <v>30</v>
      </c>
      <c r="I701" s="163"/>
      <c r="J701" s="163"/>
      <c r="V701" s="17"/>
      <c r="AA701" s="163" t="s">
        <v>31</v>
      </c>
      <c r="AB701" s="163"/>
      <c r="AC701" s="163"/>
    </row>
    <row r="702" spans="1:43">
      <c r="H702" s="163"/>
      <c r="I702" s="163"/>
      <c r="J702" s="163"/>
      <c r="V702" s="17"/>
      <c r="AA702" s="163"/>
      <c r="AB702" s="163"/>
      <c r="AC702" s="163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64" t="s">
        <v>20</v>
      </c>
      <c r="F706" s="164"/>
      <c r="G706" s="164"/>
      <c r="H706" s="164"/>
      <c r="V706" s="17"/>
      <c r="X706" s="23" t="s">
        <v>32</v>
      </c>
      <c r="Y706" s="20">
        <f>IF(B1506="PAGADO",0,C711)</f>
        <v>0</v>
      </c>
      <c r="AA706" s="164" t="s">
        <v>20</v>
      </c>
      <c r="AB706" s="164"/>
      <c r="AC706" s="164"/>
      <c r="AD706" s="164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65" t="str">
        <f>IF(Y711&lt;0,"NO PAGAR","COBRAR'")</f>
        <v>COBRAR'</v>
      </c>
      <c r="Y712" s="165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65" t="str">
        <f>IF(C711&lt;0,"NO PAGAR","COBRAR'")</f>
        <v>COBRAR'</v>
      </c>
      <c r="C713" s="165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58" t="s">
        <v>9</v>
      </c>
      <c r="C714" s="159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58" t="s">
        <v>9</v>
      </c>
      <c r="Y714" s="159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60" t="s">
        <v>7</v>
      </c>
      <c r="F722" s="161"/>
      <c r="G722" s="162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60" t="s">
        <v>7</v>
      </c>
      <c r="AB722" s="161"/>
      <c r="AC722" s="162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60" t="s">
        <v>7</v>
      </c>
      <c r="O724" s="161"/>
      <c r="P724" s="161"/>
      <c r="Q724" s="162"/>
      <c r="R724" s="18">
        <f>SUM(R708:R723)</f>
        <v>0</v>
      </c>
      <c r="S724" s="3"/>
      <c r="V724" s="17"/>
      <c r="X724" s="12"/>
      <c r="Y724" s="10"/>
      <c r="AJ724" s="160" t="s">
        <v>7</v>
      </c>
      <c r="AK724" s="161"/>
      <c r="AL724" s="161"/>
      <c r="AM724" s="162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66" t="s">
        <v>29</v>
      </c>
      <c r="AD748" s="166"/>
      <c r="AE748" s="166"/>
    </row>
    <row r="749" spans="8:31">
      <c r="H749" s="163" t="s">
        <v>28</v>
      </c>
      <c r="I749" s="163"/>
      <c r="J749" s="163"/>
      <c r="V749" s="17"/>
      <c r="AC749" s="166"/>
      <c r="AD749" s="166"/>
      <c r="AE749" s="166"/>
    </row>
    <row r="750" spans="8:31">
      <c r="H750" s="163"/>
      <c r="I750" s="163"/>
      <c r="J750" s="163"/>
      <c r="V750" s="17"/>
      <c r="AC750" s="166"/>
      <c r="AD750" s="166"/>
      <c r="AE750" s="166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64" t="s">
        <v>20</v>
      </c>
      <c r="F754" s="164"/>
      <c r="G754" s="164"/>
      <c r="H754" s="164"/>
      <c r="V754" s="17"/>
      <c r="X754" s="23" t="s">
        <v>32</v>
      </c>
      <c r="Y754" s="20">
        <f>IF(B754="PAGADO",0,C759)</f>
        <v>0</v>
      </c>
      <c r="AA754" s="164" t="s">
        <v>20</v>
      </c>
      <c r="AB754" s="164"/>
      <c r="AC754" s="164"/>
      <c r="AD754" s="164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67" t="str">
        <f>IF(C759&lt;0,"NO PAGAR","COBRAR")</f>
        <v>COBRAR</v>
      </c>
      <c r="C760" s="167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67" t="str">
        <f>IF(Y759&lt;0,"NO PAGAR","COBRAR")</f>
        <v>COBRAR</v>
      </c>
      <c r="Y760" s="167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8" t="s">
        <v>9</v>
      </c>
      <c r="C761" s="15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8" t="s">
        <v>9</v>
      </c>
      <c r="Y761" s="15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60" t="s">
        <v>7</v>
      </c>
      <c r="F770" s="161"/>
      <c r="G770" s="162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60" t="s">
        <v>7</v>
      </c>
      <c r="AB770" s="161"/>
      <c r="AC770" s="162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60" t="s">
        <v>7</v>
      </c>
      <c r="O772" s="161"/>
      <c r="P772" s="161"/>
      <c r="Q772" s="162"/>
      <c r="R772" s="18">
        <f>SUM(R756:R771)</f>
        <v>0</v>
      </c>
      <c r="S772" s="3"/>
      <c r="V772" s="17"/>
      <c r="X772" s="12"/>
      <c r="Y772" s="10"/>
      <c r="AJ772" s="160" t="s">
        <v>7</v>
      </c>
      <c r="AK772" s="161"/>
      <c r="AL772" s="161"/>
      <c r="AM772" s="162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63" t="s">
        <v>30</v>
      </c>
      <c r="I794" s="163"/>
      <c r="J794" s="163"/>
      <c r="V794" s="17"/>
      <c r="AA794" s="163" t="s">
        <v>31</v>
      </c>
      <c r="AB794" s="163"/>
      <c r="AC794" s="163"/>
    </row>
    <row r="795" spans="1:43">
      <c r="H795" s="163"/>
      <c r="I795" s="163"/>
      <c r="J795" s="163"/>
      <c r="V795" s="17"/>
      <c r="AA795" s="163"/>
      <c r="AB795" s="163"/>
      <c r="AC795" s="163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64" t="s">
        <v>20</v>
      </c>
      <c r="F799" s="164"/>
      <c r="G799" s="164"/>
      <c r="H799" s="164"/>
      <c r="V799" s="17"/>
      <c r="X799" s="23" t="s">
        <v>32</v>
      </c>
      <c r="Y799" s="20">
        <f>IF(B1599="PAGADO",0,C804)</f>
        <v>0</v>
      </c>
      <c r="AA799" s="164" t="s">
        <v>20</v>
      </c>
      <c r="AB799" s="164"/>
      <c r="AC799" s="164"/>
      <c r="AD799" s="164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65" t="str">
        <f>IF(Y804&lt;0,"NO PAGAR","COBRAR'")</f>
        <v>COBRAR'</v>
      </c>
      <c r="Y805" s="165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65" t="str">
        <f>IF(C804&lt;0,"NO PAGAR","COBRAR'")</f>
        <v>COBRAR'</v>
      </c>
      <c r="C806" s="165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58" t="s">
        <v>9</v>
      </c>
      <c r="C807" s="159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58" t="s">
        <v>9</v>
      </c>
      <c r="Y807" s="159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60" t="s">
        <v>7</v>
      </c>
      <c r="F815" s="161"/>
      <c r="G815" s="162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60" t="s">
        <v>7</v>
      </c>
      <c r="AB815" s="161"/>
      <c r="AC815" s="162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60" t="s">
        <v>7</v>
      </c>
      <c r="O817" s="161"/>
      <c r="P817" s="161"/>
      <c r="Q817" s="162"/>
      <c r="R817" s="18">
        <f>SUM(R801:R816)</f>
        <v>0</v>
      </c>
      <c r="S817" s="3"/>
      <c r="V817" s="17"/>
      <c r="X817" s="12"/>
      <c r="Y817" s="10"/>
      <c r="AJ817" s="160" t="s">
        <v>7</v>
      </c>
      <c r="AK817" s="161"/>
      <c r="AL817" s="161"/>
      <c r="AM817" s="162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66" t="s">
        <v>29</v>
      </c>
      <c r="AD841" s="166"/>
      <c r="AE841" s="166"/>
    </row>
    <row r="842" spans="2:41">
      <c r="H842" s="163" t="s">
        <v>28</v>
      </c>
      <c r="I842" s="163"/>
      <c r="J842" s="163"/>
      <c r="V842" s="17"/>
      <c r="AC842" s="166"/>
      <c r="AD842" s="166"/>
      <c r="AE842" s="166"/>
    </row>
    <row r="843" spans="2:41">
      <c r="H843" s="163"/>
      <c r="I843" s="163"/>
      <c r="J843" s="163"/>
      <c r="V843" s="17"/>
      <c r="AC843" s="166"/>
      <c r="AD843" s="166"/>
      <c r="AE843" s="166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64" t="s">
        <v>20</v>
      </c>
      <c r="F847" s="164"/>
      <c r="G847" s="164"/>
      <c r="H847" s="164"/>
      <c r="V847" s="17"/>
      <c r="X847" s="23" t="s">
        <v>32</v>
      </c>
      <c r="Y847" s="20">
        <f>IF(B847="PAGADO",0,C852)</f>
        <v>0</v>
      </c>
      <c r="AA847" s="164" t="s">
        <v>20</v>
      </c>
      <c r="AB847" s="164"/>
      <c r="AC847" s="164"/>
      <c r="AD847" s="164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67" t="str">
        <f>IF(C852&lt;0,"NO PAGAR","COBRAR")</f>
        <v>COBRAR</v>
      </c>
      <c r="C853" s="167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67" t="str">
        <f>IF(Y852&lt;0,"NO PAGAR","COBRAR")</f>
        <v>COBRAR</v>
      </c>
      <c r="Y853" s="167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8" t="s">
        <v>9</v>
      </c>
      <c r="C854" s="15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8" t="s">
        <v>9</v>
      </c>
      <c r="Y854" s="15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60" t="s">
        <v>7</v>
      </c>
      <c r="F863" s="161"/>
      <c r="G863" s="162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60" t="s">
        <v>7</v>
      </c>
      <c r="AB863" s="161"/>
      <c r="AC863" s="162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60" t="s">
        <v>7</v>
      </c>
      <c r="O865" s="161"/>
      <c r="P865" s="161"/>
      <c r="Q865" s="162"/>
      <c r="R865" s="18">
        <f>SUM(R849:R864)</f>
        <v>0</v>
      </c>
      <c r="S865" s="3"/>
      <c r="V865" s="17"/>
      <c r="X865" s="12"/>
      <c r="Y865" s="10"/>
      <c r="AJ865" s="160" t="s">
        <v>7</v>
      </c>
      <c r="AK865" s="161"/>
      <c r="AL865" s="161"/>
      <c r="AM865" s="162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63" t="s">
        <v>30</v>
      </c>
      <c r="I887" s="163"/>
      <c r="J887" s="163"/>
      <c r="V887" s="17"/>
      <c r="AA887" s="163" t="s">
        <v>31</v>
      </c>
      <c r="AB887" s="163"/>
      <c r="AC887" s="163"/>
    </row>
    <row r="888" spans="1:43">
      <c r="H888" s="163"/>
      <c r="I888" s="163"/>
      <c r="J888" s="163"/>
      <c r="V888" s="17"/>
      <c r="AA888" s="163"/>
      <c r="AB888" s="163"/>
      <c r="AC888" s="163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64" t="s">
        <v>20</v>
      </c>
      <c r="F892" s="164"/>
      <c r="G892" s="164"/>
      <c r="H892" s="164"/>
      <c r="V892" s="17"/>
      <c r="X892" s="23" t="s">
        <v>32</v>
      </c>
      <c r="Y892" s="20">
        <f>IF(B1692="PAGADO",0,C897)</f>
        <v>0</v>
      </c>
      <c r="AA892" s="164" t="s">
        <v>20</v>
      </c>
      <c r="AB892" s="164"/>
      <c r="AC892" s="164"/>
      <c r="AD892" s="164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65" t="str">
        <f>IF(Y897&lt;0,"NO PAGAR","COBRAR'")</f>
        <v>COBRAR'</v>
      </c>
      <c r="Y898" s="165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65" t="str">
        <f>IF(C897&lt;0,"NO PAGAR","COBRAR'")</f>
        <v>COBRAR'</v>
      </c>
      <c r="C899" s="165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58" t="s">
        <v>9</v>
      </c>
      <c r="C900" s="159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58" t="s">
        <v>9</v>
      </c>
      <c r="Y900" s="159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60" t="s">
        <v>7</v>
      </c>
      <c r="F908" s="161"/>
      <c r="G908" s="162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60" t="s">
        <v>7</v>
      </c>
      <c r="AB908" s="161"/>
      <c r="AC908" s="162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60" t="s">
        <v>7</v>
      </c>
      <c r="O910" s="161"/>
      <c r="P910" s="161"/>
      <c r="Q910" s="162"/>
      <c r="R910" s="18">
        <f>SUM(R894:R909)</f>
        <v>0</v>
      </c>
      <c r="S910" s="3"/>
      <c r="V910" s="17"/>
      <c r="X910" s="12"/>
      <c r="Y910" s="10"/>
      <c r="AJ910" s="160" t="s">
        <v>7</v>
      </c>
      <c r="AK910" s="161"/>
      <c r="AL910" s="161"/>
      <c r="AM910" s="162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66" t="s">
        <v>29</v>
      </c>
      <c r="AD935" s="166"/>
      <c r="AE935" s="166"/>
    </row>
    <row r="936" spans="2:41">
      <c r="H936" s="163" t="s">
        <v>28</v>
      </c>
      <c r="I936" s="163"/>
      <c r="J936" s="163"/>
      <c r="V936" s="17"/>
      <c r="AC936" s="166"/>
      <c r="AD936" s="166"/>
      <c r="AE936" s="166"/>
    </row>
    <row r="937" spans="2:41">
      <c r="H937" s="163"/>
      <c r="I937" s="163"/>
      <c r="J937" s="163"/>
      <c r="V937" s="17"/>
      <c r="AC937" s="166"/>
      <c r="AD937" s="166"/>
      <c r="AE937" s="166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64" t="s">
        <v>20</v>
      </c>
      <c r="F941" s="164"/>
      <c r="G941" s="164"/>
      <c r="H941" s="164"/>
      <c r="V941" s="17"/>
      <c r="X941" s="23" t="s">
        <v>32</v>
      </c>
      <c r="Y941" s="20">
        <f>IF(B941="PAGADO",0,C946)</f>
        <v>0</v>
      </c>
      <c r="AA941" s="164" t="s">
        <v>20</v>
      </c>
      <c r="AB941" s="164"/>
      <c r="AC941" s="164"/>
      <c r="AD941" s="164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67" t="str">
        <f>IF(C946&lt;0,"NO PAGAR","COBRAR")</f>
        <v>COBRAR</v>
      </c>
      <c r="C947" s="167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67" t="str">
        <f>IF(Y946&lt;0,"NO PAGAR","COBRAR")</f>
        <v>COBRAR</v>
      </c>
      <c r="Y947" s="167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8" t="s">
        <v>9</v>
      </c>
      <c r="C948" s="15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8" t="s">
        <v>9</v>
      </c>
      <c r="Y948" s="15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60" t="s">
        <v>7</v>
      </c>
      <c r="F957" s="161"/>
      <c r="G957" s="162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60" t="s">
        <v>7</v>
      </c>
      <c r="AB957" s="161"/>
      <c r="AC957" s="162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60" t="s">
        <v>7</v>
      </c>
      <c r="O959" s="161"/>
      <c r="P959" s="161"/>
      <c r="Q959" s="162"/>
      <c r="R959" s="18">
        <f>SUM(R943:R958)</f>
        <v>0</v>
      </c>
      <c r="S959" s="3"/>
      <c r="V959" s="17"/>
      <c r="X959" s="12"/>
      <c r="Y959" s="10"/>
      <c r="AJ959" s="160" t="s">
        <v>7</v>
      </c>
      <c r="AK959" s="161"/>
      <c r="AL959" s="161"/>
      <c r="AM959" s="162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63" t="s">
        <v>30</v>
      </c>
      <c r="I981" s="163"/>
      <c r="J981" s="163"/>
      <c r="V981" s="17"/>
      <c r="AA981" s="163" t="s">
        <v>31</v>
      </c>
      <c r="AB981" s="163"/>
      <c r="AC981" s="163"/>
    </row>
    <row r="982" spans="1:43">
      <c r="H982" s="163"/>
      <c r="I982" s="163"/>
      <c r="J982" s="163"/>
      <c r="V982" s="17"/>
      <c r="AA982" s="163"/>
      <c r="AB982" s="163"/>
      <c r="AC982" s="163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64" t="s">
        <v>20</v>
      </c>
      <c r="F986" s="164"/>
      <c r="G986" s="164"/>
      <c r="H986" s="164"/>
      <c r="V986" s="17"/>
      <c r="X986" s="23" t="s">
        <v>32</v>
      </c>
      <c r="Y986" s="20">
        <f>IF(B1786="PAGADO",0,C991)</f>
        <v>0</v>
      </c>
      <c r="AA986" s="164" t="s">
        <v>20</v>
      </c>
      <c r="AB986" s="164"/>
      <c r="AC986" s="164"/>
      <c r="AD986" s="164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65" t="str">
        <f>IF(Y991&lt;0,"NO PAGAR","COBRAR'")</f>
        <v>COBRAR'</v>
      </c>
      <c r="Y992" s="165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65" t="str">
        <f>IF(C991&lt;0,"NO PAGAR","COBRAR'")</f>
        <v>COBRAR'</v>
      </c>
      <c r="C993" s="165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58" t="s">
        <v>9</v>
      </c>
      <c r="C994" s="159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58" t="s">
        <v>9</v>
      </c>
      <c r="Y994" s="159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60" t="s">
        <v>7</v>
      </c>
      <c r="F1002" s="161"/>
      <c r="G1002" s="162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60" t="s">
        <v>7</v>
      </c>
      <c r="AB1002" s="161"/>
      <c r="AC1002" s="162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60" t="s">
        <v>7</v>
      </c>
      <c r="O1004" s="161"/>
      <c r="P1004" s="161"/>
      <c r="Q1004" s="162"/>
      <c r="R1004" s="18">
        <f>SUM(R988:R1003)</f>
        <v>0</v>
      </c>
      <c r="S1004" s="3"/>
      <c r="V1004" s="17"/>
      <c r="X1004" s="12"/>
      <c r="Y1004" s="10"/>
      <c r="AJ1004" s="160" t="s">
        <v>7</v>
      </c>
      <c r="AK1004" s="161"/>
      <c r="AL1004" s="161"/>
      <c r="AM1004" s="162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66" t="s">
        <v>29</v>
      </c>
      <c r="AD1028" s="166"/>
      <c r="AE1028" s="166"/>
    </row>
    <row r="1029" spans="2:41">
      <c r="H1029" s="163" t="s">
        <v>28</v>
      </c>
      <c r="I1029" s="163"/>
      <c r="J1029" s="163"/>
      <c r="V1029" s="17"/>
      <c r="AC1029" s="166"/>
      <c r="AD1029" s="166"/>
      <c r="AE1029" s="166"/>
    </row>
    <row r="1030" spans="2:41">
      <c r="H1030" s="163"/>
      <c r="I1030" s="163"/>
      <c r="J1030" s="163"/>
      <c r="V1030" s="17"/>
      <c r="AC1030" s="166"/>
      <c r="AD1030" s="166"/>
      <c r="AE1030" s="166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64" t="s">
        <v>20</v>
      </c>
      <c r="F1034" s="164"/>
      <c r="G1034" s="164"/>
      <c r="H1034" s="164"/>
      <c r="V1034" s="17"/>
      <c r="X1034" s="23" t="s">
        <v>32</v>
      </c>
      <c r="Y1034" s="20">
        <f>IF(B1034="PAGADO",0,C1039)</f>
        <v>0</v>
      </c>
      <c r="AA1034" s="164" t="s">
        <v>20</v>
      </c>
      <c r="AB1034" s="164"/>
      <c r="AC1034" s="164"/>
      <c r="AD1034" s="164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67" t="str">
        <f>IF(C1039&lt;0,"NO PAGAR","COBRAR")</f>
        <v>COBRAR</v>
      </c>
      <c r="C1040" s="167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67" t="str">
        <f>IF(Y1039&lt;0,"NO PAGAR","COBRAR")</f>
        <v>COBRAR</v>
      </c>
      <c r="Y1040" s="167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8" t="s">
        <v>9</v>
      </c>
      <c r="C1041" s="15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8" t="s">
        <v>9</v>
      </c>
      <c r="Y1041" s="15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60" t="s">
        <v>7</v>
      </c>
      <c r="F1050" s="161"/>
      <c r="G1050" s="162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60" t="s">
        <v>7</v>
      </c>
      <c r="AB1050" s="161"/>
      <c r="AC1050" s="162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60" t="s">
        <v>7</v>
      </c>
      <c r="O1052" s="161"/>
      <c r="P1052" s="161"/>
      <c r="Q1052" s="162"/>
      <c r="R1052" s="18">
        <f>SUM(R1036:R1051)</f>
        <v>0</v>
      </c>
      <c r="S1052" s="3"/>
      <c r="V1052" s="17"/>
      <c r="X1052" s="12"/>
      <c r="Y1052" s="10"/>
      <c r="AJ1052" s="160" t="s">
        <v>7</v>
      </c>
      <c r="AK1052" s="161"/>
      <c r="AL1052" s="161"/>
      <c r="AM1052" s="162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63" t="s">
        <v>30</v>
      </c>
      <c r="I1074" s="163"/>
      <c r="J1074" s="163"/>
      <c r="V1074" s="17"/>
      <c r="AA1074" s="163" t="s">
        <v>31</v>
      </c>
      <c r="AB1074" s="163"/>
      <c r="AC1074" s="163"/>
    </row>
    <row r="1075" spans="2:41">
      <c r="H1075" s="163"/>
      <c r="I1075" s="163"/>
      <c r="J1075" s="163"/>
      <c r="V1075" s="17"/>
      <c r="AA1075" s="163"/>
      <c r="AB1075" s="163"/>
      <c r="AC1075" s="163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64" t="s">
        <v>20</v>
      </c>
      <c r="F1079" s="164"/>
      <c r="G1079" s="164"/>
      <c r="H1079" s="164"/>
      <c r="V1079" s="17"/>
      <c r="X1079" s="23" t="s">
        <v>32</v>
      </c>
      <c r="Y1079" s="20">
        <f>IF(B1879="PAGADO",0,C1084)</f>
        <v>0</v>
      </c>
      <c r="AA1079" s="164" t="s">
        <v>20</v>
      </c>
      <c r="AB1079" s="164"/>
      <c r="AC1079" s="164"/>
      <c r="AD1079" s="164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65" t="str">
        <f>IF(Y1084&lt;0,"NO PAGAR","COBRAR'")</f>
        <v>COBRAR'</v>
      </c>
      <c r="Y1085" s="165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65" t="str">
        <f>IF(C1084&lt;0,"NO PAGAR","COBRAR'")</f>
        <v>COBRAR'</v>
      </c>
      <c r="C1086" s="165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58" t="s">
        <v>9</v>
      </c>
      <c r="C1087" s="159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58" t="s">
        <v>9</v>
      </c>
      <c r="Y1087" s="159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60" t="s">
        <v>7</v>
      </c>
      <c r="F1095" s="161"/>
      <c r="G1095" s="162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60" t="s">
        <v>7</v>
      </c>
      <c r="AB1095" s="161"/>
      <c r="AC1095" s="162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60" t="s">
        <v>7</v>
      </c>
      <c r="O1097" s="161"/>
      <c r="P1097" s="161"/>
      <c r="Q1097" s="162"/>
      <c r="R1097" s="18">
        <f>SUM(R1081:R1096)</f>
        <v>0</v>
      </c>
      <c r="S1097" s="3"/>
      <c r="V1097" s="17"/>
      <c r="X1097" s="12"/>
      <c r="Y1097" s="10"/>
      <c r="AJ1097" s="160" t="s">
        <v>7</v>
      </c>
      <c r="AK1097" s="161"/>
      <c r="AL1097" s="161"/>
      <c r="AM1097" s="162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64" t="s">
        <v>224</v>
      </c>
      <c r="F8" s="164"/>
      <c r="G8" s="164"/>
      <c r="H8" s="164"/>
      <c r="V8" s="17"/>
      <c r="X8" s="23" t="s">
        <v>156</v>
      </c>
      <c r="Y8" s="20">
        <f>IF(B8="PAGADO",0,C13)</f>
        <v>0</v>
      </c>
      <c r="AA8" s="164" t="s">
        <v>215</v>
      </c>
      <c r="AB8" s="164"/>
      <c r="AC8" s="164"/>
      <c r="AD8" s="164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64" t="s">
        <v>202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238</v>
      </c>
      <c r="AB53" s="164"/>
      <c r="AC53" s="164"/>
      <c r="AD53" s="164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64"/>
      <c r="F106" s="164"/>
      <c r="G106" s="164"/>
      <c r="H106" s="164"/>
      <c r="V106" s="17"/>
      <c r="X106" s="23" t="s">
        <v>32</v>
      </c>
      <c r="Y106" s="20">
        <f>IF(B106="PAGADO",0,C111)</f>
        <v>0</v>
      </c>
      <c r="AA106" s="164" t="s">
        <v>20</v>
      </c>
      <c r="AB106" s="164"/>
      <c r="AC106" s="164"/>
      <c r="AD106" s="16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COBRAR</v>
      </c>
      <c r="C112" s="16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COBRAR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3" t="s">
        <v>30</v>
      </c>
      <c r="I146" s="163"/>
      <c r="J146" s="163"/>
      <c r="V146" s="17"/>
      <c r="AA146" s="163" t="s">
        <v>31</v>
      </c>
      <c r="AB146" s="163"/>
      <c r="AC146" s="163"/>
    </row>
    <row r="147" spans="2:41">
      <c r="H147" s="163"/>
      <c r="I147" s="163"/>
      <c r="J147" s="163"/>
      <c r="V147" s="17"/>
      <c r="AA147" s="163"/>
      <c r="AB147" s="163"/>
      <c r="AC147" s="16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64" t="s">
        <v>20</v>
      </c>
      <c r="F151" s="164"/>
      <c r="G151" s="164"/>
      <c r="H151" s="164"/>
      <c r="V151" s="17"/>
      <c r="X151" s="23" t="s">
        <v>32</v>
      </c>
      <c r="Y151" s="20">
        <f>IF(B151="PAGADO",0,C156)</f>
        <v>0</v>
      </c>
      <c r="AA151" s="164" t="s">
        <v>20</v>
      </c>
      <c r="AB151" s="164"/>
      <c r="AC151" s="164"/>
      <c r="AD151" s="16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5" t="str">
        <f>IF(Y156&lt;0,"NO PAGAR","COBRAR'")</f>
        <v>COBRAR'</v>
      </c>
      <c r="Y157" s="16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5" t="str">
        <f>IF(C156&lt;0,"NO PAGAR","COBRAR'")</f>
        <v>COBRAR'</v>
      </c>
      <c r="C158" s="16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8" t="s">
        <v>9</v>
      </c>
      <c r="C159" s="15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8" t="s">
        <v>9</v>
      </c>
      <c r="Y159" s="15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60" t="s">
        <v>7</v>
      </c>
      <c r="F167" s="161"/>
      <c r="G167" s="16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60" t="s">
        <v>7</v>
      </c>
      <c r="AB167" s="161"/>
      <c r="AC167" s="16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60" t="s">
        <v>7</v>
      </c>
      <c r="O169" s="161"/>
      <c r="P169" s="161"/>
      <c r="Q169" s="162"/>
      <c r="R169" s="18">
        <f>SUM(R153:R168)</f>
        <v>0</v>
      </c>
      <c r="S169" s="3"/>
      <c r="V169" s="17"/>
      <c r="X169" s="12"/>
      <c r="Y169" s="10"/>
      <c r="AJ169" s="160" t="s">
        <v>7</v>
      </c>
      <c r="AK169" s="161"/>
      <c r="AL169" s="161"/>
      <c r="AM169" s="16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66" t="s">
        <v>29</v>
      </c>
      <c r="AD194" s="166"/>
      <c r="AE194" s="166"/>
    </row>
    <row r="195" spans="2:41">
      <c r="H195" s="163" t="s">
        <v>28</v>
      </c>
      <c r="I195" s="163"/>
      <c r="J195" s="163"/>
      <c r="V195" s="17"/>
      <c r="AC195" s="166"/>
      <c r="AD195" s="166"/>
      <c r="AE195" s="166"/>
    </row>
    <row r="196" spans="2:41">
      <c r="H196" s="163"/>
      <c r="I196" s="163"/>
      <c r="J196" s="163"/>
      <c r="V196" s="17"/>
      <c r="AC196" s="166"/>
      <c r="AD196" s="166"/>
      <c r="AE196" s="16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64" t="s">
        <v>402</v>
      </c>
      <c r="F200" s="164"/>
      <c r="G200" s="164"/>
      <c r="H200" s="164"/>
      <c r="V200" s="17"/>
      <c r="X200" s="23" t="s">
        <v>82</v>
      </c>
      <c r="Y200" s="20">
        <f>IF(B200="PAGADO",0,C205)</f>
        <v>0</v>
      </c>
      <c r="AA200" s="164" t="s">
        <v>439</v>
      </c>
      <c r="AB200" s="164"/>
      <c r="AC200" s="164"/>
      <c r="AD200" s="164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403</v>
      </c>
      <c r="H202" s="5">
        <v>135</v>
      </c>
      <c r="N202" s="25">
        <v>44967</v>
      </c>
      <c r="O202" s="3" t="s">
        <v>404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317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440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317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7" t="str">
        <f>IF(C205&lt;0,"NO PAGAR","COBRAR")</f>
        <v>COBRAR</v>
      </c>
      <c r="C206" s="16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7" t="str">
        <f>IF(Y205&lt;0,"NO PAGAR","COBRAR")</f>
        <v>COBRAR</v>
      </c>
      <c r="Y206" s="16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8" t="s">
        <v>9</v>
      </c>
      <c r="C207" s="15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8" t="s">
        <v>9</v>
      </c>
      <c r="Y207" s="15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60" t="s">
        <v>7</v>
      </c>
      <c r="F216" s="161"/>
      <c r="G216" s="162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60" t="s">
        <v>7</v>
      </c>
      <c r="AB216" s="161"/>
      <c r="AC216" s="162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60" t="s">
        <v>7</v>
      </c>
      <c r="O218" s="161"/>
      <c r="P218" s="161"/>
      <c r="Q218" s="162"/>
      <c r="R218" s="18">
        <f>SUM(R202:R217)</f>
        <v>50</v>
      </c>
      <c r="S218" s="3"/>
      <c r="V218" s="17"/>
      <c r="X218" s="12"/>
      <c r="Y218" s="10"/>
      <c r="AJ218" s="160" t="s">
        <v>7</v>
      </c>
      <c r="AK218" s="161"/>
      <c r="AL218" s="161"/>
      <c r="AM218" s="16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488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63" t="s">
        <v>30</v>
      </c>
      <c r="I240" s="163"/>
      <c r="J240" s="163"/>
      <c r="V240" s="17"/>
      <c r="AA240" s="163" t="s">
        <v>31</v>
      </c>
      <c r="AB240" s="163"/>
      <c r="AC240" s="163"/>
    </row>
    <row r="241" spans="2:41">
      <c r="H241" s="163"/>
      <c r="I241" s="163"/>
      <c r="J241" s="163"/>
      <c r="V241" s="17"/>
      <c r="AA241" s="163"/>
      <c r="AB241" s="163"/>
      <c r="AC241" s="16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64" t="s">
        <v>517</v>
      </c>
      <c r="F245" s="164"/>
      <c r="G245" s="164"/>
      <c r="H245" s="164"/>
      <c r="O245" s="182" t="s">
        <v>248</v>
      </c>
      <c r="P245" s="182"/>
      <c r="Q245" s="182"/>
      <c r="R245" s="182"/>
      <c r="V245" s="17"/>
      <c r="X245" s="23" t="s">
        <v>32</v>
      </c>
      <c r="Y245" s="20">
        <f>IF(B245="PAGADO",0,C250)</f>
        <v>0</v>
      </c>
      <c r="AA245" s="164" t="s">
        <v>402</v>
      </c>
      <c r="AB245" s="164"/>
      <c r="AC245" s="164"/>
      <c r="AD245" s="164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535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403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334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536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537</v>
      </c>
      <c r="H251" s="5">
        <v>30</v>
      </c>
      <c r="N251" s="3"/>
      <c r="O251" s="3"/>
      <c r="P251" s="3"/>
      <c r="Q251" s="3"/>
      <c r="R251" s="18"/>
      <c r="S251" s="3"/>
      <c r="V251" s="17"/>
      <c r="X251" s="165" t="str">
        <f>IF(Y250&lt;0,"NO PAGAR","COBRAR'")</f>
        <v>NO PAGAR</v>
      </c>
      <c r="Y251" s="16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5" t="str">
        <f>IF(C250&lt;0,"NO PAGAR","COBRAR'")</f>
        <v>COBRAR'</v>
      </c>
      <c r="C252" s="165"/>
      <c r="E252" s="4">
        <v>44988</v>
      </c>
      <c r="F252" s="3" t="s">
        <v>201</v>
      </c>
      <c r="G252" s="3" t="s">
        <v>536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8" t="s">
        <v>9</v>
      </c>
      <c r="C253" s="15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8" t="s">
        <v>9</v>
      </c>
      <c r="Y253" s="15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60" t="s">
        <v>7</v>
      </c>
      <c r="F261" s="161"/>
      <c r="G261" s="162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60" t="s">
        <v>7</v>
      </c>
      <c r="AB261" s="161"/>
      <c r="AC261" s="162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556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60" t="s">
        <v>7</v>
      </c>
      <c r="O263" s="161"/>
      <c r="P263" s="161"/>
      <c r="Q263" s="162"/>
      <c r="R263" s="18">
        <f>SUM(R247:R262)</f>
        <v>520</v>
      </c>
      <c r="S263" s="3"/>
      <c r="V263" s="17"/>
      <c r="X263" s="12"/>
      <c r="Y263" s="10"/>
      <c r="AE263" t="s">
        <v>563</v>
      </c>
      <c r="AJ263" s="160" t="s">
        <v>7</v>
      </c>
      <c r="AK263" s="161"/>
      <c r="AL263" s="161"/>
      <c r="AM263" s="162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66" t="s">
        <v>29</v>
      </c>
      <c r="AD286" s="166"/>
      <c r="AE286" s="166"/>
    </row>
    <row r="287" spans="2:31">
      <c r="H287" s="163" t="s">
        <v>28</v>
      </c>
      <c r="I287" s="163"/>
      <c r="J287" s="163"/>
      <c r="V287" s="17"/>
      <c r="AC287" s="166"/>
      <c r="AD287" s="166"/>
      <c r="AE287" s="166"/>
    </row>
    <row r="288" spans="2:31">
      <c r="H288" s="163"/>
      <c r="I288" s="163"/>
      <c r="J288" s="163"/>
      <c r="V288" s="17"/>
      <c r="AC288" s="166"/>
      <c r="AD288" s="166"/>
      <c r="AE288" s="16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64" t="s">
        <v>20</v>
      </c>
      <c r="F292" s="164"/>
      <c r="G292" s="164"/>
      <c r="H292" s="164"/>
      <c r="V292" s="17"/>
      <c r="X292" s="23" t="s">
        <v>32</v>
      </c>
      <c r="Y292" s="20">
        <f>IF(B292="PAGADO",0,C297)</f>
        <v>-200</v>
      </c>
      <c r="AA292" s="164" t="s">
        <v>614</v>
      </c>
      <c r="AB292" s="164"/>
      <c r="AC292" s="164"/>
      <c r="AD292" s="16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655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633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7" t="str">
        <f>IF(C297&lt;0,"NO PAGAR","COBRAR")</f>
        <v>NO PAGAR</v>
      </c>
      <c r="C298" s="16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7" t="str">
        <f>IF(Y297&lt;0,"NO PAGAR","COBRAR")</f>
        <v>COBRAR</v>
      </c>
      <c r="Y298" s="16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8" t="s">
        <v>9</v>
      </c>
      <c r="C299" s="15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8" t="s">
        <v>9</v>
      </c>
      <c r="Y299" s="15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60" t="s">
        <v>7</v>
      </c>
      <c r="F308" s="161"/>
      <c r="G308" s="16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634</v>
      </c>
      <c r="Y308" s="10">
        <v>36</v>
      </c>
      <c r="AA308" s="160" t="s">
        <v>7</v>
      </c>
      <c r="AB308" s="161"/>
      <c r="AC308" s="162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60" t="s">
        <v>7</v>
      </c>
      <c r="O310" s="161"/>
      <c r="P310" s="161"/>
      <c r="Q310" s="162"/>
      <c r="R310" s="18">
        <f>SUM(R294:R309)</f>
        <v>0</v>
      </c>
      <c r="S310" s="3"/>
      <c r="V310" s="17"/>
      <c r="X310" s="12"/>
      <c r="Y310" s="10"/>
      <c r="AJ310" s="160" t="s">
        <v>7</v>
      </c>
      <c r="AK310" s="161"/>
      <c r="AL310" s="161"/>
      <c r="AM310" s="162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63" t="s">
        <v>30</v>
      </c>
      <c r="I332" s="163"/>
      <c r="J332" s="163"/>
      <c r="V332" s="17"/>
      <c r="AA332" s="163" t="s">
        <v>31</v>
      </c>
      <c r="AB332" s="163"/>
      <c r="AC332" s="163"/>
    </row>
    <row r="333" spans="1:43">
      <c r="H333" s="163"/>
      <c r="I333" s="163"/>
      <c r="J333" s="163"/>
      <c r="V333" s="17"/>
      <c r="AA333" s="163"/>
      <c r="AB333" s="163"/>
      <c r="AC333" s="16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64" t="s">
        <v>20</v>
      </c>
      <c r="F337" s="164"/>
      <c r="G337" s="164"/>
      <c r="H337" s="164"/>
      <c r="V337" s="17"/>
      <c r="X337" s="23" t="s">
        <v>32</v>
      </c>
      <c r="Y337" s="20">
        <f>IF(B1129="PAGADO",0,C342)</f>
        <v>14</v>
      </c>
      <c r="AA337" s="164" t="s">
        <v>20</v>
      </c>
      <c r="AB337" s="164"/>
      <c r="AC337" s="164"/>
      <c r="AD337" s="164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5" t="str">
        <f>IF(Y342&lt;0,"NO PAGAR","COBRAR'")</f>
        <v>COBRAR'</v>
      </c>
      <c r="Y343" s="16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5" t="str">
        <f>IF(C342&lt;0,"NO PAGAR","COBRAR'")</f>
        <v>COBRAR'</v>
      </c>
      <c r="C344" s="16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8" t="s">
        <v>9</v>
      </c>
      <c r="C345" s="15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8" t="s">
        <v>9</v>
      </c>
      <c r="Y345" s="15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60" t="s">
        <v>7</v>
      </c>
      <c r="F353" s="161"/>
      <c r="G353" s="162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60" t="s">
        <v>7</v>
      </c>
      <c r="AB353" s="161"/>
      <c r="AC353" s="16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60" t="s">
        <v>7</v>
      </c>
      <c r="O355" s="161"/>
      <c r="P355" s="161"/>
      <c r="Q355" s="162"/>
      <c r="R355" s="18">
        <f>SUM(R339:R354)</f>
        <v>0</v>
      </c>
      <c r="S355" s="3"/>
      <c r="V355" s="17"/>
      <c r="X355" s="12"/>
      <c r="Y355" s="10"/>
      <c r="AJ355" s="160" t="s">
        <v>7</v>
      </c>
      <c r="AK355" s="161"/>
      <c r="AL355" s="161"/>
      <c r="AM355" s="16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66" t="s">
        <v>29</v>
      </c>
      <c r="AD379" s="166"/>
      <c r="AE379" s="166"/>
    </row>
    <row r="380" spans="2:31">
      <c r="H380" s="163" t="s">
        <v>28</v>
      </c>
      <c r="I380" s="163"/>
      <c r="J380" s="163"/>
      <c r="V380" s="17"/>
      <c r="AC380" s="166"/>
      <c r="AD380" s="166"/>
      <c r="AE380" s="166"/>
    </row>
    <row r="381" spans="2:31">
      <c r="H381" s="163"/>
      <c r="I381" s="163"/>
      <c r="J381" s="163"/>
      <c r="V381" s="17"/>
      <c r="AC381" s="166"/>
      <c r="AD381" s="166"/>
      <c r="AE381" s="166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64" t="s">
        <v>20</v>
      </c>
      <c r="F385" s="164"/>
      <c r="G385" s="164"/>
      <c r="H385" s="164"/>
      <c r="V385" s="17"/>
      <c r="X385" s="23" t="s">
        <v>32</v>
      </c>
      <c r="Y385" s="20">
        <f>IF(B385="PAGADO",0,C390)</f>
        <v>14</v>
      </c>
      <c r="AA385" s="164" t="s">
        <v>20</v>
      </c>
      <c r="AB385" s="164"/>
      <c r="AC385" s="164"/>
      <c r="AD385" s="164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67" t="str">
        <f>IF(C390&lt;0,"NO PAGAR","COBRAR")</f>
        <v>COBRAR</v>
      </c>
      <c r="C391" s="167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67" t="str">
        <f>IF(Y390&lt;0,"NO PAGAR","COBRAR")</f>
        <v>COBRAR</v>
      </c>
      <c r="Y391" s="167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58" t="s">
        <v>9</v>
      </c>
      <c r="C392" s="159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58" t="s">
        <v>9</v>
      </c>
      <c r="Y392" s="159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60" t="s">
        <v>7</v>
      </c>
      <c r="F401" s="161"/>
      <c r="G401" s="162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60" t="s">
        <v>7</v>
      </c>
      <c r="AB401" s="161"/>
      <c r="AC401" s="162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60" t="s">
        <v>7</v>
      </c>
      <c r="O403" s="161"/>
      <c r="P403" s="161"/>
      <c r="Q403" s="162"/>
      <c r="R403" s="18">
        <f>SUM(R387:R402)</f>
        <v>0</v>
      </c>
      <c r="S403" s="3"/>
      <c r="V403" s="17"/>
      <c r="X403" s="12"/>
      <c r="Y403" s="10"/>
      <c r="AJ403" s="160" t="s">
        <v>7</v>
      </c>
      <c r="AK403" s="161"/>
      <c r="AL403" s="161"/>
      <c r="AM403" s="162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827</v>
      </c>
      <c r="H425" s="163" t="s">
        <v>30</v>
      </c>
      <c r="I425" s="163"/>
      <c r="J425" s="163"/>
      <c r="V425" s="17"/>
      <c r="AA425" s="163" t="s">
        <v>31</v>
      </c>
      <c r="AB425" s="163"/>
      <c r="AC425" s="163"/>
    </row>
    <row r="426" spans="1:43">
      <c r="H426" s="163"/>
      <c r="I426" s="163"/>
      <c r="J426" s="163"/>
      <c r="V426" s="17"/>
      <c r="AA426" s="163"/>
      <c r="AB426" s="163"/>
      <c r="AC426" s="163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64" t="s">
        <v>439</v>
      </c>
      <c r="F430" s="164"/>
      <c r="G430" s="164"/>
      <c r="H430" s="164"/>
      <c r="V430" s="17"/>
      <c r="X430" s="23" t="s">
        <v>75</v>
      </c>
      <c r="Y430" s="20">
        <f>IF(B430="PAGADO",0,C435)</f>
        <v>0</v>
      </c>
      <c r="AA430" s="164" t="s">
        <v>20</v>
      </c>
      <c r="AB430" s="164"/>
      <c r="AC430" s="164"/>
      <c r="AD430" s="164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823</v>
      </c>
      <c r="G432" s="3" t="s">
        <v>824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65" t="str">
        <f>IF(Y435&lt;0,"NO PAGAR","COBRAR'")</f>
        <v>COBRAR'</v>
      </c>
      <c r="Y436" s="165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65" t="str">
        <f>IF(C435&lt;0,"NO PAGAR","COBRAR'")</f>
        <v>COBRAR'</v>
      </c>
      <c r="C437" s="165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58" t="s">
        <v>9</v>
      </c>
      <c r="C438" s="159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58" t="s">
        <v>9</v>
      </c>
      <c r="Y438" s="159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60" t="s">
        <v>7</v>
      </c>
      <c r="F446" s="161"/>
      <c r="G446" s="162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60" t="s">
        <v>7</v>
      </c>
      <c r="AB446" s="161"/>
      <c r="AC446" s="162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60" t="s">
        <v>7</v>
      </c>
      <c r="O448" s="161"/>
      <c r="P448" s="161"/>
      <c r="Q448" s="162"/>
      <c r="R448" s="18">
        <f>SUM(R432:R447)</f>
        <v>0</v>
      </c>
      <c r="S448" s="3"/>
      <c r="V448" s="17"/>
      <c r="X448" s="12"/>
      <c r="Y448" s="10"/>
      <c r="AJ448" s="160" t="s">
        <v>7</v>
      </c>
      <c r="AK448" s="161"/>
      <c r="AL448" s="161"/>
      <c r="AM448" s="162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66" t="s">
        <v>29</v>
      </c>
      <c r="AD468" s="166"/>
      <c r="AE468" s="166"/>
    </row>
    <row r="469" spans="2:41">
      <c r="H469" s="163" t="s">
        <v>28</v>
      </c>
      <c r="I469" s="163"/>
      <c r="J469" s="163"/>
      <c r="V469" s="17"/>
      <c r="AC469" s="166"/>
      <c r="AD469" s="166"/>
      <c r="AE469" s="166"/>
    </row>
    <row r="470" spans="2:41">
      <c r="H470" s="163"/>
      <c r="I470" s="163"/>
      <c r="J470" s="163"/>
      <c r="V470" s="17"/>
      <c r="AC470" s="166"/>
      <c r="AD470" s="166"/>
      <c r="AE470" s="166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64" t="s">
        <v>20</v>
      </c>
      <c r="F474" s="164"/>
      <c r="G474" s="164"/>
      <c r="H474" s="164"/>
      <c r="V474" s="17"/>
      <c r="X474" s="23" t="s">
        <v>32</v>
      </c>
      <c r="Y474" s="20">
        <f>IF(B474="PAGADO",0,C479)</f>
        <v>0</v>
      </c>
      <c r="AA474" s="164" t="s">
        <v>20</v>
      </c>
      <c r="AB474" s="164"/>
      <c r="AC474" s="164"/>
      <c r="AD474" s="164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67" t="str">
        <f>IF(C479&lt;0,"NO PAGAR","COBRAR")</f>
        <v>COBRAR</v>
      </c>
      <c r="C480" s="167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67" t="str">
        <f>IF(Y479&lt;0,"NO PAGAR","COBRAR")</f>
        <v>COBRAR</v>
      </c>
      <c r="Y480" s="167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58" t="s">
        <v>9</v>
      </c>
      <c r="C481" s="159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58" t="s">
        <v>9</v>
      </c>
      <c r="Y481" s="159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60" t="s">
        <v>7</v>
      </c>
      <c r="F490" s="161"/>
      <c r="G490" s="162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60" t="s">
        <v>7</v>
      </c>
      <c r="AB490" s="161"/>
      <c r="AC490" s="162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60" t="s">
        <v>7</v>
      </c>
      <c r="O492" s="161"/>
      <c r="P492" s="161"/>
      <c r="Q492" s="162"/>
      <c r="R492" s="18">
        <f>SUM(R476:R491)</f>
        <v>0</v>
      </c>
      <c r="S492" s="3"/>
      <c r="V492" s="17"/>
      <c r="X492" s="12"/>
      <c r="Y492" s="10"/>
      <c r="AJ492" s="160" t="s">
        <v>7</v>
      </c>
      <c r="AK492" s="161"/>
      <c r="AL492" s="161"/>
      <c r="AM492" s="162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63" t="s">
        <v>30</v>
      </c>
      <c r="I514" s="163"/>
      <c r="J514" s="163"/>
      <c r="V514" s="17"/>
      <c r="AA514" s="163" t="s">
        <v>31</v>
      </c>
      <c r="AB514" s="163"/>
      <c r="AC514" s="163"/>
    </row>
    <row r="515" spans="2:41">
      <c r="H515" s="163"/>
      <c r="I515" s="163"/>
      <c r="J515" s="163"/>
      <c r="V515" s="17"/>
      <c r="AA515" s="163"/>
      <c r="AB515" s="163"/>
      <c r="AC515" s="163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64" t="s">
        <v>20</v>
      </c>
      <c r="F519" s="164"/>
      <c r="G519" s="164"/>
      <c r="H519" s="164"/>
      <c r="V519" s="17"/>
      <c r="X519" s="23" t="s">
        <v>32</v>
      </c>
      <c r="Y519" s="20">
        <f>IF(B1319="PAGADO",0,C524)</f>
        <v>0</v>
      </c>
      <c r="AA519" s="164" t="s">
        <v>20</v>
      </c>
      <c r="AB519" s="164"/>
      <c r="AC519" s="164"/>
      <c r="AD519" s="164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65" t="str">
        <f>IF(Y524&lt;0,"NO PAGAR","COBRAR'")</f>
        <v>COBRAR'</v>
      </c>
      <c r="Y525" s="165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65" t="str">
        <f>IF(C524&lt;0,"NO PAGAR","COBRAR'")</f>
        <v>COBRAR'</v>
      </c>
      <c r="C526" s="165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58" t="s">
        <v>9</v>
      </c>
      <c r="C527" s="159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58" t="s">
        <v>9</v>
      </c>
      <c r="Y527" s="159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60" t="s">
        <v>7</v>
      </c>
      <c r="F535" s="161"/>
      <c r="G535" s="162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60" t="s">
        <v>7</v>
      </c>
      <c r="AB535" s="161"/>
      <c r="AC535" s="162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60" t="s">
        <v>7</v>
      </c>
      <c r="O537" s="161"/>
      <c r="P537" s="161"/>
      <c r="Q537" s="162"/>
      <c r="R537" s="18">
        <f>SUM(R521:R536)</f>
        <v>0</v>
      </c>
      <c r="S537" s="3"/>
      <c r="V537" s="17"/>
      <c r="X537" s="12"/>
      <c r="Y537" s="10"/>
      <c r="AJ537" s="160" t="s">
        <v>7</v>
      </c>
      <c r="AK537" s="161"/>
      <c r="AL537" s="161"/>
      <c r="AM537" s="162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66" t="s">
        <v>29</v>
      </c>
      <c r="AD567" s="166"/>
      <c r="AE567" s="166"/>
    </row>
    <row r="568" spans="2:41">
      <c r="H568" s="163" t="s">
        <v>28</v>
      </c>
      <c r="I568" s="163"/>
      <c r="J568" s="163"/>
      <c r="V568" s="17"/>
      <c r="AC568" s="166"/>
      <c r="AD568" s="166"/>
      <c r="AE568" s="166"/>
    </row>
    <row r="569" spans="2:41">
      <c r="H569" s="163"/>
      <c r="I569" s="163"/>
      <c r="J569" s="163"/>
      <c r="V569" s="17"/>
      <c r="AC569" s="166"/>
      <c r="AD569" s="166"/>
      <c r="AE569" s="166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64" t="s">
        <v>20</v>
      </c>
      <c r="F573" s="164"/>
      <c r="G573" s="164"/>
      <c r="H573" s="164"/>
      <c r="V573" s="17"/>
      <c r="X573" s="23" t="s">
        <v>32</v>
      </c>
      <c r="Y573" s="20">
        <f>IF(B573="PAGADO",0,C578)</f>
        <v>0</v>
      </c>
      <c r="AA573" s="164" t="s">
        <v>20</v>
      </c>
      <c r="AB573" s="164"/>
      <c r="AC573" s="164"/>
      <c r="AD573" s="164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67" t="str">
        <f>IF(C578&lt;0,"NO PAGAR","COBRAR")</f>
        <v>COBRAR</v>
      </c>
      <c r="C579" s="167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67" t="str">
        <f>IF(Y578&lt;0,"NO PAGAR","COBRAR")</f>
        <v>COBRAR</v>
      </c>
      <c r="Y579" s="167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58" t="s">
        <v>9</v>
      </c>
      <c r="C580" s="159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58" t="s">
        <v>9</v>
      </c>
      <c r="Y580" s="159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60" t="s">
        <v>7</v>
      </c>
      <c r="F589" s="161"/>
      <c r="G589" s="162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60" t="s">
        <v>7</v>
      </c>
      <c r="AB589" s="161"/>
      <c r="AC589" s="162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60" t="s">
        <v>7</v>
      </c>
      <c r="O591" s="161"/>
      <c r="P591" s="161"/>
      <c r="Q591" s="162"/>
      <c r="R591" s="18">
        <f>SUM(R575:R590)</f>
        <v>0</v>
      </c>
      <c r="S591" s="3"/>
      <c r="V591" s="17"/>
      <c r="X591" s="12"/>
      <c r="Y591" s="10"/>
      <c r="AJ591" s="160" t="s">
        <v>7</v>
      </c>
      <c r="AK591" s="161"/>
      <c r="AL591" s="161"/>
      <c r="AM591" s="162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63" t="s">
        <v>30</v>
      </c>
      <c r="I613" s="163"/>
      <c r="J613" s="163"/>
      <c r="V613" s="17"/>
      <c r="AA613" s="163" t="s">
        <v>31</v>
      </c>
      <c r="AB613" s="163"/>
      <c r="AC613" s="163"/>
    </row>
    <row r="614" spans="1:43">
      <c r="H614" s="163"/>
      <c r="I614" s="163"/>
      <c r="J614" s="163"/>
      <c r="V614" s="17"/>
      <c r="AA614" s="163"/>
      <c r="AB614" s="163"/>
      <c r="AC614" s="163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64" t="s">
        <v>20</v>
      </c>
      <c r="F618" s="164"/>
      <c r="G618" s="164"/>
      <c r="H618" s="164"/>
      <c r="V618" s="17"/>
      <c r="X618" s="23" t="s">
        <v>32</v>
      </c>
      <c r="Y618" s="20">
        <f>IF(B1418="PAGADO",0,C623)</f>
        <v>0</v>
      </c>
      <c r="AA618" s="164" t="s">
        <v>20</v>
      </c>
      <c r="AB618" s="164"/>
      <c r="AC618" s="164"/>
      <c r="AD618" s="164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65" t="str">
        <f>IF(Y623&lt;0,"NO PAGAR","COBRAR'")</f>
        <v>COBRAR'</v>
      </c>
      <c r="Y624" s="165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65" t="str">
        <f>IF(C623&lt;0,"NO PAGAR","COBRAR'")</f>
        <v>COBRAR'</v>
      </c>
      <c r="C625" s="165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58" t="s">
        <v>9</v>
      </c>
      <c r="C626" s="15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58" t="s">
        <v>9</v>
      </c>
      <c r="Y626" s="15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60" t="s">
        <v>7</v>
      </c>
      <c r="F634" s="161"/>
      <c r="G634" s="162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60" t="s">
        <v>7</v>
      </c>
      <c r="AB634" s="161"/>
      <c r="AC634" s="162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60" t="s">
        <v>7</v>
      </c>
      <c r="O636" s="161"/>
      <c r="P636" s="161"/>
      <c r="Q636" s="162"/>
      <c r="R636" s="18">
        <f>SUM(R620:R635)</f>
        <v>0</v>
      </c>
      <c r="S636" s="3"/>
      <c r="V636" s="17"/>
      <c r="X636" s="12"/>
      <c r="Y636" s="10"/>
      <c r="AJ636" s="160" t="s">
        <v>7</v>
      </c>
      <c r="AK636" s="161"/>
      <c r="AL636" s="161"/>
      <c r="AM636" s="162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66" t="s">
        <v>29</v>
      </c>
      <c r="AD660" s="166"/>
      <c r="AE660" s="166"/>
    </row>
    <row r="661" spans="2:41">
      <c r="H661" s="163" t="s">
        <v>28</v>
      </c>
      <c r="I661" s="163"/>
      <c r="J661" s="163"/>
      <c r="V661" s="17"/>
      <c r="AC661" s="166"/>
      <c r="AD661" s="166"/>
      <c r="AE661" s="166"/>
    </row>
    <row r="662" spans="2:41">
      <c r="H662" s="163"/>
      <c r="I662" s="163"/>
      <c r="J662" s="163"/>
      <c r="V662" s="17"/>
      <c r="AC662" s="166"/>
      <c r="AD662" s="166"/>
      <c r="AE662" s="166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64" t="s">
        <v>20</v>
      </c>
      <c r="F666" s="164"/>
      <c r="G666" s="164"/>
      <c r="H666" s="164"/>
      <c r="V666" s="17"/>
      <c r="X666" s="23" t="s">
        <v>32</v>
      </c>
      <c r="Y666" s="20">
        <f>IF(B666="PAGADO",0,C671)</f>
        <v>0</v>
      </c>
      <c r="AA666" s="164" t="s">
        <v>20</v>
      </c>
      <c r="AB666" s="164"/>
      <c r="AC666" s="164"/>
      <c r="AD666" s="164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67" t="str">
        <f>IF(C671&lt;0,"NO PAGAR","COBRAR")</f>
        <v>COBRAR</v>
      </c>
      <c r="C672" s="167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67" t="str">
        <f>IF(Y671&lt;0,"NO PAGAR","COBRAR")</f>
        <v>COBRAR</v>
      </c>
      <c r="Y672" s="167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58" t="s">
        <v>9</v>
      </c>
      <c r="C673" s="159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58" t="s">
        <v>9</v>
      </c>
      <c r="Y673" s="159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60" t="s">
        <v>7</v>
      </c>
      <c r="F682" s="161"/>
      <c r="G682" s="162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60" t="s">
        <v>7</v>
      </c>
      <c r="AB682" s="161"/>
      <c r="AC682" s="162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60" t="s">
        <v>7</v>
      </c>
      <c r="O684" s="161"/>
      <c r="P684" s="161"/>
      <c r="Q684" s="162"/>
      <c r="R684" s="18">
        <f>SUM(R668:R683)</f>
        <v>0</v>
      </c>
      <c r="S684" s="3"/>
      <c r="V684" s="17"/>
      <c r="X684" s="12"/>
      <c r="Y684" s="10"/>
      <c r="AJ684" s="160" t="s">
        <v>7</v>
      </c>
      <c r="AK684" s="161"/>
      <c r="AL684" s="161"/>
      <c r="AM684" s="162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63" t="s">
        <v>30</v>
      </c>
      <c r="I706" s="163"/>
      <c r="J706" s="163"/>
      <c r="V706" s="17"/>
      <c r="AA706" s="163" t="s">
        <v>31</v>
      </c>
      <c r="AB706" s="163"/>
      <c r="AC706" s="163"/>
    </row>
    <row r="707" spans="2:41">
      <c r="H707" s="163"/>
      <c r="I707" s="163"/>
      <c r="J707" s="163"/>
      <c r="V707" s="17"/>
      <c r="AA707" s="163"/>
      <c r="AB707" s="163"/>
      <c r="AC707" s="163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64" t="s">
        <v>20</v>
      </c>
      <c r="F711" s="164"/>
      <c r="G711" s="164"/>
      <c r="H711" s="164"/>
      <c r="V711" s="17"/>
      <c r="X711" s="23" t="s">
        <v>32</v>
      </c>
      <c r="Y711" s="20">
        <f>IF(B1511="PAGADO",0,C716)</f>
        <v>0</v>
      </c>
      <c r="AA711" s="164" t="s">
        <v>20</v>
      </c>
      <c r="AB711" s="164"/>
      <c r="AC711" s="164"/>
      <c r="AD711" s="164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65" t="str">
        <f>IF(Y716&lt;0,"NO PAGAR","COBRAR'")</f>
        <v>COBRAR'</v>
      </c>
      <c r="Y717" s="165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65" t="str">
        <f>IF(C716&lt;0,"NO PAGAR","COBRAR'")</f>
        <v>COBRAR'</v>
      </c>
      <c r="C718" s="165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58" t="s">
        <v>9</v>
      </c>
      <c r="C719" s="159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58" t="s">
        <v>9</v>
      </c>
      <c r="Y719" s="159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60" t="s">
        <v>7</v>
      </c>
      <c r="F727" s="161"/>
      <c r="G727" s="162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60" t="s">
        <v>7</v>
      </c>
      <c r="AB727" s="161"/>
      <c r="AC727" s="162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60" t="s">
        <v>7</v>
      </c>
      <c r="O729" s="161"/>
      <c r="P729" s="161"/>
      <c r="Q729" s="162"/>
      <c r="R729" s="18">
        <f>SUM(R713:R728)</f>
        <v>0</v>
      </c>
      <c r="S729" s="3"/>
      <c r="V729" s="17"/>
      <c r="X729" s="12"/>
      <c r="Y729" s="10"/>
      <c r="AJ729" s="160" t="s">
        <v>7</v>
      </c>
      <c r="AK729" s="161"/>
      <c r="AL729" s="161"/>
      <c r="AM729" s="162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66" t="s">
        <v>29</v>
      </c>
      <c r="AD753" s="166"/>
      <c r="AE753" s="166"/>
    </row>
    <row r="754" spans="2:41">
      <c r="H754" s="163" t="s">
        <v>28</v>
      </c>
      <c r="I754" s="163"/>
      <c r="J754" s="163"/>
      <c r="V754" s="17"/>
      <c r="AC754" s="166"/>
      <c r="AD754" s="166"/>
      <c r="AE754" s="166"/>
    </row>
    <row r="755" spans="2:41">
      <c r="H755" s="163"/>
      <c r="I755" s="163"/>
      <c r="J755" s="163"/>
      <c r="V755" s="17"/>
      <c r="AC755" s="166"/>
      <c r="AD755" s="166"/>
      <c r="AE755" s="166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64" t="s">
        <v>20</v>
      </c>
      <c r="F759" s="164"/>
      <c r="G759" s="164"/>
      <c r="H759" s="164"/>
      <c r="V759" s="17"/>
      <c r="X759" s="23" t="s">
        <v>32</v>
      </c>
      <c r="Y759" s="20">
        <f>IF(B759="PAGADO",0,C764)</f>
        <v>0</v>
      </c>
      <c r="AA759" s="164" t="s">
        <v>20</v>
      </c>
      <c r="AB759" s="164"/>
      <c r="AC759" s="164"/>
      <c r="AD759" s="164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67" t="str">
        <f>IF(C764&lt;0,"NO PAGAR","COBRAR")</f>
        <v>COBRAR</v>
      </c>
      <c r="C765" s="16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67" t="str">
        <f>IF(Y764&lt;0,"NO PAGAR","COBRAR")</f>
        <v>COBRAR</v>
      </c>
      <c r="Y765" s="167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58" t="s">
        <v>9</v>
      </c>
      <c r="C766" s="15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58" t="s">
        <v>9</v>
      </c>
      <c r="Y766" s="15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60" t="s">
        <v>7</v>
      </c>
      <c r="F775" s="161"/>
      <c r="G775" s="162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60" t="s">
        <v>7</v>
      </c>
      <c r="AB775" s="161"/>
      <c r="AC775" s="162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60" t="s">
        <v>7</v>
      </c>
      <c r="O777" s="161"/>
      <c r="P777" s="161"/>
      <c r="Q777" s="162"/>
      <c r="R777" s="18">
        <f>SUM(R761:R776)</f>
        <v>0</v>
      </c>
      <c r="S777" s="3"/>
      <c r="V777" s="17"/>
      <c r="X777" s="12"/>
      <c r="Y777" s="10"/>
      <c r="AJ777" s="160" t="s">
        <v>7</v>
      </c>
      <c r="AK777" s="161"/>
      <c r="AL777" s="161"/>
      <c r="AM777" s="162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63" t="s">
        <v>30</v>
      </c>
      <c r="I799" s="163"/>
      <c r="J799" s="163"/>
      <c r="V799" s="17"/>
      <c r="AA799" s="163" t="s">
        <v>31</v>
      </c>
      <c r="AB799" s="163"/>
      <c r="AC799" s="163"/>
    </row>
    <row r="800" spans="1:43">
      <c r="H800" s="163"/>
      <c r="I800" s="163"/>
      <c r="J800" s="163"/>
      <c r="V800" s="17"/>
      <c r="AA800" s="163"/>
      <c r="AB800" s="163"/>
      <c r="AC800" s="163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64" t="s">
        <v>20</v>
      </c>
      <c r="F804" s="164"/>
      <c r="G804" s="164"/>
      <c r="H804" s="164"/>
      <c r="V804" s="17"/>
      <c r="X804" s="23" t="s">
        <v>32</v>
      </c>
      <c r="Y804" s="20">
        <f>IF(B1604="PAGADO",0,C809)</f>
        <v>0</v>
      </c>
      <c r="AA804" s="164" t="s">
        <v>20</v>
      </c>
      <c r="AB804" s="164"/>
      <c r="AC804" s="164"/>
      <c r="AD804" s="164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65" t="str">
        <f>IF(Y809&lt;0,"NO PAGAR","COBRAR'")</f>
        <v>COBRAR'</v>
      </c>
      <c r="Y810" s="165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65" t="str">
        <f>IF(C809&lt;0,"NO PAGAR","COBRAR'")</f>
        <v>COBRAR'</v>
      </c>
      <c r="C811" s="165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58" t="s">
        <v>9</v>
      </c>
      <c r="C812" s="15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58" t="s">
        <v>9</v>
      </c>
      <c r="Y812" s="15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60" t="s">
        <v>7</v>
      </c>
      <c r="F820" s="161"/>
      <c r="G820" s="162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60" t="s">
        <v>7</v>
      </c>
      <c r="AB820" s="161"/>
      <c r="AC820" s="162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60" t="s">
        <v>7</v>
      </c>
      <c r="O822" s="161"/>
      <c r="P822" s="161"/>
      <c r="Q822" s="162"/>
      <c r="R822" s="18">
        <f>SUM(R806:R821)</f>
        <v>0</v>
      </c>
      <c r="S822" s="3"/>
      <c r="V822" s="17"/>
      <c r="X822" s="12"/>
      <c r="Y822" s="10"/>
      <c r="AJ822" s="160" t="s">
        <v>7</v>
      </c>
      <c r="AK822" s="161"/>
      <c r="AL822" s="161"/>
      <c r="AM822" s="162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66" t="s">
        <v>29</v>
      </c>
      <c r="AD846" s="166"/>
      <c r="AE846" s="166"/>
    </row>
    <row r="847" spans="5:31">
      <c r="H847" s="163" t="s">
        <v>28</v>
      </c>
      <c r="I847" s="163"/>
      <c r="J847" s="163"/>
      <c r="V847" s="17"/>
      <c r="AC847" s="166"/>
      <c r="AD847" s="166"/>
      <c r="AE847" s="166"/>
    </row>
    <row r="848" spans="5:31">
      <c r="H848" s="163"/>
      <c r="I848" s="163"/>
      <c r="J848" s="163"/>
      <c r="V848" s="17"/>
      <c r="AC848" s="166"/>
      <c r="AD848" s="166"/>
      <c r="AE848" s="166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64" t="s">
        <v>20</v>
      </c>
      <c r="F852" s="164"/>
      <c r="G852" s="164"/>
      <c r="H852" s="164"/>
      <c r="V852" s="17"/>
      <c r="X852" s="23" t="s">
        <v>32</v>
      </c>
      <c r="Y852" s="20">
        <f>IF(B852="PAGADO",0,C857)</f>
        <v>0</v>
      </c>
      <c r="AA852" s="164" t="s">
        <v>20</v>
      </c>
      <c r="AB852" s="164"/>
      <c r="AC852" s="164"/>
      <c r="AD852" s="164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67" t="str">
        <f>IF(C857&lt;0,"NO PAGAR","COBRAR")</f>
        <v>COBRAR</v>
      </c>
      <c r="C858" s="16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67" t="str">
        <f>IF(Y857&lt;0,"NO PAGAR","COBRAR")</f>
        <v>COBRAR</v>
      </c>
      <c r="Y858" s="167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58" t="s">
        <v>9</v>
      </c>
      <c r="C859" s="15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58" t="s">
        <v>9</v>
      </c>
      <c r="Y859" s="15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60" t="s">
        <v>7</v>
      </c>
      <c r="F868" s="161"/>
      <c r="G868" s="162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60" t="s">
        <v>7</v>
      </c>
      <c r="AB868" s="161"/>
      <c r="AC868" s="162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60" t="s">
        <v>7</v>
      </c>
      <c r="O870" s="161"/>
      <c r="P870" s="161"/>
      <c r="Q870" s="162"/>
      <c r="R870" s="18">
        <f>SUM(R854:R869)</f>
        <v>0</v>
      </c>
      <c r="S870" s="3"/>
      <c r="V870" s="17"/>
      <c r="X870" s="12"/>
      <c r="Y870" s="10"/>
      <c r="AJ870" s="160" t="s">
        <v>7</v>
      </c>
      <c r="AK870" s="161"/>
      <c r="AL870" s="161"/>
      <c r="AM870" s="162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63" t="s">
        <v>30</v>
      </c>
      <c r="I892" s="163"/>
      <c r="J892" s="163"/>
      <c r="V892" s="17"/>
      <c r="AA892" s="163" t="s">
        <v>31</v>
      </c>
      <c r="AB892" s="163"/>
      <c r="AC892" s="163"/>
    </row>
    <row r="893" spans="1:43">
      <c r="H893" s="163"/>
      <c r="I893" s="163"/>
      <c r="J893" s="163"/>
      <c r="V893" s="17"/>
      <c r="AA893" s="163"/>
      <c r="AB893" s="163"/>
      <c r="AC893" s="163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64" t="s">
        <v>20</v>
      </c>
      <c r="F897" s="164"/>
      <c r="G897" s="164"/>
      <c r="H897" s="164"/>
      <c r="V897" s="17"/>
      <c r="X897" s="23" t="s">
        <v>32</v>
      </c>
      <c r="Y897" s="20">
        <f>IF(B1697="PAGADO",0,C902)</f>
        <v>0</v>
      </c>
      <c r="AA897" s="164" t="s">
        <v>20</v>
      </c>
      <c r="AB897" s="164"/>
      <c r="AC897" s="164"/>
      <c r="AD897" s="16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5" t="str">
        <f>IF(Y902&lt;0,"NO PAGAR","COBRAR'")</f>
        <v>COBRAR'</v>
      </c>
      <c r="Y903" s="165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65" t="str">
        <f>IF(C902&lt;0,"NO PAGAR","COBRAR'")</f>
        <v>COBRAR'</v>
      </c>
      <c r="C904" s="165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58" t="s">
        <v>9</v>
      </c>
      <c r="C905" s="159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58" t="s">
        <v>9</v>
      </c>
      <c r="Y905" s="159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60" t="s">
        <v>7</v>
      </c>
      <c r="F913" s="161"/>
      <c r="G913" s="16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60" t="s">
        <v>7</v>
      </c>
      <c r="AB913" s="161"/>
      <c r="AC913" s="16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60" t="s">
        <v>7</v>
      </c>
      <c r="O915" s="161"/>
      <c r="P915" s="161"/>
      <c r="Q915" s="162"/>
      <c r="R915" s="18">
        <f>SUM(R899:R914)</f>
        <v>0</v>
      </c>
      <c r="S915" s="3"/>
      <c r="V915" s="17"/>
      <c r="X915" s="12"/>
      <c r="Y915" s="10"/>
      <c r="AJ915" s="160" t="s">
        <v>7</v>
      </c>
      <c r="AK915" s="161"/>
      <c r="AL915" s="161"/>
      <c r="AM915" s="16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66" t="s">
        <v>29</v>
      </c>
      <c r="AD940" s="166"/>
      <c r="AE940" s="166"/>
    </row>
    <row r="941" spans="8:31">
      <c r="H941" s="163" t="s">
        <v>28</v>
      </c>
      <c r="I941" s="163"/>
      <c r="J941" s="163"/>
      <c r="V941" s="17"/>
      <c r="AC941" s="166"/>
      <c r="AD941" s="166"/>
      <c r="AE941" s="166"/>
    </row>
    <row r="942" spans="8:31">
      <c r="H942" s="163"/>
      <c r="I942" s="163"/>
      <c r="J942" s="163"/>
      <c r="V942" s="17"/>
      <c r="AC942" s="166"/>
      <c r="AD942" s="166"/>
      <c r="AE942" s="166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64" t="s">
        <v>20</v>
      </c>
      <c r="F946" s="164"/>
      <c r="G946" s="164"/>
      <c r="H946" s="164"/>
      <c r="V946" s="17"/>
      <c r="X946" s="23" t="s">
        <v>32</v>
      </c>
      <c r="Y946" s="20">
        <f>IF(B946="PAGADO",0,C951)</f>
        <v>0</v>
      </c>
      <c r="AA946" s="164" t="s">
        <v>20</v>
      </c>
      <c r="AB946" s="164"/>
      <c r="AC946" s="164"/>
      <c r="AD946" s="164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67" t="str">
        <f>IF(C951&lt;0,"NO PAGAR","COBRAR")</f>
        <v>COBRAR</v>
      </c>
      <c r="C952" s="16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67" t="str">
        <f>IF(Y951&lt;0,"NO PAGAR","COBRAR")</f>
        <v>COBRAR</v>
      </c>
      <c r="Y952" s="167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58" t="s">
        <v>9</v>
      </c>
      <c r="C953" s="15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58" t="s">
        <v>9</v>
      </c>
      <c r="Y953" s="15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60" t="s">
        <v>7</v>
      </c>
      <c r="F962" s="161"/>
      <c r="G962" s="162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60" t="s">
        <v>7</v>
      </c>
      <c r="AB962" s="161"/>
      <c r="AC962" s="162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60" t="s">
        <v>7</v>
      </c>
      <c r="O964" s="161"/>
      <c r="P964" s="161"/>
      <c r="Q964" s="162"/>
      <c r="R964" s="18">
        <f>SUM(R948:R963)</f>
        <v>0</v>
      </c>
      <c r="S964" s="3"/>
      <c r="V964" s="17"/>
      <c r="X964" s="12"/>
      <c r="Y964" s="10"/>
      <c r="AJ964" s="160" t="s">
        <v>7</v>
      </c>
      <c r="AK964" s="161"/>
      <c r="AL964" s="161"/>
      <c r="AM964" s="162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63" t="s">
        <v>30</v>
      </c>
      <c r="I986" s="163"/>
      <c r="J986" s="163"/>
      <c r="V986" s="17"/>
      <c r="AA986" s="163" t="s">
        <v>31</v>
      </c>
      <c r="AB986" s="163"/>
      <c r="AC986" s="163"/>
    </row>
    <row r="987" spans="1:43">
      <c r="H987" s="163"/>
      <c r="I987" s="163"/>
      <c r="J987" s="163"/>
      <c r="V987" s="17"/>
      <c r="AA987" s="163"/>
      <c r="AB987" s="163"/>
      <c r="AC987" s="163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64" t="s">
        <v>20</v>
      </c>
      <c r="F991" s="164"/>
      <c r="G991" s="164"/>
      <c r="H991" s="164"/>
      <c r="V991" s="17"/>
      <c r="X991" s="23" t="s">
        <v>32</v>
      </c>
      <c r="Y991" s="20">
        <f>IF(B1791="PAGADO",0,C996)</f>
        <v>0</v>
      </c>
      <c r="AA991" s="164" t="s">
        <v>20</v>
      </c>
      <c r="AB991" s="164"/>
      <c r="AC991" s="164"/>
      <c r="AD991" s="164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65" t="str">
        <f>IF(Y996&lt;0,"NO PAGAR","COBRAR'")</f>
        <v>COBRAR'</v>
      </c>
      <c r="Y997" s="165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65" t="str">
        <f>IF(C996&lt;0,"NO PAGAR","COBRAR'")</f>
        <v>COBRAR'</v>
      </c>
      <c r="C998" s="165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58" t="s">
        <v>9</v>
      </c>
      <c r="C999" s="15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58" t="s">
        <v>9</v>
      </c>
      <c r="Y999" s="15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60" t="s">
        <v>7</v>
      </c>
      <c r="F1007" s="161"/>
      <c r="G1007" s="162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60" t="s">
        <v>7</v>
      </c>
      <c r="AB1007" s="161"/>
      <c r="AC1007" s="162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60" t="s">
        <v>7</v>
      </c>
      <c r="O1009" s="161"/>
      <c r="P1009" s="161"/>
      <c r="Q1009" s="162"/>
      <c r="R1009" s="18">
        <f>SUM(R993:R1008)</f>
        <v>0</v>
      </c>
      <c r="S1009" s="3"/>
      <c r="V1009" s="17"/>
      <c r="X1009" s="12"/>
      <c r="Y1009" s="10"/>
      <c r="AJ1009" s="160" t="s">
        <v>7</v>
      </c>
      <c r="AK1009" s="161"/>
      <c r="AL1009" s="161"/>
      <c r="AM1009" s="162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66" t="s">
        <v>29</v>
      </c>
      <c r="AD1033" s="166"/>
      <c r="AE1033" s="166"/>
    </row>
    <row r="1034" spans="2:41">
      <c r="H1034" s="163" t="s">
        <v>28</v>
      </c>
      <c r="I1034" s="163"/>
      <c r="J1034" s="163"/>
      <c r="V1034" s="17"/>
      <c r="AC1034" s="166"/>
      <c r="AD1034" s="166"/>
      <c r="AE1034" s="166"/>
    </row>
    <row r="1035" spans="2:41">
      <c r="H1035" s="163"/>
      <c r="I1035" s="163"/>
      <c r="J1035" s="163"/>
      <c r="V1035" s="17"/>
      <c r="AC1035" s="166"/>
      <c r="AD1035" s="166"/>
      <c r="AE1035" s="166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64" t="s">
        <v>20</v>
      </c>
      <c r="F1039" s="164"/>
      <c r="G1039" s="164"/>
      <c r="H1039" s="164"/>
      <c r="V1039" s="17"/>
      <c r="X1039" s="23" t="s">
        <v>32</v>
      </c>
      <c r="Y1039" s="20">
        <f>IF(B1039="PAGADO",0,C1044)</f>
        <v>0</v>
      </c>
      <c r="AA1039" s="164" t="s">
        <v>20</v>
      </c>
      <c r="AB1039" s="164"/>
      <c r="AC1039" s="164"/>
      <c r="AD1039" s="164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67" t="str">
        <f>IF(C1044&lt;0,"NO PAGAR","COBRAR")</f>
        <v>COBRAR</v>
      </c>
      <c r="C1045" s="16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67" t="str">
        <f>IF(Y1044&lt;0,"NO PAGAR","COBRAR")</f>
        <v>COBRAR</v>
      </c>
      <c r="Y1045" s="167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58" t="s">
        <v>9</v>
      </c>
      <c r="C1046" s="15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58" t="s">
        <v>9</v>
      </c>
      <c r="Y1046" s="15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60" t="s">
        <v>7</v>
      </c>
      <c r="F1055" s="161"/>
      <c r="G1055" s="162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60" t="s">
        <v>7</v>
      </c>
      <c r="AB1055" s="161"/>
      <c r="AC1055" s="162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60" t="s">
        <v>7</v>
      </c>
      <c r="O1057" s="161"/>
      <c r="P1057" s="161"/>
      <c r="Q1057" s="162"/>
      <c r="R1057" s="18">
        <f>SUM(R1041:R1056)</f>
        <v>0</v>
      </c>
      <c r="S1057" s="3"/>
      <c r="V1057" s="17"/>
      <c r="X1057" s="12"/>
      <c r="Y1057" s="10"/>
      <c r="AJ1057" s="160" t="s">
        <v>7</v>
      </c>
      <c r="AK1057" s="161"/>
      <c r="AL1057" s="161"/>
      <c r="AM1057" s="162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63" t="s">
        <v>30</v>
      </c>
      <c r="I1079" s="163"/>
      <c r="J1079" s="163"/>
      <c r="V1079" s="17"/>
      <c r="AA1079" s="163" t="s">
        <v>31</v>
      </c>
      <c r="AB1079" s="163"/>
      <c r="AC1079" s="163"/>
    </row>
    <row r="1080" spans="1:43">
      <c r="H1080" s="163"/>
      <c r="I1080" s="163"/>
      <c r="J1080" s="163"/>
      <c r="V1080" s="17"/>
      <c r="AA1080" s="163"/>
      <c r="AB1080" s="163"/>
      <c r="AC1080" s="163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64" t="s">
        <v>20</v>
      </c>
      <c r="F1084" s="164"/>
      <c r="G1084" s="164"/>
      <c r="H1084" s="164"/>
      <c r="V1084" s="17"/>
      <c r="X1084" s="23" t="s">
        <v>32</v>
      </c>
      <c r="Y1084" s="20">
        <f>IF(B1884="PAGADO",0,C1089)</f>
        <v>0</v>
      </c>
      <c r="AA1084" s="164" t="s">
        <v>20</v>
      </c>
      <c r="AB1084" s="164"/>
      <c r="AC1084" s="164"/>
      <c r="AD1084" s="164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65" t="str">
        <f>IF(Y1089&lt;0,"NO PAGAR","COBRAR'")</f>
        <v>COBRAR'</v>
      </c>
      <c r="Y1090" s="165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65" t="str">
        <f>IF(C1089&lt;0,"NO PAGAR","COBRAR'")</f>
        <v>COBRAR'</v>
      </c>
      <c r="C1091" s="165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58" t="s">
        <v>9</v>
      </c>
      <c r="C1092" s="159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58" t="s">
        <v>9</v>
      </c>
      <c r="Y1092" s="159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60" t="s">
        <v>7</v>
      </c>
      <c r="F1100" s="161"/>
      <c r="G1100" s="162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60" t="s">
        <v>7</v>
      </c>
      <c r="AB1100" s="161"/>
      <c r="AC1100" s="162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60" t="s">
        <v>7</v>
      </c>
      <c r="O1102" s="161"/>
      <c r="P1102" s="161"/>
      <c r="Q1102" s="162"/>
      <c r="R1102" s="18">
        <f>SUM(R1086:R1101)</f>
        <v>0</v>
      </c>
      <c r="S1102" s="3"/>
      <c r="V1102" s="17"/>
      <c r="X1102" s="12"/>
      <c r="Y1102" s="10"/>
      <c r="AJ1102" s="160" t="s">
        <v>7</v>
      </c>
      <c r="AK1102" s="161"/>
      <c r="AL1102" s="161"/>
      <c r="AM1102" s="162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219"/>
  <sheetViews>
    <sheetView topLeftCell="A457" workbookViewId="0">
      <selection activeCell="X420" sqref="X420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64"/>
      <c r="F8" s="164"/>
      <c r="G8" s="164"/>
      <c r="H8" s="164"/>
      <c r="V8" s="17"/>
      <c r="X8" s="23" t="s">
        <v>156</v>
      </c>
      <c r="Y8" s="20">
        <f>IF(B8="PAGADO",0,C13)</f>
        <v>0</v>
      </c>
      <c r="AA8" s="164" t="s">
        <v>215</v>
      </c>
      <c r="AB8" s="164"/>
      <c r="AC8" s="164"/>
      <c r="AD8" s="16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64" t="s">
        <v>202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259</v>
      </c>
      <c r="AB53" s="164"/>
      <c r="AC53" s="164"/>
      <c r="AD53" s="16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60" t="s">
        <v>7</v>
      </c>
      <c r="AB69" s="161"/>
      <c r="AC69" s="162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64"/>
      <c r="F106" s="164"/>
      <c r="G106" s="164"/>
      <c r="H106" s="164"/>
      <c r="V106" s="17"/>
      <c r="X106" s="23" t="s">
        <v>32</v>
      </c>
      <c r="Y106" s="20">
        <f>IF(B106="PAGADO",0,C111)</f>
        <v>0</v>
      </c>
      <c r="AA106" s="164" t="s">
        <v>312</v>
      </c>
      <c r="AB106" s="164"/>
      <c r="AC106" s="164"/>
      <c r="AD106" s="16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COBRAR</v>
      </c>
      <c r="C112" s="16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COBRAR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3" t="s">
        <v>30</v>
      </c>
      <c r="I146" s="163"/>
      <c r="J146" s="163"/>
      <c r="V146" s="17"/>
      <c r="AA146" s="163" t="s">
        <v>31</v>
      </c>
      <c r="AB146" s="163"/>
      <c r="AC146" s="163"/>
    </row>
    <row r="147" spans="2:41">
      <c r="H147" s="163"/>
      <c r="I147" s="163"/>
      <c r="J147" s="163"/>
      <c r="V147" s="17"/>
      <c r="AA147" s="163"/>
      <c r="AB147" s="163"/>
      <c r="AC147" s="16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64" t="s">
        <v>224</v>
      </c>
      <c r="F151" s="164"/>
      <c r="G151" s="164"/>
      <c r="H151" s="164"/>
      <c r="V151" s="17"/>
      <c r="X151" s="23" t="s">
        <v>32</v>
      </c>
      <c r="Y151" s="20">
        <f>IF(B151="PAGADO",0,C156)</f>
        <v>0</v>
      </c>
      <c r="AA151" s="164" t="s">
        <v>20</v>
      </c>
      <c r="AB151" s="164"/>
      <c r="AC151" s="164"/>
      <c r="AD151" s="164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361</v>
      </c>
      <c r="G153" s="3" t="s">
        <v>362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363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364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365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5" t="str">
        <f>IF(Y156&lt;0,"NO PAGAR","COBRAR'")</f>
        <v>COBRAR'</v>
      </c>
      <c r="Y157" s="16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5" t="str">
        <f>IF(C156&lt;0,"NO PAGAR","COBRAR'")</f>
        <v>COBRAR'</v>
      </c>
      <c r="C158" s="16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8" t="s">
        <v>9</v>
      </c>
      <c r="C159" s="15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8" t="s">
        <v>9</v>
      </c>
      <c r="Y159" s="15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60" t="s">
        <v>7</v>
      </c>
      <c r="F167" s="161"/>
      <c r="G167" s="162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60" t="s">
        <v>7</v>
      </c>
      <c r="AB167" s="161"/>
      <c r="AC167" s="16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60" t="s">
        <v>7</v>
      </c>
      <c r="O169" s="161"/>
      <c r="P169" s="161"/>
      <c r="Q169" s="162"/>
      <c r="R169" s="18">
        <f>SUM(R153:R168)</f>
        <v>0</v>
      </c>
      <c r="S169" s="3"/>
      <c r="V169" s="17"/>
      <c r="X169" s="12"/>
      <c r="Y169" s="10"/>
      <c r="AJ169" s="160" t="s">
        <v>7</v>
      </c>
      <c r="AK169" s="161"/>
      <c r="AL169" s="161"/>
      <c r="AM169" s="162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66" t="s">
        <v>29</v>
      </c>
      <c r="AD194" s="166"/>
      <c r="AE194" s="166"/>
    </row>
    <row r="195" spans="2:41">
      <c r="H195" s="163" t="s">
        <v>28</v>
      </c>
      <c r="I195" s="163"/>
      <c r="J195" s="163"/>
      <c r="V195" s="17"/>
      <c r="AC195" s="166"/>
      <c r="AD195" s="166"/>
      <c r="AE195" s="166"/>
    </row>
    <row r="196" spans="2:41">
      <c r="H196" s="163"/>
      <c r="I196" s="163"/>
      <c r="J196" s="163"/>
      <c r="V196" s="17"/>
      <c r="AC196" s="166"/>
      <c r="AD196" s="166"/>
      <c r="AE196" s="166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64" t="s">
        <v>441</v>
      </c>
      <c r="F200" s="164"/>
      <c r="G200" s="164"/>
      <c r="H200" s="164"/>
      <c r="V200" s="17"/>
      <c r="X200" s="23" t="s">
        <v>130</v>
      </c>
      <c r="Y200" s="20">
        <f>IF(B200="PAGADO",0,C205)</f>
        <v>520</v>
      </c>
      <c r="AA200" s="164" t="s">
        <v>20</v>
      </c>
      <c r="AB200" s="164"/>
      <c r="AC200" s="164"/>
      <c r="AD200" s="164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67" t="str">
        <f>IF(C205&lt;0,"NO PAGAR","COBRAR")</f>
        <v>COBRAR</v>
      </c>
      <c r="C206" s="167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67" t="str">
        <f>IF(Y205&lt;0,"NO PAGAR","COBRAR")</f>
        <v>COBRAR</v>
      </c>
      <c r="Y206" s="167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58" t="s">
        <v>9</v>
      </c>
      <c r="C207" s="159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58" t="s">
        <v>9</v>
      </c>
      <c r="Y207" s="159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60" t="s">
        <v>7</v>
      </c>
      <c r="F216" s="161"/>
      <c r="G216" s="162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60" t="s">
        <v>7</v>
      </c>
      <c r="AB216" s="161"/>
      <c r="AC216" s="162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60" t="s">
        <v>7</v>
      </c>
      <c r="O218" s="161"/>
      <c r="P218" s="161"/>
      <c r="Q218" s="162"/>
      <c r="R218" s="18">
        <f>SUM(R202:R217)</f>
        <v>0</v>
      </c>
      <c r="S218" s="3"/>
      <c r="V218" s="17"/>
      <c r="X218" s="12"/>
      <c r="Y218" s="10"/>
      <c r="AJ218" s="160" t="s">
        <v>7</v>
      </c>
      <c r="AK218" s="161"/>
      <c r="AL218" s="161"/>
      <c r="AM218" s="162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488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63" t="s">
        <v>30</v>
      </c>
      <c r="I240" s="163"/>
      <c r="J240" s="163"/>
      <c r="V240" s="17"/>
      <c r="AA240" s="163" t="s">
        <v>31</v>
      </c>
      <c r="AB240" s="163"/>
      <c r="AC240" s="163"/>
    </row>
    <row r="241" spans="2:41">
      <c r="H241" s="163"/>
      <c r="I241" s="163"/>
      <c r="J241" s="163"/>
      <c r="V241" s="17"/>
      <c r="AA241" s="163"/>
      <c r="AB241" s="163"/>
      <c r="AC241" s="163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64" t="s">
        <v>224</v>
      </c>
      <c r="F245" s="164"/>
      <c r="G245" s="164"/>
      <c r="H245" s="164"/>
      <c r="V245" s="17"/>
      <c r="X245" s="23" t="s">
        <v>130</v>
      </c>
      <c r="Y245" s="20">
        <f>IF(B245="PAGADO",0,C250)</f>
        <v>0</v>
      </c>
      <c r="AA245" s="164" t="s">
        <v>566</v>
      </c>
      <c r="AB245" s="164"/>
      <c r="AC245" s="164"/>
      <c r="AD245" s="164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361</v>
      </c>
      <c r="F247" s="3" t="s">
        <v>362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364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65" t="str">
        <f>IF(Y250&lt;0,"NO PAGAR","COBRAR'")</f>
        <v>COBRAR'</v>
      </c>
      <c r="Y251" s="165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65" t="str">
        <f>IF(C250&lt;0,"NO PAGAR","COBRAR'")</f>
        <v>COBRAR'</v>
      </c>
      <c r="C252" s="165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58" t="s">
        <v>9</v>
      </c>
      <c r="C253" s="159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58" t="s">
        <v>9</v>
      </c>
      <c r="Y253" s="159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60" t="s">
        <v>7</v>
      </c>
      <c r="F261" s="161"/>
      <c r="G261" s="162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60" t="s">
        <v>7</v>
      </c>
      <c r="AB261" s="161"/>
      <c r="AC261" s="162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60" t="s">
        <v>7</v>
      </c>
      <c r="O263" s="161"/>
      <c r="P263" s="161"/>
      <c r="Q263" s="162"/>
      <c r="R263" s="18">
        <f>SUM(R247:R262)</f>
        <v>0</v>
      </c>
      <c r="S263" s="3"/>
      <c r="V263" s="17"/>
      <c r="X263" s="12"/>
      <c r="Y263" s="10"/>
      <c r="AE263" s="1" t="s">
        <v>488</v>
      </c>
      <c r="AF263" s="1">
        <v>1190</v>
      </c>
      <c r="AJ263" s="160" t="s">
        <v>7</v>
      </c>
      <c r="AK263" s="161"/>
      <c r="AL263" s="161"/>
      <c r="AM263" s="162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66" t="s">
        <v>29</v>
      </c>
      <c r="AD286" s="166"/>
      <c r="AE286" s="166"/>
    </row>
    <row r="287" spans="2:31">
      <c r="H287" s="163" t="s">
        <v>28</v>
      </c>
      <c r="I287" s="163"/>
      <c r="J287" s="163"/>
      <c r="V287" s="17"/>
      <c r="AC287" s="166"/>
      <c r="AD287" s="166"/>
      <c r="AE287" s="166"/>
    </row>
    <row r="288" spans="2:31">
      <c r="H288" s="163"/>
      <c r="I288" s="163"/>
      <c r="J288" s="163"/>
      <c r="V288" s="17"/>
      <c r="AC288" s="166"/>
      <c r="AD288" s="166"/>
      <c r="AE288" s="166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64" t="s">
        <v>20</v>
      </c>
      <c r="F292" s="164"/>
      <c r="G292" s="164"/>
      <c r="H292" s="164"/>
      <c r="V292" s="17"/>
      <c r="X292" s="23" t="s">
        <v>583</v>
      </c>
      <c r="Y292" s="20">
        <f>IF(B292="PAGADO",0,C297)</f>
        <v>0</v>
      </c>
      <c r="AA292" s="164" t="s">
        <v>224</v>
      </c>
      <c r="AB292" s="164"/>
      <c r="AC292" s="164"/>
      <c r="AD292" s="164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362</v>
      </c>
      <c r="AC294" s="3" t="s">
        <v>617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618</v>
      </c>
      <c r="AC295" s="3" t="s">
        <v>619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67" t="str">
        <f>IF(C297&lt;0,"NO PAGAR","COBRAR")</f>
        <v>COBRAR</v>
      </c>
      <c r="C298" s="167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67" t="str">
        <f>IF(Y297&lt;0,"NO PAGAR","COBRAR")</f>
        <v>COBRAR</v>
      </c>
      <c r="Y298" s="167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58" t="s">
        <v>9</v>
      </c>
      <c r="C299" s="159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58" t="s">
        <v>9</v>
      </c>
      <c r="Y299" s="159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60" t="s">
        <v>7</v>
      </c>
      <c r="F308" s="161"/>
      <c r="G308" s="162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60" t="s">
        <v>7</v>
      </c>
      <c r="AB308" s="161"/>
      <c r="AC308" s="162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60" t="s">
        <v>7</v>
      </c>
      <c r="O310" s="161"/>
      <c r="P310" s="161"/>
      <c r="Q310" s="162"/>
      <c r="R310" s="18">
        <f>SUM(R294:R309)</f>
        <v>0</v>
      </c>
      <c r="S310" s="3"/>
      <c r="V310" s="17"/>
      <c r="X310" s="12"/>
      <c r="Y310" s="10"/>
      <c r="AJ310" s="160" t="s">
        <v>7</v>
      </c>
      <c r="AK310" s="161"/>
      <c r="AL310" s="161"/>
      <c r="AM310" s="162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63" t="s">
        <v>30</v>
      </c>
      <c r="I332" s="163"/>
      <c r="J332" s="163"/>
      <c r="V332" s="17"/>
      <c r="AA332" s="163" t="s">
        <v>31</v>
      </c>
      <c r="AB332" s="163"/>
      <c r="AC332" s="163"/>
    </row>
    <row r="333" spans="1:43">
      <c r="H333" s="163"/>
      <c r="I333" s="163"/>
      <c r="J333" s="163"/>
      <c r="V333" s="17"/>
      <c r="AA333" s="163"/>
      <c r="AB333" s="163"/>
      <c r="AC333" s="163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64" t="s">
        <v>566</v>
      </c>
      <c r="F337" s="164"/>
      <c r="G337" s="164"/>
      <c r="H337" s="164"/>
      <c r="V337" s="17"/>
      <c r="X337" s="23" t="s">
        <v>32</v>
      </c>
      <c r="Y337" s="20">
        <f>IF(B337="PAGADO",0,C342)</f>
        <v>0</v>
      </c>
      <c r="AA337" s="164" t="s">
        <v>20</v>
      </c>
      <c r="AB337" s="164"/>
      <c r="AC337" s="164"/>
      <c r="AD337" s="164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65" t="str">
        <f>IF(Y342&lt;0,"NO PAGAR","COBRAR'")</f>
        <v>COBRAR'</v>
      </c>
      <c r="Y343" s="165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65" t="str">
        <f>IF(C342&lt;0,"NO PAGAR","COBRAR'")</f>
        <v>COBRAR'</v>
      </c>
      <c r="C344" s="165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58" t="s">
        <v>9</v>
      </c>
      <c r="C345" s="159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58" t="s">
        <v>9</v>
      </c>
      <c r="Y345" s="159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60" t="s">
        <v>7</v>
      </c>
      <c r="F353" s="161"/>
      <c r="G353" s="162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60" t="s">
        <v>7</v>
      </c>
      <c r="AB353" s="161"/>
      <c r="AC353" s="162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60" t="s">
        <v>7</v>
      </c>
      <c r="O355" s="161"/>
      <c r="P355" s="161"/>
      <c r="Q355" s="162"/>
      <c r="R355" s="18">
        <f>SUM(R339:R354)</f>
        <v>0</v>
      </c>
      <c r="S355" s="3"/>
      <c r="V355" s="17"/>
      <c r="X355" s="12"/>
      <c r="Y355" s="10"/>
      <c r="AJ355" s="160" t="s">
        <v>7</v>
      </c>
      <c r="AK355" s="161"/>
      <c r="AL355" s="161"/>
      <c r="AM355" s="162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66" t="s">
        <v>29</v>
      </c>
      <c r="AD373" s="166"/>
      <c r="AE373" s="166"/>
    </row>
    <row r="374" spans="2:41">
      <c r="H374" s="163" t="s">
        <v>28</v>
      </c>
      <c r="I374" s="163"/>
      <c r="J374" s="163"/>
      <c r="V374" s="17"/>
      <c r="AC374" s="166"/>
      <c r="AD374" s="166"/>
      <c r="AE374" s="166"/>
    </row>
    <row r="375" spans="2:41">
      <c r="H375" s="163"/>
      <c r="I375" s="163"/>
      <c r="J375" s="163"/>
      <c r="V375" s="17"/>
      <c r="AC375" s="166"/>
      <c r="AD375" s="166"/>
      <c r="AE375" s="166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64" t="s">
        <v>20</v>
      </c>
      <c r="F379" s="164"/>
      <c r="G379" s="164"/>
      <c r="H379" s="164"/>
      <c r="V379" s="17"/>
      <c r="X379" s="23" t="s">
        <v>82</v>
      </c>
      <c r="Y379" s="20">
        <f>IF(B379="PAGADO",0,C384)</f>
        <v>0</v>
      </c>
      <c r="AA379" s="164" t="s">
        <v>566</v>
      </c>
      <c r="AB379" s="164"/>
      <c r="AC379" s="164"/>
      <c r="AD379" s="164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740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67" t="str">
        <f>IF(C384&lt;0,"NO PAGAR","COBRAR")</f>
        <v>COBRAR</v>
      </c>
      <c r="C385" s="167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67" t="str">
        <f>IF(Y384&lt;0,"NO PAGAR","COBRAR")</f>
        <v>COBRAR</v>
      </c>
      <c r="Y385" s="16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58" t="s">
        <v>9</v>
      </c>
      <c r="C386" s="159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58" t="s">
        <v>9</v>
      </c>
      <c r="Y386" s="15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60" t="s">
        <v>7</v>
      </c>
      <c r="F395" s="161"/>
      <c r="G395" s="162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60" t="s">
        <v>7</v>
      </c>
      <c r="AB395" s="161"/>
      <c r="AC395" s="162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60" t="s">
        <v>7</v>
      </c>
      <c r="O397" s="161"/>
      <c r="P397" s="161"/>
      <c r="Q397" s="162"/>
      <c r="R397" s="18">
        <f>SUM(R381:R396)</f>
        <v>0</v>
      </c>
      <c r="S397" s="3"/>
      <c r="V397" s="17"/>
      <c r="X397" s="12"/>
      <c r="Y397" s="10"/>
      <c r="AJ397" s="160" t="s">
        <v>7</v>
      </c>
      <c r="AK397" s="161"/>
      <c r="AL397" s="161"/>
      <c r="AM397" s="162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63" t="s">
        <v>30</v>
      </c>
      <c r="I414" s="163"/>
      <c r="J414" s="163"/>
      <c r="V414" s="17"/>
      <c r="AA414" s="163" t="s">
        <v>31</v>
      </c>
      <c r="AB414" s="163"/>
      <c r="AC414" s="163"/>
    </row>
    <row r="415" spans="1:43">
      <c r="H415" s="163"/>
      <c r="I415" s="163"/>
      <c r="J415" s="163"/>
      <c r="V415" s="17"/>
      <c r="AA415" s="163"/>
      <c r="AB415" s="163"/>
      <c r="AC415" s="163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64" t="s">
        <v>20</v>
      </c>
      <c r="F419" s="164"/>
      <c r="G419" s="164"/>
      <c r="H419" s="164"/>
      <c r="V419" s="17"/>
      <c r="X419" s="23" t="s">
        <v>82</v>
      </c>
      <c r="Y419" s="20">
        <f>IF(B1212="PAGADO",0,C424)</f>
        <v>0</v>
      </c>
      <c r="AA419" s="164" t="s">
        <v>852</v>
      </c>
      <c r="AB419" s="164"/>
      <c r="AC419" s="164"/>
      <c r="AD419" s="164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853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854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65" t="str">
        <f>IF(Y424&lt;0,"NO PAGAR","COBRAR'")</f>
        <v>COBRAR'</v>
      </c>
      <c r="Y425" s="165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65" t="str">
        <f>IF(C424&lt;0,"NO PAGAR","COBRAR'")</f>
        <v>COBRAR'</v>
      </c>
      <c r="C426" s="165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58" t="s">
        <v>9</v>
      </c>
      <c r="C427" s="159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58" t="s">
        <v>9</v>
      </c>
      <c r="Y427" s="159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60" t="s">
        <v>7</v>
      </c>
      <c r="F435" s="161"/>
      <c r="G435" s="162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60" t="s">
        <v>7</v>
      </c>
      <c r="AB435" s="161"/>
      <c r="AC435" s="162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60" t="s">
        <v>7</v>
      </c>
      <c r="O437" s="161"/>
      <c r="P437" s="161"/>
      <c r="Q437" s="162"/>
      <c r="R437" s="18">
        <f>SUM(R421:R436)</f>
        <v>0</v>
      </c>
      <c r="S437" s="3"/>
      <c r="V437" s="17"/>
      <c r="X437" s="12"/>
      <c r="Y437" s="10"/>
      <c r="AJ437" s="160" t="s">
        <v>7</v>
      </c>
      <c r="AK437" s="161"/>
      <c r="AL437" s="161"/>
      <c r="AM437" s="162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66" t="s">
        <v>29</v>
      </c>
      <c r="AD458" s="166"/>
      <c r="AE458" s="166"/>
    </row>
    <row r="459" spans="2:31">
      <c r="H459" s="163" t="s">
        <v>28</v>
      </c>
      <c r="I459" s="163"/>
      <c r="J459" s="163"/>
      <c r="V459" s="17"/>
      <c r="AC459" s="166"/>
      <c r="AD459" s="166"/>
      <c r="AE459" s="166"/>
    </row>
    <row r="460" spans="2:31">
      <c r="H460" s="163"/>
      <c r="I460" s="163"/>
      <c r="J460" s="163"/>
      <c r="V460" s="17"/>
      <c r="AC460" s="166"/>
      <c r="AD460" s="166"/>
      <c r="AE460" s="166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64" t="s">
        <v>20</v>
      </c>
      <c r="F464" s="164"/>
      <c r="G464" s="164"/>
      <c r="H464" s="164"/>
      <c r="V464" s="17"/>
      <c r="X464" s="23" t="s">
        <v>32</v>
      </c>
      <c r="Y464" s="20">
        <f>IF(B464="PAGADO",0,C469)</f>
        <v>0</v>
      </c>
      <c r="AA464" s="164" t="s">
        <v>20</v>
      </c>
      <c r="AB464" s="164"/>
      <c r="AC464" s="164"/>
      <c r="AD464" s="164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67" t="str">
        <f>IF(C469&lt;0,"NO PAGAR","COBRAR")</f>
        <v>COBRAR</v>
      </c>
      <c r="C470" s="16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7" t="str">
        <f>IF(Y469&lt;0,"NO PAGAR","COBRAR")</f>
        <v>COBRAR</v>
      </c>
      <c r="Y470" s="16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58" t="s">
        <v>9</v>
      </c>
      <c r="C471" s="15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8" t="s">
        <v>9</v>
      </c>
      <c r="Y471" s="15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60" t="s">
        <v>7</v>
      </c>
      <c r="F480" s="161"/>
      <c r="G480" s="162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60" t="s">
        <v>7</v>
      </c>
      <c r="AB480" s="161"/>
      <c r="AC480" s="162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60" t="s">
        <v>7</v>
      </c>
      <c r="O482" s="161"/>
      <c r="P482" s="161"/>
      <c r="Q482" s="162"/>
      <c r="R482" s="18">
        <f>SUM(R466:R481)</f>
        <v>0</v>
      </c>
      <c r="S482" s="3"/>
      <c r="V482" s="17"/>
      <c r="X482" s="12"/>
      <c r="Y482" s="10"/>
      <c r="AJ482" s="160" t="s">
        <v>7</v>
      </c>
      <c r="AK482" s="161"/>
      <c r="AL482" s="161"/>
      <c r="AM482" s="162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63" t="s">
        <v>30</v>
      </c>
      <c r="I504" s="163"/>
      <c r="J504" s="163"/>
      <c r="V504" s="17"/>
      <c r="AA504" s="163" t="s">
        <v>31</v>
      </c>
      <c r="AB504" s="163"/>
      <c r="AC504" s="163"/>
    </row>
    <row r="505" spans="1:43">
      <c r="H505" s="163"/>
      <c r="I505" s="163"/>
      <c r="J505" s="163"/>
      <c r="V505" s="17"/>
      <c r="AA505" s="163"/>
      <c r="AB505" s="163"/>
      <c r="AC505" s="163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64" t="s">
        <v>20</v>
      </c>
      <c r="F509" s="164"/>
      <c r="G509" s="164"/>
      <c r="H509" s="164"/>
      <c r="V509" s="17"/>
      <c r="X509" s="23" t="s">
        <v>32</v>
      </c>
      <c r="Y509" s="20">
        <f>IF(B1309="PAGADO",0,C514)</f>
        <v>0</v>
      </c>
      <c r="AA509" s="164" t="s">
        <v>20</v>
      </c>
      <c r="AB509" s="164"/>
      <c r="AC509" s="164"/>
      <c r="AD509" s="164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C537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Y537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65" t="str">
        <f>IF(Y514&lt;0,"NO PAGAR","COBRAR'")</f>
        <v>COBRAR'</v>
      </c>
      <c r="Y515" s="165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65" t="str">
        <f>IF(C514&lt;0,"NO PAGAR","COBRAR'")</f>
        <v>COBRAR'</v>
      </c>
      <c r="C516" s="165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58" t="s">
        <v>9</v>
      </c>
      <c r="C517" s="159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58" t="s">
        <v>9</v>
      </c>
      <c r="Y517" s="159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60" t="s">
        <v>7</v>
      </c>
      <c r="F525" s="161"/>
      <c r="G525" s="162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60" t="s">
        <v>7</v>
      </c>
      <c r="AB525" s="161"/>
      <c r="AC525" s="162"/>
      <c r="AD525" s="5">
        <f>SUM(AD511:AD524)</f>
        <v>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60" t="s">
        <v>7</v>
      </c>
      <c r="O527" s="161"/>
      <c r="P527" s="161"/>
      <c r="Q527" s="162"/>
      <c r="R527" s="18">
        <f>SUM(R511:R526)</f>
        <v>0</v>
      </c>
      <c r="S527" s="3"/>
      <c r="V527" s="17"/>
      <c r="X527" s="12"/>
      <c r="Y527" s="10"/>
      <c r="AJ527" s="160" t="s">
        <v>7</v>
      </c>
      <c r="AK527" s="161"/>
      <c r="AL527" s="161"/>
      <c r="AM527" s="162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2"/>
      <c r="C530" s="10"/>
      <c r="E530" s="14"/>
      <c r="V530" s="17"/>
      <c r="X530" s="12"/>
      <c r="Y530" s="10"/>
      <c r="AA530" s="14"/>
    </row>
    <row r="531" spans="2:27">
      <c r="B531" s="12"/>
      <c r="C531" s="10"/>
      <c r="V531" s="17"/>
      <c r="X531" s="12"/>
      <c r="Y531" s="10"/>
    </row>
    <row r="532" spans="2:27">
      <c r="B532" s="12"/>
      <c r="C532" s="10"/>
      <c r="V532" s="17"/>
      <c r="X532" s="12"/>
      <c r="Y532" s="10"/>
    </row>
    <row r="533" spans="2:27">
      <c r="B533" s="12"/>
      <c r="C533" s="10"/>
      <c r="V533" s="17"/>
      <c r="X533" s="12"/>
      <c r="Y533" s="10"/>
    </row>
    <row r="534" spans="2:27">
      <c r="B534" s="12"/>
      <c r="C534" s="10"/>
      <c r="V534" s="17"/>
      <c r="X534" s="12"/>
      <c r="Y534" s="10"/>
    </row>
    <row r="535" spans="2:27">
      <c r="B535" s="12"/>
      <c r="C535" s="10"/>
      <c r="V535" s="17"/>
      <c r="X535" s="12"/>
      <c r="Y535" s="10"/>
    </row>
    <row r="536" spans="2:27">
      <c r="B536" s="11"/>
      <c r="C536" s="10"/>
      <c r="V536" s="17"/>
      <c r="X536" s="11"/>
      <c r="Y536" s="10"/>
    </row>
    <row r="537" spans="2:27">
      <c r="B537" s="15" t="s">
        <v>18</v>
      </c>
      <c r="C537" s="16">
        <f>SUM(C518:C536)</f>
        <v>0</v>
      </c>
      <c r="D537" t="s">
        <v>22</v>
      </c>
      <c r="E537" t="s">
        <v>21</v>
      </c>
      <c r="V537" s="17"/>
      <c r="X537" s="15" t="s">
        <v>18</v>
      </c>
      <c r="Y537" s="16">
        <f>SUM(Y518:Y536)</f>
        <v>0</v>
      </c>
      <c r="Z537" t="s">
        <v>22</v>
      </c>
      <c r="AA537" t="s">
        <v>21</v>
      </c>
    </row>
    <row r="538" spans="2:27">
      <c r="E538" s="1" t="s">
        <v>19</v>
      </c>
      <c r="V538" s="17"/>
      <c r="AA538" s="1" t="s">
        <v>19</v>
      </c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8:31">
      <c r="V545" s="17"/>
    </row>
    <row r="546" spans="8:31">
      <c r="V546" s="17"/>
    </row>
    <row r="547" spans="8:31">
      <c r="V547" s="17"/>
    </row>
    <row r="548" spans="8:31">
      <c r="V548" s="17"/>
    </row>
    <row r="549" spans="8:31">
      <c r="V549" s="17"/>
    </row>
    <row r="550" spans="8:31">
      <c r="V550" s="17"/>
    </row>
    <row r="551" spans="8:31">
      <c r="V551" s="17"/>
    </row>
    <row r="552" spans="8:31">
      <c r="V552" s="17"/>
    </row>
    <row r="553" spans="8:31">
      <c r="V553" s="17"/>
    </row>
    <row r="554" spans="8:31">
      <c r="V554" s="17"/>
    </row>
    <row r="555" spans="8:31">
      <c r="V555" s="17"/>
    </row>
    <row r="556" spans="8:31">
      <c r="V556" s="17"/>
    </row>
    <row r="557" spans="8:31">
      <c r="V557" s="17"/>
      <c r="AC557" s="166" t="s">
        <v>29</v>
      </c>
      <c r="AD557" s="166"/>
      <c r="AE557" s="166"/>
    </row>
    <row r="558" spans="8:31">
      <c r="H558" s="163" t="s">
        <v>28</v>
      </c>
      <c r="I558" s="163"/>
      <c r="J558" s="163"/>
      <c r="V558" s="17"/>
      <c r="AC558" s="166"/>
      <c r="AD558" s="166"/>
      <c r="AE558" s="166"/>
    </row>
    <row r="559" spans="8:31">
      <c r="H559" s="163"/>
      <c r="I559" s="163"/>
      <c r="J559" s="163"/>
      <c r="V559" s="17"/>
      <c r="AC559" s="166"/>
      <c r="AD559" s="166"/>
      <c r="AE559" s="166"/>
    </row>
    <row r="560" spans="8:31">
      <c r="V560" s="17"/>
    </row>
    <row r="561" spans="2:41">
      <c r="V561" s="17"/>
    </row>
    <row r="562" spans="2:41" ht="23.25">
      <c r="B562" s="22" t="s">
        <v>67</v>
      </c>
      <c r="V562" s="17"/>
      <c r="X562" s="22" t="s">
        <v>67</v>
      </c>
    </row>
    <row r="563" spans="2:41" ht="23.25">
      <c r="B563" s="23" t="s">
        <v>32</v>
      </c>
      <c r="C563" s="20">
        <f>IF(X509="PAGADO",0,Y514)</f>
        <v>0</v>
      </c>
      <c r="E563" s="164" t="s">
        <v>20</v>
      </c>
      <c r="F563" s="164"/>
      <c r="G563" s="164"/>
      <c r="H563" s="164"/>
      <c r="V563" s="17"/>
      <c r="X563" s="23" t="s">
        <v>32</v>
      </c>
      <c r="Y563" s="20">
        <f>IF(B563="PAGADO",0,C568)</f>
        <v>0</v>
      </c>
      <c r="AA563" s="164" t="s">
        <v>20</v>
      </c>
      <c r="AB563" s="164"/>
      <c r="AC563" s="164"/>
      <c r="AD563" s="164"/>
    </row>
    <row r="564" spans="2:41">
      <c r="B564" s="1" t="s">
        <v>0</v>
      </c>
      <c r="C564" s="19">
        <f>H579</f>
        <v>0</v>
      </c>
      <c r="E564" s="2" t="s">
        <v>1</v>
      </c>
      <c r="F564" s="2" t="s">
        <v>2</v>
      </c>
      <c r="G564" s="2" t="s">
        <v>3</v>
      </c>
      <c r="H564" s="2" t="s">
        <v>4</v>
      </c>
      <c r="N564" s="2" t="s">
        <v>1</v>
      </c>
      <c r="O564" s="2" t="s">
        <v>5</v>
      </c>
      <c r="P564" s="2" t="s">
        <v>4</v>
      </c>
      <c r="Q564" s="2" t="s">
        <v>6</v>
      </c>
      <c r="R564" s="2" t="s">
        <v>7</v>
      </c>
      <c r="S564" s="3"/>
      <c r="V564" s="17"/>
      <c r="X564" s="1" t="s">
        <v>0</v>
      </c>
      <c r="Y564" s="19">
        <f>AD579</f>
        <v>0</v>
      </c>
      <c r="AA564" s="2" t="s">
        <v>1</v>
      </c>
      <c r="AB564" s="2" t="s">
        <v>2</v>
      </c>
      <c r="AC564" s="2" t="s">
        <v>3</v>
      </c>
      <c r="AD564" s="2" t="s">
        <v>4</v>
      </c>
      <c r="AJ564" s="2" t="s">
        <v>1</v>
      </c>
      <c r="AK564" s="2" t="s">
        <v>5</v>
      </c>
      <c r="AL564" s="2" t="s">
        <v>4</v>
      </c>
      <c r="AM564" s="2" t="s">
        <v>6</v>
      </c>
      <c r="AN564" s="2" t="s">
        <v>7</v>
      </c>
      <c r="AO564" s="3"/>
    </row>
    <row r="565" spans="2:41">
      <c r="C565" s="2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Y565" s="2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" t="s">
        <v>24</v>
      </c>
      <c r="C566" s="19">
        <f>IF(C563&gt;0,C563+C564,C564)</f>
        <v>0</v>
      </c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" t="s">
        <v>24</v>
      </c>
      <c r="Y566" s="19">
        <f>IF(Y563&gt;0,Y563+Y564,Y564)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" t="s">
        <v>9</v>
      </c>
      <c r="C567" s="20">
        <f>C590</f>
        <v>0</v>
      </c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" t="s">
        <v>9</v>
      </c>
      <c r="Y567" s="20">
        <f>Y590</f>
        <v>0</v>
      </c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6" t="s">
        <v>25</v>
      </c>
      <c r="C568" s="21">
        <f>C566-C567</f>
        <v>0</v>
      </c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6" t="s">
        <v>8</v>
      </c>
      <c r="Y568" s="21">
        <f>Y566-Y567</f>
        <v>0</v>
      </c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 ht="26.25">
      <c r="B569" s="167" t="str">
        <f>IF(C568&lt;0,"NO PAGAR","COBRAR")</f>
        <v>COBRAR</v>
      </c>
      <c r="C569" s="167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67" t="str">
        <f>IF(Y568&lt;0,"NO PAGAR","COBRAR")</f>
        <v>COBRAR</v>
      </c>
      <c r="Y569" s="167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58" t="s">
        <v>9</v>
      </c>
      <c r="C570" s="159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58" t="s">
        <v>9</v>
      </c>
      <c r="Y570" s="159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9" t="str">
        <f>IF(C604&lt;0,"SALDO A FAVOR","SALDO ADELANTAD0'")</f>
        <v>SALDO ADELANTAD0'</v>
      </c>
      <c r="C571" s="10">
        <f>IF(Y514&lt;=0,Y514*-1)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9" t="str">
        <f>IF(C568&lt;0,"SALDO ADELANTADO","SALDO A FAVOR'")</f>
        <v>SALDO A FAVOR'</v>
      </c>
      <c r="Y571" s="10">
        <f>IF(C568&lt;=0,C568*-1)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10</v>
      </c>
      <c r="C572" s="10">
        <f>R581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10</v>
      </c>
      <c r="Y572" s="10">
        <f>AN581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11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11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12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12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13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13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14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14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15</v>
      </c>
      <c r="C577" s="1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15</v>
      </c>
      <c r="Y577" s="1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16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16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17</v>
      </c>
      <c r="C579" s="10"/>
      <c r="E579" s="160" t="s">
        <v>7</v>
      </c>
      <c r="F579" s="161"/>
      <c r="G579" s="162"/>
      <c r="H579" s="5">
        <f>SUM(H565:H578)</f>
        <v>0</v>
      </c>
      <c r="N579" s="3"/>
      <c r="O579" s="3"/>
      <c r="P579" s="3"/>
      <c r="Q579" s="3"/>
      <c r="R579" s="18"/>
      <c r="S579" s="3"/>
      <c r="V579" s="17"/>
      <c r="X579" s="11" t="s">
        <v>17</v>
      </c>
      <c r="Y579" s="10"/>
      <c r="AA579" s="160" t="s">
        <v>7</v>
      </c>
      <c r="AB579" s="161"/>
      <c r="AC579" s="162"/>
      <c r="AD579" s="5">
        <f>SUM(AD565:AD578)</f>
        <v>0</v>
      </c>
      <c r="AJ579" s="3"/>
      <c r="AK579" s="3"/>
      <c r="AL579" s="3"/>
      <c r="AM579" s="3"/>
      <c r="AN579" s="18"/>
      <c r="AO579" s="3"/>
    </row>
    <row r="580" spans="2:41">
      <c r="B580" s="12"/>
      <c r="C580" s="10"/>
      <c r="E580" s="13"/>
      <c r="F580" s="13"/>
      <c r="G580" s="13"/>
      <c r="N580" s="3"/>
      <c r="O580" s="3"/>
      <c r="P580" s="3"/>
      <c r="Q580" s="3"/>
      <c r="R580" s="18"/>
      <c r="S580" s="3"/>
      <c r="V580" s="17"/>
      <c r="X580" s="12"/>
      <c r="Y580" s="10"/>
      <c r="AA580" s="13"/>
      <c r="AB580" s="13"/>
      <c r="AC580" s="13"/>
      <c r="AJ580" s="3"/>
      <c r="AK580" s="3"/>
      <c r="AL580" s="3"/>
      <c r="AM580" s="3"/>
      <c r="AN580" s="18"/>
      <c r="AO580" s="3"/>
    </row>
    <row r="581" spans="2:41">
      <c r="B581" s="12"/>
      <c r="C581" s="10"/>
      <c r="N581" s="160" t="s">
        <v>7</v>
      </c>
      <c r="O581" s="161"/>
      <c r="P581" s="161"/>
      <c r="Q581" s="162"/>
      <c r="R581" s="18">
        <f>SUM(R565:R580)</f>
        <v>0</v>
      </c>
      <c r="S581" s="3"/>
      <c r="V581" s="17"/>
      <c r="X581" s="12"/>
      <c r="Y581" s="10"/>
      <c r="AJ581" s="160" t="s">
        <v>7</v>
      </c>
      <c r="AK581" s="161"/>
      <c r="AL581" s="161"/>
      <c r="AM581" s="162"/>
      <c r="AN581" s="18">
        <f>SUM(AN565:AN580)</f>
        <v>0</v>
      </c>
      <c r="AO581" s="3"/>
    </row>
    <row r="582" spans="2:41">
      <c r="B582" s="12"/>
      <c r="C582" s="10"/>
      <c r="V582" s="17"/>
      <c r="X582" s="12"/>
      <c r="Y582" s="10"/>
    </row>
    <row r="583" spans="2:41">
      <c r="B583" s="12"/>
      <c r="C583" s="10"/>
      <c r="V583" s="17"/>
      <c r="X583" s="12"/>
      <c r="Y583" s="10"/>
    </row>
    <row r="584" spans="2:41">
      <c r="B584" s="12"/>
      <c r="C584" s="10"/>
      <c r="E584" s="14"/>
      <c r="V584" s="17"/>
      <c r="X584" s="12"/>
      <c r="Y584" s="10"/>
      <c r="AA584" s="14"/>
    </row>
    <row r="585" spans="2:41">
      <c r="B585" s="12"/>
      <c r="C585" s="10"/>
      <c r="V585" s="17"/>
      <c r="X585" s="12"/>
      <c r="Y585" s="10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1"/>
      <c r="C589" s="10"/>
      <c r="V589" s="17"/>
      <c r="X589" s="11"/>
      <c r="Y589" s="10"/>
    </row>
    <row r="590" spans="2:41">
      <c r="B590" s="15" t="s">
        <v>18</v>
      </c>
      <c r="C590" s="16">
        <f>SUM(C571:C589)</f>
        <v>0</v>
      </c>
      <c r="V590" s="17"/>
      <c r="X590" s="15" t="s">
        <v>18</v>
      </c>
      <c r="Y590" s="16">
        <f>SUM(Y571:Y589)</f>
        <v>0</v>
      </c>
    </row>
    <row r="591" spans="2:41">
      <c r="D591" t="s">
        <v>22</v>
      </c>
      <c r="E591" t="s">
        <v>21</v>
      </c>
      <c r="V591" s="17"/>
      <c r="Z591" t="s">
        <v>22</v>
      </c>
      <c r="AA591" t="s">
        <v>21</v>
      </c>
    </row>
    <row r="592" spans="2:41">
      <c r="E592" s="1" t="s">
        <v>19</v>
      </c>
      <c r="V592" s="17"/>
      <c r="AA592" s="1" t="s">
        <v>19</v>
      </c>
    </row>
    <row r="593" spans="1:43">
      <c r="V593" s="17"/>
    </row>
    <row r="594" spans="1:43">
      <c r="V594" s="17"/>
    </row>
    <row r="595" spans="1:43">
      <c r="V595" s="17"/>
    </row>
    <row r="596" spans="1:43">
      <c r="V596" s="17"/>
    </row>
    <row r="597" spans="1:43">
      <c r="V597" s="17"/>
    </row>
    <row r="598" spans="1:43">
      <c r="V598" s="17"/>
    </row>
    <row r="599" spans="1:43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</row>
    <row r="600" spans="1:43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</row>
    <row r="601" spans="1:43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</row>
    <row r="602" spans="1:43">
      <c r="V602" s="17"/>
    </row>
    <row r="603" spans="1:43">
      <c r="H603" s="163" t="s">
        <v>30</v>
      </c>
      <c r="I603" s="163"/>
      <c r="J603" s="163"/>
      <c r="V603" s="17"/>
      <c r="AA603" s="163" t="s">
        <v>31</v>
      </c>
      <c r="AB603" s="163"/>
      <c r="AC603" s="163"/>
    </row>
    <row r="604" spans="1:43">
      <c r="H604" s="163"/>
      <c r="I604" s="163"/>
      <c r="J604" s="163"/>
      <c r="V604" s="17"/>
      <c r="AA604" s="163"/>
      <c r="AB604" s="163"/>
      <c r="AC604" s="163"/>
    </row>
    <row r="605" spans="1:43">
      <c r="V605" s="17"/>
    </row>
    <row r="606" spans="1:43">
      <c r="V606" s="17"/>
    </row>
    <row r="607" spans="1:43" ht="23.25">
      <c r="B607" s="24" t="s">
        <v>67</v>
      </c>
      <c r="V607" s="17"/>
      <c r="X607" s="22" t="s">
        <v>67</v>
      </c>
    </row>
    <row r="608" spans="1:43" ht="23.25">
      <c r="B608" s="23" t="s">
        <v>32</v>
      </c>
      <c r="C608" s="20">
        <f>IF(X563="PAGADO",0,C568)</f>
        <v>0</v>
      </c>
      <c r="E608" s="164" t="s">
        <v>20</v>
      </c>
      <c r="F608" s="164"/>
      <c r="G608" s="164"/>
      <c r="H608" s="164"/>
      <c r="V608" s="17"/>
      <c r="X608" s="23" t="s">
        <v>32</v>
      </c>
      <c r="Y608" s="20">
        <f>IF(B1408="PAGADO",0,C613)</f>
        <v>0</v>
      </c>
      <c r="AA608" s="164" t="s">
        <v>20</v>
      </c>
      <c r="AB608" s="164"/>
      <c r="AC608" s="164"/>
      <c r="AD608" s="164"/>
    </row>
    <row r="609" spans="2:41">
      <c r="B609" s="1" t="s">
        <v>0</v>
      </c>
      <c r="C609" s="19">
        <f>H624</f>
        <v>0</v>
      </c>
      <c r="E609" s="2" t="s">
        <v>1</v>
      </c>
      <c r="F609" s="2" t="s">
        <v>2</v>
      </c>
      <c r="G609" s="2" t="s">
        <v>3</v>
      </c>
      <c r="H609" s="2" t="s">
        <v>4</v>
      </c>
      <c r="N609" s="2" t="s">
        <v>1</v>
      </c>
      <c r="O609" s="2" t="s">
        <v>5</v>
      </c>
      <c r="P609" s="2" t="s">
        <v>4</v>
      </c>
      <c r="Q609" s="2" t="s">
        <v>6</v>
      </c>
      <c r="R609" s="2" t="s">
        <v>7</v>
      </c>
      <c r="S609" s="3"/>
      <c r="V609" s="17"/>
      <c r="X609" s="1" t="s">
        <v>0</v>
      </c>
      <c r="Y609" s="19">
        <f>AD624</f>
        <v>0</v>
      </c>
      <c r="AA609" s="2" t="s">
        <v>1</v>
      </c>
      <c r="AB609" s="2" t="s">
        <v>2</v>
      </c>
      <c r="AC609" s="2" t="s">
        <v>3</v>
      </c>
      <c r="AD609" s="2" t="s">
        <v>4</v>
      </c>
      <c r="AJ609" s="2" t="s">
        <v>1</v>
      </c>
      <c r="AK609" s="2" t="s">
        <v>5</v>
      </c>
      <c r="AL609" s="2" t="s">
        <v>4</v>
      </c>
      <c r="AM609" s="2" t="s">
        <v>6</v>
      </c>
      <c r="AN609" s="2" t="s">
        <v>7</v>
      </c>
      <c r="AO609" s="3"/>
    </row>
    <row r="610" spans="2:41">
      <c r="C610" s="2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Y610" s="2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" t="s">
        <v>24</v>
      </c>
      <c r="C611" s="19">
        <f>IF(C608&gt;0,C608+C609,C609)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" t="s">
        <v>24</v>
      </c>
      <c r="Y611" s="19">
        <f>IF(Y608&gt;0,Y608+Y609,Y609)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" t="s">
        <v>9</v>
      </c>
      <c r="C612" s="20">
        <f>C636</f>
        <v>0</v>
      </c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" t="s">
        <v>9</v>
      </c>
      <c r="Y612" s="20">
        <f>Y636</f>
        <v>0</v>
      </c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6" t="s">
        <v>26</v>
      </c>
      <c r="C613" s="21">
        <f>C611-C612</f>
        <v>0</v>
      </c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6" t="s">
        <v>27</v>
      </c>
      <c r="Y613" s="21">
        <f>Y611-Y612</f>
        <v>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 ht="23.25">
      <c r="B614" s="6"/>
      <c r="C614" s="7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65" t="str">
        <f>IF(Y613&lt;0,"NO PAGAR","COBRAR'")</f>
        <v>COBRAR'</v>
      </c>
      <c r="Y614" s="165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 ht="23.25">
      <c r="B615" s="165" t="str">
        <f>IF(C613&lt;0,"NO PAGAR","COBRAR'")</f>
        <v>COBRAR'</v>
      </c>
      <c r="C615" s="165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6"/>
      <c r="Y615" s="8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58" t="s">
        <v>9</v>
      </c>
      <c r="C616" s="159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58" t="s">
        <v>9</v>
      </c>
      <c r="Y616" s="159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9" t="str">
        <f>IF(Y568&lt;0,"SALDO ADELANTADO","SALDO A FAVOR '")</f>
        <v>SALDO A FAVOR '</v>
      </c>
      <c r="C617" s="10">
        <f>IF(Y568&lt;=0,Y568*-1)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9" t="str">
        <f>IF(C613&lt;0,"SALDO ADELANTADO","SALDO A FAVOR'")</f>
        <v>SALDO A FAVOR'</v>
      </c>
      <c r="Y617" s="10">
        <f>IF(C613&lt;=0,C613*-1)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10</v>
      </c>
      <c r="C618" s="10">
        <f>R626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10</v>
      </c>
      <c r="Y618" s="10">
        <f>AN626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11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11</v>
      </c>
      <c r="Y619" s="1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12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12</v>
      </c>
      <c r="Y620" s="1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13</v>
      </c>
      <c r="C621" s="10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13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14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14</v>
      </c>
      <c r="Y622" s="10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15</v>
      </c>
      <c r="C623" s="10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15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16</v>
      </c>
      <c r="C624" s="10"/>
      <c r="E624" s="160" t="s">
        <v>7</v>
      </c>
      <c r="F624" s="161"/>
      <c r="G624" s="162"/>
      <c r="H624" s="5">
        <f>SUM(H610:H623)</f>
        <v>0</v>
      </c>
      <c r="N624" s="3"/>
      <c r="O624" s="3"/>
      <c r="P624" s="3"/>
      <c r="Q624" s="3"/>
      <c r="R624" s="18"/>
      <c r="S624" s="3"/>
      <c r="V624" s="17"/>
      <c r="X624" s="11" t="s">
        <v>16</v>
      </c>
      <c r="Y624" s="10"/>
      <c r="AA624" s="160" t="s">
        <v>7</v>
      </c>
      <c r="AB624" s="161"/>
      <c r="AC624" s="162"/>
      <c r="AD624" s="5">
        <f>SUM(AD610:AD623)</f>
        <v>0</v>
      </c>
      <c r="AJ624" s="3"/>
      <c r="AK624" s="3"/>
      <c r="AL624" s="3"/>
      <c r="AM624" s="3"/>
      <c r="AN624" s="18"/>
      <c r="AO624" s="3"/>
    </row>
    <row r="625" spans="2:41">
      <c r="B625" s="11" t="s">
        <v>17</v>
      </c>
      <c r="C625" s="10"/>
      <c r="E625" s="13"/>
      <c r="F625" s="13"/>
      <c r="G625" s="13"/>
      <c r="N625" s="3"/>
      <c r="O625" s="3"/>
      <c r="P625" s="3"/>
      <c r="Q625" s="3"/>
      <c r="R625" s="18"/>
      <c r="S625" s="3"/>
      <c r="V625" s="17"/>
      <c r="X625" s="11" t="s">
        <v>17</v>
      </c>
      <c r="Y625" s="10"/>
      <c r="AA625" s="13"/>
      <c r="AB625" s="13"/>
      <c r="AC625" s="13"/>
      <c r="AJ625" s="3"/>
      <c r="AK625" s="3"/>
      <c r="AL625" s="3"/>
      <c r="AM625" s="3"/>
      <c r="AN625" s="18"/>
      <c r="AO625" s="3"/>
    </row>
    <row r="626" spans="2:41">
      <c r="B626" s="12"/>
      <c r="C626" s="10"/>
      <c r="N626" s="160" t="s">
        <v>7</v>
      </c>
      <c r="O626" s="161"/>
      <c r="P626" s="161"/>
      <c r="Q626" s="162"/>
      <c r="R626" s="18">
        <f>SUM(R610:R625)</f>
        <v>0</v>
      </c>
      <c r="S626" s="3"/>
      <c r="V626" s="17"/>
      <c r="X626" s="12"/>
      <c r="Y626" s="10"/>
      <c r="AJ626" s="160" t="s">
        <v>7</v>
      </c>
      <c r="AK626" s="161"/>
      <c r="AL626" s="161"/>
      <c r="AM626" s="162"/>
      <c r="AN626" s="18">
        <f>SUM(AN610:AN625)</f>
        <v>0</v>
      </c>
      <c r="AO626" s="3"/>
    </row>
    <row r="627" spans="2:41">
      <c r="B627" s="12"/>
      <c r="C627" s="10"/>
      <c r="V627" s="17"/>
      <c r="X627" s="12"/>
      <c r="Y627" s="10"/>
    </row>
    <row r="628" spans="2:41">
      <c r="B628" s="12"/>
      <c r="C628" s="10"/>
      <c r="V628" s="17"/>
      <c r="X628" s="12"/>
      <c r="Y628" s="10"/>
    </row>
    <row r="629" spans="2:41">
      <c r="B629" s="12"/>
      <c r="C629" s="10"/>
      <c r="E629" s="14"/>
      <c r="V629" s="17"/>
      <c r="X629" s="12"/>
      <c r="Y629" s="10"/>
      <c r="AA629" s="14"/>
    </row>
    <row r="630" spans="2:41">
      <c r="B630" s="12"/>
      <c r="C630" s="10"/>
      <c r="V630" s="17"/>
      <c r="X630" s="12"/>
      <c r="Y630" s="10"/>
    </row>
    <row r="631" spans="2:41">
      <c r="B631" s="12"/>
      <c r="C631" s="10"/>
      <c r="V631" s="17"/>
      <c r="X631" s="12"/>
      <c r="Y631" s="10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V634" s="17"/>
      <c r="X634" s="12"/>
      <c r="Y634" s="10"/>
    </row>
    <row r="635" spans="2:41">
      <c r="B635" s="11"/>
      <c r="C635" s="10"/>
      <c r="V635" s="17"/>
      <c r="X635" s="11"/>
      <c r="Y635" s="10"/>
    </row>
    <row r="636" spans="2:41">
      <c r="B636" s="15" t="s">
        <v>18</v>
      </c>
      <c r="C636" s="16">
        <f>SUM(C617:C635)</f>
        <v>0</v>
      </c>
      <c r="D636" t="s">
        <v>22</v>
      </c>
      <c r="E636" t="s">
        <v>21</v>
      </c>
      <c r="V636" s="17"/>
      <c r="X636" s="15" t="s">
        <v>18</v>
      </c>
      <c r="Y636" s="16">
        <f>SUM(Y617:Y635)</f>
        <v>0</v>
      </c>
      <c r="Z636" t="s">
        <v>22</v>
      </c>
      <c r="AA636" t="s">
        <v>21</v>
      </c>
    </row>
    <row r="637" spans="2:41">
      <c r="E637" s="1" t="s">
        <v>19</v>
      </c>
      <c r="V637" s="17"/>
      <c r="AA637" s="1" t="s">
        <v>19</v>
      </c>
    </row>
    <row r="638" spans="2:41">
      <c r="V638" s="17"/>
    </row>
    <row r="639" spans="2:41">
      <c r="V639" s="17"/>
    </row>
    <row r="640" spans="2:41">
      <c r="V640" s="17"/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  <c r="AC650" s="166" t="s">
        <v>29</v>
      </c>
      <c r="AD650" s="166"/>
      <c r="AE650" s="166"/>
    </row>
    <row r="651" spans="2:31">
      <c r="H651" s="163" t="s">
        <v>28</v>
      </c>
      <c r="I651" s="163"/>
      <c r="J651" s="163"/>
      <c r="V651" s="17"/>
      <c r="AC651" s="166"/>
      <c r="AD651" s="166"/>
      <c r="AE651" s="166"/>
    </row>
    <row r="652" spans="2:31">
      <c r="H652" s="163"/>
      <c r="I652" s="163"/>
      <c r="J652" s="163"/>
      <c r="V652" s="17"/>
      <c r="AC652" s="166"/>
      <c r="AD652" s="166"/>
      <c r="AE652" s="166"/>
    </row>
    <row r="653" spans="2:31">
      <c r="V653" s="17"/>
    </row>
    <row r="654" spans="2:31">
      <c r="V654" s="17"/>
    </row>
    <row r="655" spans="2:31" ht="23.25">
      <c r="B655" s="22" t="s">
        <v>68</v>
      </c>
      <c r="V655" s="17"/>
      <c r="X655" s="22" t="s">
        <v>68</v>
      </c>
    </row>
    <row r="656" spans="2:31" ht="23.25">
      <c r="B656" s="23" t="s">
        <v>32</v>
      </c>
      <c r="C656" s="20">
        <f>IF(X608="PAGADO",0,Y613)</f>
        <v>0</v>
      </c>
      <c r="E656" s="164" t="s">
        <v>20</v>
      </c>
      <c r="F656" s="164"/>
      <c r="G656" s="164"/>
      <c r="H656" s="164"/>
      <c r="V656" s="17"/>
      <c r="X656" s="23" t="s">
        <v>32</v>
      </c>
      <c r="Y656" s="20">
        <f>IF(B656="PAGADO",0,C661)</f>
        <v>0</v>
      </c>
      <c r="AA656" s="164" t="s">
        <v>20</v>
      </c>
      <c r="AB656" s="164"/>
      <c r="AC656" s="164"/>
      <c r="AD656" s="164"/>
    </row>
    <row r="657" spans="2:41">
      <c r="B657" s="1" t="s">
        <v>0</v>
      </c>
      <c r="C657" s="19">
        <f>H672</f>
        <v>0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Y658" s="2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" t="s">
        <v>24</v>
      </c>
      <c r="C659" s="19">
        <f>IF(C656&gt;0,C656+C657,C657)</f>
        <v>0</v>
      </c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" t="s">
        <v>9</v>
      </c>
      <c r="C660" s="20">
        <f>C683</f>
        <v>0</v>
      </c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Y683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25</v>
      </c>
      <c r="C661" s="21">
        <f>C659-C660</f>
        <v>0</v>
      </c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6" t="s">
        <v>8</v>
      </c>
      <c r="Y661" s="21">
        <f>Y659-Y660</f>
        <v>0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6.25">
      <c r="B662" s="167" t="str">
        <f>IF(C661&lt;0,"NO PAGAR","COBRAR")</f>
        <v>COBRAR</v>
      </c>
      <c r="C662" s="167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67" t="str">
        <f>IF(Y661&lt;0,"NO PAGAR","COBRAR")</f>
        <v>COBRAR</v>
      </c>
      <c r="Y662" s="16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58" t="s">
        <v>9</v>
      </c>
      <c r="C663" s="159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58" t="s">
        <v>9</v>
      </c>
      <c r="Y663" s="159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9" t="str">
        <f>IF(C697&lt;0,"SALDO A FAVOR","SALDO ADELANTAD0'")</f>
        <v>SALDO ADELANTAD0'</v>
      </c>
      <c r="C664" s="10">
        <f>IF(Y608&lt;=0,Y608*-1)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9" t="str">
        <f>IF(C661&lt;0,"SALDO ADELANTADO","SALDO A FAVOR'")</f>
        <v>SALDO A FAVOR'</v>
      </c>
      <c r="Y664" s="10">
        <f>IF(C661&lt;=0,C661*-1)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10</v>
      </c>
      <c r="C665" s="10">
        <f>R674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1" t="s">
        <v>10</v>
      </c>
      <c r="Y665" s="10">
        <f>AN674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11</v>
      </c>
      <c r="C666" s="10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11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12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12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13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13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14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14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15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15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16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16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17</v>
      </c>
      <c r="C672" s="10"/>
      <c r="E672" s="160" t="s">
        <v>7</v>
      </c>
      <c r="F672" s="161"/>
      <c r="G672" s="162"/>
      <c r="H672" s="5">
        <f>SUM(H658:H671)</f>
        <v>0</v>
      </c>
      <c r="N672" s="3"/>
      <c r="O672" s="3"/>
      <c r="P672" s="3"/>
      <c r="Q672" s="3"/>
      <c r="R672" s="18"/>
      <c r="S672" s="3"/>
      <c r="V672" s="17"/>
      <c r="X672" s="11" t="s">
        <v>17</v>
      </c>
      <c r="Y672" s="10"/>
      <c r="AA672" s="160" t="s">
        <v>7</v>
      </c>
      <c r="AB672" s="161"/>
      <c r="AC672" s="162"/>
      <c r="AD672" s="5">
        <f>SUM(AD658:AD671)</f>
        <v>0</v>
      </c>
      <c r="AJ672" s="3"/>
      <c r="AK672" s="3"/>
      <c r="AL672" s="3"/>
      <c r="AM672" s="3"/>
      <c r="AN672" s="18"/>
      <c r="AO672" s="3"/>
    </row>
    <row r="673" spans="2:41">
      <c r="B673" s="12"/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2"/>
      <c r="Y673" s="10"/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1">
      <c r="B674" s="12"/>
      <c r="C674" s="10"/>
      <c r="N674" s="160" t="s">
        <v>7</v>
      </c>
      <c r="O674" s="161"/>
      <c r="P674" s="161"/>
      <c r="Q674" s="162"/>
      <c r="R674" s="18">
        <f>SUM(R658:R673)</f>
        <v>0</v>
      </c>
      <c r="S674" s="3"/>
      <c r="V674" s="17"/>
      <c r="X674" s="12"/>
      <c r="Y674" s="10"/>
      <c r="AJ674" s="160" t="s">
        <v>7</v>
      </c>
      <c r="AK674" s="161"/>
      <c r="AL674" s="161"/>
      <c r="AM674" s="162"/>
      <c r="AN674" s="18">
        <f>SUM(AN658:AN673)</f>
        <v>0</v>
      </c>
      <c r="AO674" s="3"/>
    </row>
    <row r="675" spans="2:41">
      <c r="B675" s="12"/>
      <c r="C675" s="10"/>
      <c r="V675" s="17"/>
      <c r="X675" s="12"/>
      <c r="Y675" s="10"/>
    </row>
    <row r="676" spans="2:41">
      <c r="B676" s="12"/>
      <c r="C676" s="10"/>
      <c r="V676" s="17"/>
      <c r="X676" s="12"/>
      <c r="Y676" s="10"/>
    </row>
    <row r="677" spans="2:41">
      <c r="B677" s="12"/>
      <c r="C677" s="10"/>
      <c r="E677" s="14"/>
      <c r="V677" s="17"/>
      <c r="X677" s="12"/>
      <c r="Y677" s="10"/>
      <c r="AA677" s="14"/>
    </row>
    <row r="678" spans="2:41">
      <c r="B678" s="12"/>
      <c r="C678" s="10"/>
      <c r="V678" s="17"/>
      <c r="X678" s="12"/>
      <c r="Y678" s="10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1"/>
      <c r="C682" s="10"/>
      <c r="V682" s="17"/>
      <c r="X682" s="11"/>
      <c r="Y682" s="10"/>
    </row>
    <row r="683" spans="2:41">
      <c r="B683" s="15" t="s">
        <v>18</v>
      </c>
      <c r="C683" s="16">
        <f>SUM(C664:C682)</f>
        <v>0</v>
      </c>
      <c r="V683" s="17"/>
      <c r="X683" s="15" t="s">
        <v>18</v>
      </c>
      <c r="Y683" s="16">
        <f>SUM(Y664:Y682)</f>
        <v>0</v>
      </c>
    </row>
    <row r="684" spans="2:41">
      <c r="D684" t="s">
        <v>22</v>
      </c>
      <c r="E684" t="s">
        <v>21</v>
      </c>
      <c r="V684" s="17"/>
      <c r="Z684" t="s">
        <v>22</v>
      </c>
      <c r="AA684" t="s">
        <v>21</v>
      </c>
    </row>
    <row r="685" spans="2:41">
      <c r="E685" s="1" t="s">
        <v>19</v>
      </c>
      <c r="V685" s="17"/>
      <c r="AA685" s="1" t="s">
        <v>19</v>
      </c>
    </row>
    <row r="686" spans="2:41">
      <c r="V686" s="17"/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V695" s="17"/>
    </row>
    <row r="696" spans="1:43">
      <c r="H696" s="163" t="s">
        <v>30</v>
      </c>
      <c r="I696" s="163"/>
      <c r="J696" s="163"/>
      <c r="V696" s="17"/>
      <c r="AA696" s="163" t="s">
        <v>31</v>
      </c>
      <c r="AB696" s="163"/>
      <c r="AC696" s="163"/>
    </row>
    <row r="697" spans="1:43">
      <c r="H697" s="163"/>
      <c r="I697" s="163"/>
      <c r="J697" s="163"/>
      <c r="V697" s="17"/>
      <c r="AA697" s="163"/>
      <c r="AB697" s="163"/>
      <c r="AC697" s="163"/>
    </row>
    <row r="698" spans="1:43">
      <c r="V698" s="17"/>
    </row>
    <row r="699" spans="1:43">
      <c r="V699" s="17"/>
    </row>
    <row r="700" spans="1:43" ht="23.25">
      <c r="B700" s="24" t="s">
        <v>68</v>
      </c>
      <c r="V700" s="17"/>
      <c r="X700" s="22" t="s">
        <v>68</v>
      </c>
    </row>
    <row r="701" spans="1:43" ht="23.25">
      <c r="B701" s="23" t="s">
        <v>32</v>
      </c>
      <c r="C701" s="20">
        <f>IF(X656="PAGADO",0,C661)</f>
        <v>0</v>
      </c>
      <c r="E701" s="164" t="s">
        <v>20</v>
      </c>
      <c r="F701" s="164"/>
      <c r="G701" s="164"/>
      <c r="H701" s="164"/>
      <c r="V701" s="17"/>
      <c r="X701" s="23" t="s">
        <v>32</v>
      </c>
      <c r="Y701" s="20">
        <f>IF(B1501="PAGADO",0,C706)</f>
        <v>0</v>
      </c>
      <c r="AA701" s="164" t="s">
        <v>20</v>
      </c>
      <c r="AB701" s="164"/>
      <c r="AC701" s="164"/>
      <c r="AD701" s="164"/>
    </row>
    <row r="702" spans="1:43">
      <c r="B702" s="1" t="s">
        <v>0</v>
      </c>
      <c r="C702" s="19">
        <f>H717</f>
        <v>0</v>
      </c>
      <c r="E702" s="2" t="s">
        <v>1</v>
      </c>
      <c r="F702" s="2" t="s">
        <v>2</v>
      </c>
      <c r="G702" s="2" t="s">
        <v>3</v>
      </c>
      <c r="H702" s="2" t="s">
        <v>4</v>
      </c>
      <c r="N702" s="2" t="s">
        <v>1</v>
      </c>
      <c r="O702" s="2" t="s">
        <v>5</v>
      </c>
      <c r="P702" s="2" t="s">
        <v>4</v>
      </c>
      <c r="Q702" s="2" t="s">
        <v>6</v>
      </c>
      <c r="R702" s="2" t="s">
        <v>7</v>
      </c>
      <c r="S702" s="3"/>
      <c r="V702" s="17"/>
      <c r="X702" s="1" t="s">
        <v>0</v>
      </c>
      <c r="Y702" s="19">
        <f>AD717</f>
        <v>0</v>
      </c>
      <c r="AA702" s="2" t="s">
        <v>1</v>
      </c>
      <c r="AB702" s="2" t="s">
        <v>2</v>
      </c>
      <c r="AC702" s="2" t="s">
        <v>3</v>
      </c>
      <c r="AD702" s="2" t="s">
        <v>4</v>
      </c>
      <c r="AJ702" s="2" t="s">
        <v>1</v>
      </c>
      <c r="AK702" s="2" t="s">
        <v>5</v>
      </c>
      <c r="AL702" s="2" t="s">
        <v>4</v>
      </c>
      <c r="AM702" s="2" t="s">
        <v>6</v>
      </c>
      <c r="AN702" s="2" t="s">
        <v>7</v>
      </c>
      <c r="AO702" s="3"/>
    </row>
    <row r="703" spans="1:43">
      <c r="C703" s="2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Y703" s="2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1:43">
      <c r="B704" s="1" t="s">
        <v>24</v>
      </c>
      <c r="C704" s="19">
        <f>IF(C701&gt;0,C701+C702,C702)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" t="s">
        <v>24</v>
      </c>
      <c r="Y704" s="19">
        <f>IF(Y701&gt;0,Y701+Y702,Y702)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9</v>
      </c>
      <c r="C705" s="20">
        <f>C729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9</v>
      </c>
      <c r="Y705" s="20">
        <f>Y729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6" t="s">
        <v>26</v>
      </c>
      <c r="C706" s="21">
        <f>C704-C705</f>
        <v>0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6" t="s">
        <v>27</v>
      </c>
      <c r="Y706" s="21">
        <f>Y704-Y705</f>
        <v>0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 ht="23.25">
      <c r="B707" s="6"/>
      <c r="C707" s="7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65" t="str">
        <f>IF(Y706&lt;0,"NO PAGAR","COBRAR'")</f>
        <v>COBRAR'</v>
      </c>
      <c r="Y707" s="165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165" t="str">
        <f>IF(C706&lt;0,"NO PAGAR","COBRAR'")</f>
        <v>COBRAR'</v>
      </c>
      <c r="C708" s="165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6"/>
      <c r="Y708" s="8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58" t="s">
        <v>9</v>
      </c>
      <c r="C709" s="159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58" t="s">
        <v>9</v>
      </c>
      <c r="Y709" s="159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9" t="str">
        <f>IF(Y661&lt;0,"SALDO ADELANTADO","SALDO A FAVOR '")</f>
        <v>SALDO A FAVOR '</v>
      </c>
      <c r="C710" s="10">
        <f>IF(Y661&lt;=0,Y661*-1)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9" t="str">
        <f>IF(C706&lt;0,"SALDO ADELANTADO","SALDO A FAVOR'")</f>
        <v>SALDO A FAVOR'</v>
      </c>
      <c r="Y710" s="10">
        <f>IF(C706&lt;=0,C706*-1)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10</v>
      </c>
      <c r="C711" s="10">
        <f>R719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10</v>
      </c>
      <c r="Y711" s="10">
        <f>AN719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11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11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12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12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13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14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14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15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15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16</v>
      </c>
      <c r="C717" s="10"/>
      <c r="E717" s="160" t="s">
        <v>7</v>
      </c>
      <c r="F717" s="161"/>
      <c r="G717" s="162"/>
      <c r="H717" s="5">
        <f>SUM(H703:H716)</f>
        <v>0</v>
      </c>
      <c r="N717" s="3"/>
      <c r="O717" s="3"/>
      <c r="P717" s="3"/>
      <c r="Q717" s="3"/>
      <c r="R717" s="18"/>
      <c r="S717" s="3"/>
      <c r="V717" s="17"/>
      <c r="X717" s="11" t="s">
        <v>16</v>
      </c>
      <c r="Y717" s="10"/>
      <c r="AA717" s="160" t="s">
        <v>7</v>
      </c>
      <c r="AB717" s="161"/>
      <c r="AC717" s="162"/>
      <c r="AD717" s="5">
        <f>SUM(AD703:AD716)</f>
        <v>0</v>
      </c>
      <c r="AJ717" s="3"/>
      <c r="AK717" s="3"/>
      <c r="AL717" s="3"/>
      <c r="AM717" s="3"/>
      <c r="AN717" s="18"/>
      <c r="AO717" s="3"/>
    </row>
    <row r="718" spans="2:41">
      <c r="B718" s="11" t="s">
        <v>17</v>
      </c>
      <c r="C718" s="10"/>
      <c r="E718" s="13"/>
      <c r="F718" s="13"/>
      <c r="G718" s="13"/>
      <c r="N718" s="3"/>
      <c r="O718" s="3"/>
      <c r="P718" s="3"/>
      <c r="Q718" s="3"/>
      <c r="R718" s="18"/>
      <c r="S718" s="3"/>
      <c r="V718" s="17"/>
      <c r="X718" s="11" t="s">
        <v>17</v>
      </c>
      <c r="Y718" s="10"/>
      <c r="AA718" s="13"/>
      <c r="AB718" s="13"/>
      <c r="AC718" s="13"/>
      <c r="AJ718" s="3"/>
      <c r="AK718" s="3"/>
      <c r="AL718" s="3"/>
      <c r="AM718" s="3"/>
      <c r="AN718" s="18"/>
      <c r="AO718" s="3"/>
    </row>
    <row r="719" spans="2:41">
      <c r="B719" s="12"/>
      <c r="C719" s="10"/>
      <c r="N719" s="160" t="s">
        <v>7</v>
      </c>
      <c r="O719" s="161"/>
      <c r="P719" s="161"/>
      <c r="Q719" s="162"/>
      <c r="R719" s="18">
        <f>SUM(R703:R718)</f>
        <v>0</v>
      </c>
      <c r="S719" s="3"/>
      <c r="V719" s="17"/>
      <c r="X719" s="12"/>
      <c r="Y719" s="10"/>
      <c r="AJ719" s="160" t="s">
        <v>7</v>
      </c>
      <c r="AK719" s="161"/>
      <c r="AL719" s="161"/>
      <c r="AM719" s="162"/>
      <c r="AN719" s="18">
        <f>SUM(AN703:AN718)</f>
        <v>0</v>
      </c>
      <c r="AO719" s="3"/>
    </row>
    <row r="720" spans="2:41">
      <c r="B720" s="12"/>
      <c r="C720" s="10"/>
      <c r="V720" s="17"/>
      <c r="X720" s="12"/>
      <c r="Y720" s="10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E722" s="14"/>
      <c r="V722" s="17"/>
      <c r="X722" s="12"/>
      <c r="Y722" s="10"/>
      <c r="AA722" s="14"/>
    </row>
    <row r="723" spans="2:27">
      <c r="B723" s="12"/>
      <c r="C723" s="10"/>
      <c r="V723" s="17"/>
      <c r="X723" s="12"/>
      <c r="Y723" s="10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1"/>
      <c r="C728" s="10"/>
      <c r="V728" s="17"/>
      <c r="X728" s="11"/>
      <c r="Y728" s="10"/>
    </row>
    <row r="729" spans="2:27">
      <c r="B729" s="15" t="s">
        <v>18</v>
      </c>
      <c r="C729" s="16">
        <f>SUM(C710:C728)</f>
        <v>0</v>
      </c>
      <c r="D729" t="s">
        <v>22</v>
      </c>
      <c r="E729" t="s">
        <v>21</v>
      </c>
      <c r="V729" s="17"/>
      <c r="X729" s="15" t="s">
        <v>18</v>
      </c>
      <c r="Y729" s="16">
        <f>SUM(Y710:Y728)</f>
        <v>0</v>
      </c>
      <c r="Z729" t="s">
        <v>22</v>
      </c>
      <c r="AA729" t="s">
        <v>21</v>
      </c>
    </row>
    <row r="730" spans="2:27">
      <c r="E730" s="1" t="s">
        <v>19</v>
      </c>
      <c r="V730" s="17"/>
      <c r="AA730" s="1" t="s">
        <v>19</v>
      </c>
    </row>
    <row r="731" spans="2:27">
      <c r="V731" s="17"/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  <c r="AC743" s="166" t="s">
        <v>29</v>
      </c>
      <c r="AD743" s="166"/>
      <c r="AE743" s="166"/>
    </row>
    <row r="744" spans="2:41">
      <c r="H744" s="163" t="s">
        <v>28</v>
      </c>
      <c r="I744" s="163"/>
      <c r="J744" s="163"/>
      <c r="V744" s="17"/>
      <c r="AC744" s="166"/>
      <c r="AD744" s="166"/>
      <c r="AE744" s="166"/>
    </row>
    <row r="745" spans="2:41">
      <c r="H745" s="163"/>
      <c r="I745" s="163"/>
      <c r="J745" s="163"/>
      <c r="V745" s="17"/>
      <c r="AC745" s="166"/>
      <c r="AD745" s="166"/>
      <c r="AE745" s="166"/>
    </row>
    <row r="746" spans="2:41">
      <c r="V746" s="17"/>
    </row>
    <row r="747" spans="2:41">
      <c r="V747" s="17"/>
    </row>
    <row r="748" spans="2:41" ht="23.25">
      <c r="B748" s="22" t="s">
        <v>69</v>
      </c>
      <c r="V748" s="17"/>
      <c r="X748" s="22" t="s">
        <v>69</v>
      </c>
    </row>
    <row r="749" spans="2:41" ht="23.25">
      <c r="B749" s="23" t="s">
        <v>32</v>
      </c>
      <c r="C749" s="20">
        <f>IF(X701="PAGADO",0,Y706)</f>
        <v>0</v>
      </c>
      <c r="E749" s="164" t="s">
        <v>20</v>
      </c>
      <c r="F749" s="164"/>
      <c r="G749" s="164"/>
      <c r="H749" s="164"/>
      <c r="V749" s="17"/>
      <c r="X749" s="23" t="s">
        <v>32</v>
      </c>
      <c r="Y749" s="20">
        <f>IF(B749="PAGADO",0,C754)</f>
        <v>0</v>
      </c>
      <c r="AA749" s="164" t="s">
        <v>20</v>
      </c>
      <c r="AB749" s="164"/>
      <c r="AC749" s="164"/>
      <c r="AD749" s="164"/>
    </row>
    <row r="750" spans="2:41">
      <c r="B750" s="1" t="s">
        <v>0</v>
      </c>
      <c r="C750" s="19">
        <f>H765</f>
        <v>0</v>
      </c>
      <c r="E750" s="2" t="s">
        <v>1</v>
      </c>
      <c r="F750" s="2" t="s">
        <v>2</v>
      </c>
      <c r="G750" s="2" t="s">
        <v>3</v>
      </c>
      <c r="H750" s="2" t="s">
        <v>4</v>
      </c>
      <c r="N750" s="2" t="s">
        <v>1</v>
      </c>
      <c r="O750" s="2" t="s">
        <v>5</v>
      </c>
      <c r="P750" s="2" t="s">
        <v>4</v>
      </c>
      <c r="Q750" s="2" t="s">
        <v>6</v>
      </c>
      <c r="R750" s="2" t="s">
        <v>7</v>
      </c>
      <c r="S750" s="3"/>
      <c r="V750" s="17"/>
      <c r="X750" s="1" t="s">
        <v>0</v>
      </c>
      <c r="Y750" s="19">
        <f>AD765</f>
        <v>0</v>
      </c>
      <c r="AA750" s="2" t="s">
        <v>1</v>
      </c>
      <c r="AB750" s="2" t="s">
        <v>2</v>
      </c>
      <c r="AC750" s="2" t="s">
        <v>3</v>
      </c>
      <c r="AD750" s="2" t="s">
        <v>4</v>
      </c>
      <c r="AJ750" s="2" t="s">
        <v>1</v>
      </c>
      <c r="AK750" s="2" t="s">
        <v>5</v>
      </c>
      <c r="AL750" s="2" t="s">
        <v>4</v>
      </c>
      <c r="AM750" s="2" t="s">
        <v>6</v>
      </c>
      <c r="AN750" s="2" t="s">
        <v>7</v>
      </c>
      <c r="AO750" s="3"/>
    </row>
    <row r="751" spans="2:41">
      <c r="C751" s="2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Y751" s="2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" t="s">
        <v>24</v>
      </c>
      <c r="C752" s="19">
        <f>IF(C749&gt;0,C749+C750,C750)</f>
        <v>0</v>
      </c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" t="s">
        <v>24</v>
      </c>
      <c r="Y752" s="19">
        <f>IF(Y749&gt;0,Y749+Y750,Y750)</f>
        <v>0</v>
      </c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9</v>
      </c>
      <c r="C753" s="20">
        <f>C776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9</v>
      </c>
      <c r="Y753" s="20">
        <f>Y776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6" t="s">
        <v>25</v>
      </c>
      <c r="C754" s="21">
        <f>C752-C753</f>
        <v>0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6" t="s">
        <v>8</v>
      </c>
      <c r="Y754" s="21">
        <f>Y752-Y753</f>
        <v>0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 ht="26.25">
      <c r="B755" s="167" t="str">
        <f>IF(C754&lt;0,"NO PAGAR","COBRAR")</f>
        <v>COBRAR</v>
      </c>
      <c r="C755" s="167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67" t="str">
        <f>IF(Y754&lt;0,"NO PAGAR","COBRAR")</f>
        <v>COBRAR</v>
      </c>
      <c r="Y755" s="167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58" t="s">
        <v>9</v>
      </c>
      <c r="C756" s="159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58" t="s">
        <v>9</v>
      </c>
      <c r="Y756" s="159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9" t="str">
        <f>IF(C790&lt;0,"SALDO A FAVOR","SALDO ADELANTAD0'")</f>
        <v>SALDO ADELANTAD0'</v>
      </c>
      <c r="C757" s="10">
        <f>IF(Y701&lt;=0,Y701*-1)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9" t="str">
        <f>IF(C754&lt;0,"SALDO ADELANTADO","SALDO A FAVOR'")</f>
        <v>SALDO A FAVOR'</v>
      </c>
      <c r="Y757" s="10">
        <f>IF(C754&lt;=0,C754*-1)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10</v>
      </c>
      <c r="C758" s="10">
        <f>R767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10</v>
      </c>
      <c r="Y758" s="10">
        <f>AN767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11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11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12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12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13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13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14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14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15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15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16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16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17</v>
      </c>
      <c r="C765" s="10"/>
      <c r="E765" s="160" t="s">
        <v>7</v>
      </c>
      <c r="F765" s="161"/>
      <c r="G765" s="162"/>
      <c r="H765" s="5">
        <f>SUM(H751:H764)</f>
        <v>0</v>
      </c>
      <c r="N765" s="3"/>
      <c r="O765" s="3"/>
      <c r="P765" s="3"/>
      <c r="Q765" s="3"/>
      <c r="R765" s="18"/>
      <c r="S765" s="3"/>
      <c r="V765" s="17"/>
      <c r="X765" s="11" t="s">
        <v>17</v>
      </c>
      <c r="Y765" s="10"/>
      <c r="AA765" s="160" t="s">
        <v>7</v>
      </c>
      <c r="AB765" s="161"/>
      <c r="AC765" s="162"/>
      <c r="AD765" s="5">
        <f>SUM(AD751:AD764)</f>
        <v>0</v>
      </c>
      <c r="AJ765" s="3"/>
      <c r="AK765" s="3"/>
      <c r="AL765" s="3"/>
      <c r="AM765" s="3"/>
      <c r="AN765" s="18"/>
      <c r="AO765" s="3"/>
    </row>
    <row r="766" spans="2:41">
      <c r="B766" s="12"/>
      <c r="C766" s="10"/>
      <c r="E766" s="13"/>
      <c r="F766" s="13"/>
      <c r="G766" s="13"/>
      <c r="N766" s="3"/>
      <c r="O766" s="3"/>
      <c r="P766" s="3"/>
      <c r="Q766" s="3"/>
      <c r="R766" s="18"/>
      <c r="S766" s="3"/>
      <c r="V766" s="17"/>
      <c r="X766" s="12"/>
      <c r="Y766" s="10"/>
      <c r="AA766" s="13"/>
      <c r="AB766" s="13"/>
      <c r="AC766" s="13"/>
      <c r="AJ766" s="3"/>
      <c r="AK766" s="3"/>
      <c r="AL766" s="3"/>
      <c r="AM766" s="3"/>
      <c r="AN766" s="18"/>
      <c r="AO766" s="3"/>
    </row>
    <row r="767" spans="2:41">
      <c r="B767" s="12"/>
      <c r="C767" s="10"/>
      <c r="N767" s="160" t="s">
        <v>7</v>
      </c>
      <c r="O767" s="161"/>
      <c r="P767" s="161"/>
      <c r="Q767" s="162"/>
      <c r="R767" s="18">
        <f>SUM(R751:R766)</f>
        <v>0</v>
      </c>
      <c r="S767" s="3"/>
      <c r="V767" s="17"/>
      <c r="X767" s="12"/>
      <c r="Y767" s="10"/>
      <c r="AJ767" s="160" t="s">
        <v>7</v>
      </c>
      <c r="AK767" s="161"/>
      <c r="AL767" s="161"/>
      <c r="AM767" s="162"/>
      <c r="AN767" s="18">
        <f>SUM(AN751:AN766)</f>
        <v>0</v>
      </c>
      <c r="AO767" s="3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E770" s="14"/>
      <c r="V770" s="17"/>
      <c r="X770" s="12"/>
      <c r="Y770" s="10"/>
      <c r="AA770" s="14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1"/>
      <c r="C775" s="10"/>
      <c r="V775" s="17"/>
      <c r="X775" s="11"/>
      <c r="Y775" s="10"/>
    </row>
    <row r="776" spans="2:27">
      <c r="B776" s="15" t="s">
        <v>18</v>
      </c>
      <c r="C776" s="16">
        <f>SUM(C757:C775)</f>
        <v>0</v>
      </c>
      <c r="V776" s="17"/>
      <c r="X776" s="15" t="s">
        <v>18</v>
      </c>
      <c r="Y776" s="16">
        <f>SUM(Y757:Y775)</f>
        <v>0</v>
      </c>
    </row>
    <row r="777" spans="2:27">
      <c r="D777" t="s">
        <v>22</v>
      </c>
      <c r="E777" t="s">
        <v>21</v>
      </c>
      <c r="V777" s="17"/>
      <c r="Z777" t="s">
        <v>22</v>
      </c>
      <c r="AA777" t="s">
        <v>21</v>
      </c>
    </row>
    <row r="778" spans="2:27">
      <c r="E778" s="1" t="s">
        <v>19</v>
      </c>
      <c r="V778" s="17"/>
      <c r="AA778" s="1" t="s">
        <v>19</v>
      </c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V788" s="17"/>
    </row>
    <row r="789" spans="1:43">
      <c r="H789" s="163" t="s">
        <v>30</v>
      </c>
      <c r="I789" s="163"/>
      <c r="J789" s="163"/>
      <c r="V789" s="17"/>
      <c r="AA789" s="163" t="s">
        <v>31</v>
      </c>
      <c r="AB789" s="163"/>
      <c r="AC789" s="163"/>
    </row>
    <row r="790" spans="1:43">
      <c r="H790" s="163"/>
      <c r="I790" s="163"/>
      <c r="J790" s="163"/>
      <c r="V790" s="17"/>
      <c r="AA790" s="163"/>
      <c r="AB790" s="163"/>
      <c r="AC790" s="163"/>
    </row>
    <row r="791" spans="1:43">
      <c r="V791" s="17"/>
    </row>
    <row r="792" spans="1:43">
      <c r="V792" s="17"/>
    </row>
    <row r="793" spans="1:43" ht="23.25">
      <c r="B793" s="24" t="s">
        <v>69</v>
      </c>
      <c r="V793" s="17"/>
      <c r="X793" s="22" t="s">
        <v>69</v>
      </c>
    </row>
    <row r="794" spans="1:43" ht="23.25">
      <c r="B794" s="23" t="s">
        <v>32</v>
      </c>
      <c r="C794" s="20">
        <f>IF(X749="PAGADO",0,C754)</f>
        <v>0</v>
      </c>
      <c r="E794" s="164" t="s">
        <v>20</v>
      </c>
      <c r="F794" s="164"/>
      <c r="G794" s="164"/>
      <c r="H794" s="164"/>
      <c r="V794" s="17"/>
      <c r="X794" s="23" t="s">
        <v>32</v>
      </c>
      <c r="Y794" s="20">
        <f>IF(B1594="PAGADO",0,C799)</f>
        <v>0</v>
      </c>
      <c r="AA794" s="164" t="s">
        <v>20</v>
      </c>
      <c r="AB794" s="164"/>
      <c r="AC794" s="164"/>
      <c r="AD794" s="164"/>
    </row>
    <row r="795" spans="1:43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1:43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1:43">
      <c r="B797" s="1" t="s">
        <v>24</v>
      </c>
      <c r="C797" s="19">
        <f>IF(C794&gt;0,C794+C795,C795)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IF(Y794&gt;0,Y794+Y795,Y795)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9</v>
      </c>
      <c r="C798" s="20">
        <f>C822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Y822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6" t="s">
        <v>26</v>
      </c>
      <c r="C799" s="21">
        <f>C797-C798</f>
        <v>0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27</v>
      </c>
      <c r="Y799" s="21">
        <f>Y797-Y798</f>
        <v>0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 ht="23.25">
      <c r="B800" s="6"/>
      <c r="C800" s="7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65" t="str">
        <f>IF(Y799&lt;0,"NO PAGAR","COBRAR'")</f>
        <v>COBRAR'</v>
      </c>
      <c r="Y800" s="165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165" t="str">
        <f>IF(C799&lt;0,"NO PAGAR","COBRAR'")</f>
        <v>COBRAR'</v>
      </c>
      <c r="C801" s="165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6"/>
      <c r="Y801" s="8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58" t="s">
        <v>9</v>
      </c>
      <c r="C802" s="159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58" t="s">
        <v>9</v>
      </c>
      <c r="Y802" s="159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9" t="str">
        <f>IF(Y754&lt;0,"SALDO ADELANTADO","SALDO A FAVOR '")</f>
        <v>SALDO A FAVOR '</v>
      </c>
      <c r="C803" s="10">
        <f>IF(Y754&lt;=0,Y754*-1)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9" t="str">
        <f>IF(C799&lt;0,"SALDO ADELANTADO","SALDO A FAVOR'")</f>
        <v>SALDO A FAVOR'</v>
      </c>
      <c r="Y803" s="10">
        <f>IF(C799&lt;=0,C799*-1)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10</v>
      </c>
      <c r="C804" s="10">
        <f>R812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10</v>
      </c>
      <c r="Y804" s="10">
        <f>AN812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11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11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12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12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13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13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14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14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15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15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16</v>
      </c>
      <c r="C810" s="10"/>
      <c r="E810" s="160" t="s">
        <v>7</v>
      </c>
      <c r="F810" s="161"/>
      <c r="G810" s="162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16</v>
      </c>
      <c r="Y810" s="10"/>
      <c r="AA810" s="160" t="s">
        <v>7</v>
      </c>
      <c r="AB810" s="161"/>
      <c r="AC810" s="162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1" t="s">
        <v>17</v>
      </c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1" t="s">
        <v>17</v>
      </c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60" t="s">
        <v>7</v>
      </c>
      <c r="O812" s="161"/>
      <c r="P812" s="161"/>
      <c r="Q812" s="162"/>
      <c r="R812" s="18">
        <f>SUM(R796:R811)</f>
        <v>0</v>
      </c>
      <c r="S812" s="3"/>
      <c r="V812" s="17"/>
      <c r="X812" s="12"/>
      <c r="Y812" s="10"/>
      <c r="AJ812" s="160" t="s">
        <v>7</v>
      </c>
      <c r="AK812" s="161"/>
      <c r="AL812" s="161"/>
      <c r="AM812" s="162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1"/>
      <c r="C821" s="10"/>
      <c r="V821" s="17"/>
      <c r="X821" s="11"/>
      <c r="Y821" s="10"/>
    </row>
    <row r="822" spans="2:27">
      <c r="B822" s="15" t="s">
        <v>18</v>
      </c>
      <c r="C822" s="16">
        <f>SUM(C803:C821)</f>
        <v>0</v>
      </c>
      <c r="D822" t="s">
        <v>22</v>
      </c>
      <c r="E822" t="s">
        <v>21</v>
      </c>
      <c r="V822" s="17"/>
      <c r="X822" s="15" t="s">
        <v>18</v>
      </c>
      <c r="Y822" s="16">
        <f>SUM(Y803:Y821)</f>
        <v>0</v>
      </c>
      <c r="Z822" t="s">
        <v>22</v>
      </c>
      <c r="AA822" t="s">
        <v>21</v>
      </c>
    </row>
    <row r="823" spans="2:27">
      <c r="E823" s="1" t="s">
        <v>19</v>
      </c>
      <c r="V823" s="17"/>
      <c r="AA823" s="1" t="s">
        <v>19</v>
      </c>
    </row>
    <row r="824" spans="2:27">
      <c r="V824" s="17"/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  <c r="AC836" s="166" t="s">
        <v>29</v>
      </c>
      <c r="AD836" s="166"/>
      <c r="AE836" s="166"/>
    </row>
    <row r="837" spans="2:41">
      <c r="H837" s="163" t="s">
        <v>28</v>
      </c>
      <c r="I837" s="163"/>
      <c r="J837" s="163"/>
      <c r="V837" s="17"/>
      <c r="AC837" s="166"/>
      <c r="AD837" s="166"/>
      <c r="AE837" s="166"/>
    </row>
    <row r="838" spans="2:41">
      <c r="H838" s="163"/>
      <c r="I838" s="163"/>
      <c r="J838" s="163"/>
      <c r="V838" s="17"/>
      <c r="AC838" s="166"/>
      <c r="AD838" s="166"/>
      <c r="AE838" s="166"/>
    </row>
    <row r="839" spans="2:41">
      <c r="V839" s="17"/>
    </row>
    <row r="840" spans="2:41">
      <c r="V840" s="17"/>
    </row>
    <row r="841" spans="2:41" ht="23.25">
      <c r="B841" s="22" t="s">
        <v>70</v>
      </c>
      <c r="V841" s="17"/>
      <c r="X841" s="22" t="s">
        <v>70</v>
      </c>
    </row>
    <row r="842" spans="2:41" ht="23.25">
      <c r="B842" s="23" t="s">
        <v>32</v>
      </c>
      <c r="C842" s="20">
        <f>IF(X794="PAGADO",0,Y799)</f>
        <v>0</v>
      </c>
      <c r="E842" s="164" t="s">
        <v>20</v>
      </c>
      <c r="F842" s="164"/>
      <c r="G842" s="164"/>
      <c r="H842" s="164"/>
      <c r="V842" s="17"/>
      <c r="X842" s="23" t="s">
        <v>32</v>
      </c>
      <c r="Y842" s="20">
        <f>IF(B842="PAGADO",0,C847)</f>
        <v>0</v>
      </c>
      <c r="AA842" s="164" t="s">
        <v>20</v>
      </c>
      <c r="AB842" s="164"/>
      <c r="AC842" s="164"/>
      <c r="AD842" s="164"/>
    </row>
    <row r="843" spans="2:41">
      <c r="B843" s="1" t="s">
        <v>0</v>
      </c>
      <c r="C843" s="19">
        <f>H858</f>
        <v>0</v>
      </c>
      <c r="E843" s="2" t="s">
        <v>1</v>
      </c>
      <c r="F843" s="2" t="s">
        <v>2</v>
      </c>
      <c r="G843" s="2" t="s">
        <v>3</v>
      </c>
      <c r="H843" s="2" t="s">
        <v>4</v>
      </c>
      <c r="N843" s="2" t="s">
        <v>1</v>
      </c>
      <c r="O843" s="2" t="s">
        <v>5</v>
      </c>
      <c r="P843" s="2" t="s">
        <v>4</v>
      </c>
      <c r="Q843" s="2" t="s">
        <v>6</v>
      </c>
      <c r="R843" s="2" t="s">
        <v>7</v>
      </c>
      <c r="S843" s="3"/>
      <c r="V843" s="17"/>
      <c r="X843" s="1" t="s">
        <v>0</v>
      </c>
      <c r="Y843" s="19">
        <f>AD858</f>
        <v>0</v>
      </c>
      <c r="AA843" s="2" t="s">
        <v>1</v>
      </c>
      <c r="AB843" s="2" t="s">
        <v>2</v>
      </c>
      <c r="AC843" s="2" t="s">
        <v>3</v>
      </c>
      <c r="AD843" s="2" t="s">
        <v>4</v>
      </c>
      <c r="AJ843" s="2" t="s">
        <v>1</v>
      </c>
      <c r="AK843" s="2" t="s">
        <v>5</v>
      </c>
      <c r="AL843" s="2" t="s">
        <v>4</v>
      </c>
      <c r="AM843" s="2" t="s">
        <v>6</v>
      </c>
      <c r="AN843" s="2" t="s">
        <v>7</v>
      </c>
      <c r="AO843" s="3"/>
    </row>
    <row r="844" spans="2:41">
      <c r="C844" s="2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Y844" s="2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" t="s">
        <v>24</v>
      </c>
      <c r="C845" s="19">
        <f>IF(C842&gt;0,C842+C843,C843)</f>
        <v>0</v>
      </c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" t="s">
        <v>24</v>
      </c>
      <c r="Y845" s="19">
        <f>IF(Y842&gt;0,Y843+Y842,Y843)</f>
        <v>0</v>
      </c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" t="s">
        <v>9</v>
      </c>
      <c r="C846" s="20">
        <f>C869</f>
        <v>0</v>
      </c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" t="s">
        <v>9</v>
      </c>
      <c r="Y846" s="20">
        <f>Y869</f>
        <v>0</v>
      </c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6" t="s">
        <v>25</v>
      </c>
      <c r="C847" s="21">
        <f>C845-C846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6" t="s">
        <v>8</v>
      </c>
      <c r="Y847" s="21">
        <f>Y845-Y846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 ht="26.25">
      <c r="B848" s="167" t="str">
        <f>IF(C847&lt;0,"NO PAGAR","COBRAR")</f>
        <v>COBRAR</v>
      </c>
      <c r="C848" s="167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67" t="str">
        <f>IF(Y847&lt;0,"NO PAGAR","COBRAR")</f>
        <v>COBRAR</v>
      </c>
      <c r="Y848" s="167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58" t="s">
        <v>9</v>
      </c>
      <c r="C849" s="159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58" t="s">
        <v>9</v>
      </c>
      <c r="Y849" s="159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9" t="str">
        <f>IF(C883&lt;0,"SALDO A FAVOR","SALDO ADELANTAD0'")</f>
        <v>SALDO ADELANTAD0'</v>
      </c>
      <c r="C850" s="10">
        <f>IF(Y794&lt;=0,Y794*-1)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9" t="str">
        <f>IF(C847&lt;0,"SALDO ADELANTADO","SALDO A FAVOR'")</f>
        <v>SALDO A FAVOR'</v>
      </c>
      <c r="Y850" s="10">
        <f>IF(C847&lt;=0,C847*-1)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10</v>
      </c>
      <c r="C851" s="10">
        <f>R860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10</v>
      </c>
      <c r="Y851" s="10">
        <f>AN860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11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11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12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12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13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13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14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14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15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15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16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16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17</v>
      </c>
      <c r="C858" s="10"/>
      <c r="E858" s="160" t="s">
        <v>7</v>
      </c>
      <c r="F858" s="161"/>
      <c r="G858" s="162"/>
      <c r="H858" s="5">
        <f>SUM(H844:H857)</f>
        <v>0</v>
      </c>
      <c r="N858" s="3"/>
      <c r="O858" s="3"/>
      <c r="P858" s="3"/>
      <c r="Q858" s="3"/>
      <c r="R858" s="18"/>
      <c r="S858" s="3"/>
      <c r="V858" s="17"/>
      <c r="X858" s="11" t="s">
        <v>17</v>
      </c>
      <c r="Y858" s="10"/>
      <c r="AA858" s="160" t="s">
        <v>7</v>
      </c>
      <c r="AB858" s="161"/>
      <c r="AC858" s="162"/>
      <c r="AD858" s="5">
        <f>SUM(AD844:AD857)</f>
        <v>0</v>
      </c>
      <c r="AJ858" s="3"/>
      <c r="AK858" s="3"/>
      <c r="AL858" s="3"/>
      <c r="AM858" s="3"/>
      <c r="AN858" s="18"/>
      <c r="AO858" s="3"/>
    </row>
    <row r="859" spans="2:41">
      <c r="B859" s="12"/>
      <c r="C859" s="10"/>
      <c r="E859" s="13"/>
      <c r="F859" s="13"/>
      <c r="G859" s="13"/>
      <c r="N859" s="3"/>
      <c r="O859" s="3"/>
      <c r="P859" s="3"/>
      <c r="Q859" s="3"/>
      <c r="R859" s="18"/>
      <c r="S859" s="3"/>
      <c r="V859" s="17"/>
      <c r="X859" s="12"/>
      <c r="Y859" s="10"/>
      <c r="AA859" s="13"/>
      <c r="AB859" s="13"/>
      <c r="AC859" s="13"/>
      <c r="AJ859" s="3"/>
      <c r="AK859" s="3"/>
      <c r="AL859" s="3"/>
      <c r="AM859" s="3"/>
      <c r="AN859" s="18"/>
      <c r="AO859" s="3"/>
    </row>
    <row r="860" spans="2:41">
      <c r="B860" s="12"/>
      <c r="C860" s="10"/>
      <c r="N860" s="160" t="s">
        <v>7</v>
      </c>
      <c r="O860" s="161"/>
      <c r="P860" s="161"/>
      <c r="Q860" s="162"/>
      <c r="R860" s="18">
        <f>SUM(R844:R859)</f>
        <v>0</v>
      </c>
      <c r="S860" s="3"/>
      <c r="V860" s="17"/>
      <c r="X860" s="12"/>
      <c r="Y860" s="10"/>
      <c r="AJ860" s="160" t="s">
        <v>7</v>
      </c>
      <c r="AK860" s="161"/>
      <c r="AL860" s="161"/>
      <c r="AM860" s="162"/>
      <c r="AN860" s="18">
        <f>SUM(AN844:AN859)</f>
        <v>0</v>
      </c>
      <c r="AO860" s="3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E863" s="14"/>
      <c r="V863" s="17"/>
      <c r="X863" s="12"/>
      <c r="Y863" s="10"/>
      <c r="AA863" s="14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V865" s="17"/>
      <c r="X865" s="12"/>
      <c r="Y865" s="10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1"/>
      <c r="C868" s="10"/>
      <c r="V868" s="17"/>
      <c r="X868" s="11"/>
      <c r="Y868" s="10"/>
    </row>
    <row r="869" spans="1:43">
      <c r="B869" s="15" t="s">
        <v>18</v>
      </c>
      <c r="C869" s="16">
        <f>SUM(C850:C868)</f>
        <v>0</v>
      </c>
      <c r="V869" s="17"/>
      <c r="X869" s="15" t="s">
        <v>18</v>
      </c>
      <c r="Y869" s="16">
        <f>SUM(Y850:Y868)</f>
        <v>0</v>
      </c>
    </row>
    <row r="870" spans="1:43">
      <c r="D870" t="s">
        <v>22</v>
      </c>
      <c r="E870" t="s">
        <v>21</v>
      </c>
      <c r="V870" s="17"/>
      <c r="Z870" t="s">
        <v>22</v>
      </c>
      <c r="AA870" t="s">
        <v>21</v>
      </c>
    </row>
    <row r="871" spans="1:43">
      <c r="E871" s="1" t="s">
        <v>19</v>
      </c>
      <c r="V871" s="17"/>
      <c r="AA871" s="1" t="s">
        <v>19</v>
      </c>
    </row>
    <row r="872" spans="1:43">
      <c r="V872" s="17"/>
    </row>
    <row r="873" spans="1:43">
      <c r="V873" s="17"/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</row>
    <row r="879" spans="1:43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2:41">
      <c r="V881" s="17"/>
    </row>
    <row r="882" spans="2:41">
      <c r="H882" s="163" t="s">
        <v>30</v>
      </c>
      <c r="I882" s="163"/>
      <c r="J882" s="163"/>
      <c r="V882" s="17"/>
      <c r="AA882" s="163" t="s">
        <v>31</v>
      </c>
      <c r="AB882" s="163"/>
      <c r="AC882" s="163"/>
    </row>
    <row r="883" spans="2:41">
      <c r="H883" s="163"/>
      <c r="I883" s="163"/>
      <c r="J883" s="163"/>
      <c r="V883" s="17"/>
      <c r="AA883" s="163"/>
      <c r="AB883" s="163"/>
      <c r="AC883" s="163"/>
    </row>
    <row r="884" spans="2:41">
      <c r="V884" s="17"/>
    </row>
    <row r="885" spans="2:41">
      <c r="V885" s="17"/>
    </row>
    <row r="886" spans="2:41" ht="23.25">
      <c r="B886" s="24" t="s">
        <v>70</v>
      </c>
      <c r="V886" s="17"/>
      <c r="X886" s="22" t="s">
        <v>70</v>
      </c>
    </row>
    <row r="887" spans="2:41" ht="23.25">
      <c r="B887" s="23" t="s">
        <v>32</v>
      </c>
      <c r="C887" s="20">
        <f>IF(X842="PAGADO",0,C847)</f>
        <v>0</v>
      </c>
      <c r="E887" s="164" t="s">
        <v>20</v>
      </c>
      <c r="F887" s="164"/>
      <c r="G887" s="164"/>
      <c r="H887" s="164"/>
      <c r="V887" s="17"/>
      <c r="X887" s="23" t="s">
        <v>32</v>
      </c>
      <c r="Y887" s="20">
        <f>IF(B1687="PAGADO",0,C892)</f>
        <v>0</v>
      </c>
      <c r="AA887" s="164" t="s">
        <v>20</v>
      </c>
      <c r="AB887" s="164"/>
      <c r="AC887" s="164"/>
      <c r="AD887" s="164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1" t="s">
        <v>0</v>
      </c>
      <c r="Y888" s="19">
        <f>AD903</f>
        <v>0</v>
      </c>
      <c r="AA888" s="2" t="s">
        <v>1</v>
      </c>
      <c r="AB888" s="2" t="s">
        <v>2</v>
      </c>
      <c r="AC888" s="2" t="s">
        <v>3</v>
      </c>
      <c r="AD888" s="2" t="s">
        <v>4</v>
      </c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Y889" s="2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" t="s">
        <v>24</v>
      </c>
      <c r="Y890" s="19">
        <f>IF(Y887&gt;0,Y887+Y888,Y888)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C915</f>
        <v>0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9</v>
      </c>
      <c r="Y891" s="20">
        <f>Y915</f>
        <v>0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26</v>
      </c>
      <c r="C892" s="21">
        <f>C890-C891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6" t="s">
        <v>27</v>
      </c>
      <c r="Y892" s="21">
        <f>Y890-Y891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3.25">
      <c r="B893" s="6"/>
      <c r="C893" s="7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65" t="str">
        <f>IF(Y892&lt;0,"NO PAGAR","COBRAR'")</f>
        <v>COBRAR'</v>
      </c>
      <c r="Y893" s="165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3.25">
      <c r="B894" s="165" t="str">
        <f>IF(C892&lt;0,"NO PAGAR","COBRAR'")</f>
        <v>COBRAR'</v>
      </c>
      <c r="C894" s="165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/>
      <c r="Y894" s="8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58" t="s">
        <v>9</v>
      </c>
      <c r="C895" s="159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58" t="s">
        <v>9</v>
      </c>
      <c r="Y895" s="159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IF(Y847&lt;0,"SALDO ADELANTADO","SALDO A FAVOR '")</f>
        <v>SALDO A FAVOR '</v>
      </c>
      <c r="C896" s="10">
        <f>IF(Y847&lt;=0,Y847*-1)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IF(C892&lt;0,"SALDO ADELANTADO","SALDO A FAVOR'")</f>
        <v>SALDO A FAVOR'</v>
      </c>
      <c r="Y896" s="10">
        <f>IF(C892&lt;=0,C892*-1)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R905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AN905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160" t="s">
        <v>7</v>
      </c>
      <c r="F903" s="161"/>
      <c r="G903" s="162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160" t="s">
        <v>7</v>
      </c>
      <c r="AB903" s="161"/>
      <c r="AC903" s="162"/>
      <c r="AD903" s="5">
        <f>SUM(AD889:AD902)</f>
        <v>0</v>
      </c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3"/>
      <c r="AB904" s="13"/>
      <c r="AC904" s="13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60" t="s">
        <v>7</v>
      </c>
      <c r="O905" s="161"/>
      <c r="P905" s="161"/>
      <c r="Q905" s="162"/>
      <c r="R905" s="18">
        <f>SUM(R889:R904)</f>
        <v>0</v>
      </c>
      <c r="S905" s="3"/>
      <c r="V905" s="17"/>
      <c r="X905" s="12"/>
      <c r="Y905" s="10"/>
      <c r="AJ905" s="160" t="s">
        <v>7</v>
      </c>
      <c r="AK905" s="161"/>
      <c r="AL905" s="161"/>
      <c r="AM905" s="162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  <c r="AA908" s="14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1"/>
      <c r="C914" s="10"/>
      <c r="V914" s="17"/>
      <c r="X914" s="11"/>
      <c r="Y914" s="10"/>
    </row>
    <row r="915" spans="2:27">
      <c r="B915" s="15" t="s">
        <v>18</v>
      </c>
      <c r="C915" s="16">
        <f>SUM(C896:C914)</f>
        <v>0</v>
      </c>
      <c r="D915" t="s">
        <v>22</v>
      </c>
      <c r="E915" t="s">
        <v>21</v>
      </c>
      <c r="V915" s="17"/>
      <c r="X915" s="15" t="s">
        <v>18</v>
      </c>
      <c r="Y915" s="16">
        <f>SUM(Y896:Y914)</f>
        <v>0</v>
      </c>
      <c r="Z915" t="s">
        <v>22</v>
      </c>
      <c r="AA915" t="s">
        <v>21</v>
      </c>
    </row>
    <row r="916" spans="2:27">
      <c r="E916" s="1" t="s">
        <v>19</v>
      </c>
      <c r="V916" s="17"/>
      <c r="AA916" s="1" t="s">
        <v>19</v>
      </c>
    </row>
    <row r="917" spans="2:27">
      <c r="V917" s="17"/>
    </row>
    <row r="918" spans="2:27">
      <c r="V918" s="17"/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  <c r="AC930" s="166" t="s">
        <v>29</v>
      </c>
      <c r="AD930" s="166"/>
      <c r="AE930" s="166"/>
    </row>
    <row r="931" spans="2:41">
      <c r="H931" s="163" t="s">
        <v>28</v>
      </c>
      <c r="I931" s="163"/>
      <c r="J931" s="163"/>
      <c r="V931" s="17"/>
      <c r="AC931" s="166"/>
      <c r="AD931" s="166"/>
      <c r="AE931" s="166"/>
    </row>
    <row r="932" spans="2:41">
      <c r="H932" s="163"/>
      <c r="I932" s="163"/>
      <c r="J932" s="163"/>
      <c r="V932" s="17"/>
      <c r="AC932" s="166"/>
      <c r="AD932" s="166"/>
      <c r="AE932" s="166"/>
    </row>
    <row r="933" spans="2:41">
      <c r="V933" s="17"/>
    </row>
    <row r="934" spans="2:41">
      <c r="V934" s="17"/>
    </row>
    <row r="935" spans="2:41" ht="23.25">
      <c r="B935" s="22" t="s">
        <v>71</v>
      </c>
      <c r="V935" s="17"/>
      <c r="X935" s="22" t="s">
        <v>71</v>
      </c>
    </row>
    <row r="936" spans="2:41" ht="23.25">
      <c r="B936" s="23" t="s">
        <v>32</v>
      </c>
      <c r="C936" s="20">
        <f>IF(X887="PAGADO",0,Y892)</f>
        <v>0</v>
      </c>
      <c r="E936" s="164" t="s">
        <v>20</v>
      </c>
      <c r="F936" s="164"/>
      <c r="G936" s="164"/>
      <c r="H936" s="164"/>
      <c r="V936" s="17"/>
      <c r="X936" s="23" t="s">
        <v>32</v>
      </c>
      <c r="Y936" s="20">
        <f>IF(B936="PAGADO",0,C941)</f>
        <v>0</v>
      </c>
      <c r="AA936" s="164" t="s">
        <v>20</v>
      </c>
      <c r="AB936" s="164"/>
      <c r="AC936" s="164"/>
      <c r="AD936" s="164"/>
    </row>
    <row r="937" spans="2:41">
      <c r="B937" s="1" t="s">
        <v>0</v>
      </c>
      <c r="C937" s="19">
        <f>H952</f>
        <v>0</v>
      </c>
      <c r="E937" s="2" t="s">
        <v>1</v>
      </c>
      <c r="F937" s="2" t="s">
        <v>2</v>
      </c>
      <c r="G937" s="2" t="s">
        <v>3</v>
      </c>
      <c r="H937" s="2" t="s">
        <v>4</v>
      </c>
      <c r="N937" s="2" t="s">
        <v>1</v>
      </c>
      <c r="O937" s="2" t="s">
        <v>5</v>
      </c>
      <c r="P937" s="2" t="s">
        <v>4</v>
      </c>
      <c r="Q937" s="2" t="s">
        <v>6</v>
      </c>
      <c r="R937" s="2" t="s">
        <v>7</v>
      </c>
      <c r="S937" s="3"/>
      <c r="V937" s="17"/>
      <c r="X937" s="1" t="s">
        <v>0</v>
      </c>
      <c r="Y937" s="19">
        <f>AD952</f>
        <v>0</v>
      </c>
      <c r="AA937" s="2" t="s">
        <v>1</v>
      </c>
      <c r="AB937" s="2" t="s">
        <v>2</v>
      </c>
      <c r="AC937" s="2" t="s">
        <v>3</v>
      </c>
      <c r="AD937" s="2" t="s">
        <v>4</v>
      </c>
      <c r="AJ937" s="2" t="s">
        <v>1</v>
      </c>
      <c r="AK937" s="2" t="s">
        <v>5</v>
      </c>
      <c r="AL937" s="2" t="s">
        <v>4</v>
      </c>
      <c r="AM937" s="2" t="s">
        <v>6</v>
      </c>
      <c r="AN937" s="2" t="s">
        <v>7</v>
      </c>
      <c r="AO937" s="3"/>
    </row>
    <row r="938" spans="2:41">
      <c r="C938" s="2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Y938" s="2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" t="s">
        <v>24</v>
      </c>
      <c r="C939" s="19">
        <f>IF(C936&gt;0,C936+C937,C937)</f>
        <v>0</v>
      </c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" t="s">
        <v>24</v>
      </c>
      <c r="Y939" s="19">
        <f>IF(Y936&gt;0,Y937+Y936,Y937)</f>
        <v>0</v>
      </c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9</v>
      </c>
      <c r="C940" s="20">
        <f>C963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9</v>
      </c>
      <c r="Y940" s="20">
        <f>Y963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6" t="s">
        <v>25</v>
      </c>
      <c r="C941" s="21">
        <f>C939-C940</f>
        <v>0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6" t="s">
        <v>8</v>
      </c>
      <c r="Y941" s="21">
        <f>Y939-Y940</f>
        <v>0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 ht="26.25">
      <c r="B942" s="167" t="str">
        <f>IF(C941&lt;0,"NO PAGAR","COBRAR")</f>
        <v>COBRAR</v>
      </c>
      <c r="C942" s="167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67" t="str">
        <f>IF(Y941&lt;0,"NO PAGAR","COBRAR")</f>
        <v>COBRAR</v>
      </c>
      <c r="Y942" s="167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58" t="s">
        <v>9</v>
      </c>
      <c r="C943" s="159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58" t="s">
        <v>9</v>
      </c>
      <c r="Y943" s="159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9" t="str">
        <f>IF(C977&lt;0,"SALDO A FAVOR","SALDO ADELANTAD0'")</f>
        <v>SALDO ADELANTAD0'</v>
      </c>
      <c r="C944" s="10">
        <f>IF(Y892&lt;=0,Y892*-1)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9" t="str">
        <f>IF(C941&lt;0,"SALDO ADELANTADO","SALDO A FAVOR'")</f>
        <v>SALDO A FAVOR'</v>
      </c>
      <c r="Y944" s="10">
        <f>IF(C941&lt;=0,C941*-1)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10</v>
      </c>
      <c r="C945" s="10">
        <f>R954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10</v>
      </c>
      <c r="Y945" s="10">
        <f>AN954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11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11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12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12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13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13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14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14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15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15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16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16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17</v>
      </c>
      <c r="C952" s="10"/>
      <c r="E952" s="160" t="s">
        <v>7</v>
      </c>
      <c r="F952" s="161"/>
      <c r="G952" s="162"/>
      <c r="H952" s="5">
        <f>SUM(H938:H951)</f>
        <v>0</v>
      </c>
      <c r="N952" s="3"/>
      <c r="O952" s="3"/>
      <c r="P952" s="3"/>
      <c r="Q952" s="3"/>
      <c r="R952" s="18"/>
      <c r="S952" s="3"/>
      <c r="V952" s="17"/>
      <c r="X952" s="11" t="s">
        <v>17</v>
      </c>
      <c r="Y952" s="10"/>
      <c r="AA952" s="160" t="s">
        <v>7</v>
      </c>
      <c r="AB952" s="161"/>
      <c r="AC952" s="162"/>
      <c r="AD952" s="5">
        <f>SUM(AD938:AD951)</f>
        <v>0</v>
      </c>
      <c r="AJ952" s="3"/>
      <c r="AK952" s="3"/>
      <c r="AL952" s="3"/>
      <c r="AM952" s="3"/>
      <c r="AN952" s="18"/>
      <c r="AO952" s="3"/>
    </row>
    <row r="953" spans="2:41">
      <c r="B953" s="12"/>
      <c r="C953" s="10"/>
      <c r="E953" s="13"/>
      <c r="F953" s="13"/>
      <c r="G953" s="13"/>
      <c r="N953" s="3"/>
      <c r="O953" s="3"/>
      <c r="P953" s="3"/>
      <c r="Q953" s="3"/>
      <c r="R953" s="18"/>
      <c r="S953" s="3"/>
      <c r="V953" s="17"/>
      <c r="X953" s="12"/>
      <c r="Y953" s="10"/>
      <c r="AA953" s="13"/>
      <c r="AB953" s="13"/>
      <c r="AC953" s="13"/>
      <c r="AJ953" s="3"/>
      <c r="AK953" s="3"/>
      <c r="AL953" s="3"/>
      <c r="AM953" s="3"/>
      <c r="AN953" s="18"/>
      <c r="AO953" s="3"/>
    </row>
    <row r="954" spans="2:41">
      <c r="B954" s="12"/>
      <c r="C954" s="10"/>
      <c r="N954" s="160" t="s">
        <v>7</v>
      </c>
      <c r="O954" s="161"/>
      <c r="P954" s="161"/>
      <c r="Q954" s="162"/>
      <c r="R954" s="18">
        <f>SUM(R938:R953)</f>
        <v>0</v>
      </c>
      <c r="S954" s="3"/>
      <c r="V954" s="17"/>
      <c r="X954" s="12"/>
      <c r="Y954" s="10"/>
      <c r="AJ954" s="160" t="s">
        <v>7</v>
      </c>
      <c r="AK954" s="161"/>
      <c r="AL954" s="161"/>
      <c r="AM954" s="162"/>
      <c r="AN954" s="18">
        <f>SUM(AN938:AN953)</f>
        <v>0</v>
      </c>
      <c r="AO954" s="3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E957" s="14"/>
      <c r="V957" s="17"/>
      <c r="X957" s="12"/>
      <c r="Y957" s="10"/>
      <c r="AA957" s="14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1"/>
      <c r="C962" s="10"/>
      <c r="V962" s="17"/>
      <c r="X962" s="11"/>
      <c r="Y962" s="10"/>
    </row>
    <row r="963" spans="1:43">
      <c r="B963" s="15" t="s">
        <v>18</v>
      </c>
      <c r="C963" s="16">
        <f>SUM(C944:C962)</f>
        <v>0</v>
      </c>
      <c r="V963" s="17"/>
      <c r="X963" s="15" t="s">
        <v>18</v>
      </c>
      <c r="Y963" s="16">
        <f>SUM(Y944:Y962)</f>
        <v>0</v>
      </c>
    </row>
    <row r="964" spans="1:43">
      <c r="D964" t="s">
        <v>22</v>
      </c>
      <c r="E964" t="s">
        <v>21</v>
      </c>
      <c r="V964" s="17"/>
      <c r="Z964" t="s">
        <v>22</v>
      </c>
      <c r="AA964" t="s">
        <v>21</v>
      </c>
    </row>
    <row r="965" spans="1:43">
      <c r="E965" s="1" t="s">
        <v>19</v>
      </c>
      <c r="V965" s="17"/>
      <c r="AA965" s="1" t="s">
        <v>19</v>
      </c>
    </row>
    <row r="966" spans="1:43">
      <c r="V966" s="17"/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V975" s="17"/>
    </row>
    <row r="976" spans="1:43">
      <c r="H976" s="163" t="s">
        <v>30</v>
      </c>
      <c r="I976" s="163"/>
      <c r="J976" s="163"/>
      <c r="V976" s="17"/>
      <c r="AA976" s="163" t="s">
        <v>31</v>
      </c>
      <c r="AB976" s="163"/>
      <c r="AC976" s="163"/>
    </row>
    <row r="977" spans="2:41">
      <c r="H977" s="163"/>
      <c r="I977" s="163"/>
      <c r="J977" s="163"/>
      <c r="V977" s="17"/>
      <c r="AA977" s="163"/>
      <c r="AB977" s="163"/>
      <c r="AC977" s="163"/>
    </row>
    <row r="978" spans="2:41">
      <c r="V978" s="17"/>
    </row>
    <row r="979" spans="2:41">
      <c r="V979" s="17"/>
    </row>
    <row r="980" spans="2:41" ht="23.25">
      <c r="B980" s="24" t="s">
        <v>73</v>
      </c>
      <c r="V980" s="17"/>
      <c r="X980" s="22" t="s">
        <v>71</v>
      </c>
    </row>
    <row r="981" spans="2:41" ht="23.25">
      <c r="B981" s="23" t="s">
        <v>32</v>
      </c>
      <c r="C981" s="20">
        <f>IF(X936="PAGADO",0,C941)</f>
        <v>0</v>
      </c>
      <c r="E981" s="164" t="s">
        <v>20</v>
      </c>
      <c r="F981" s="164"/>
      <c r="G981" s="164"/>
      <c r="H981" s="164"/>
      <c r="V981" s="17"/>
      <c r="X981" s="23" t="s">
        <v>32</v>
      </c>
      <c r="Y981" s="20">
        <f>IF(B1781="PAGADO",0,C986)</f>
        <v>0</v>
      </c>
      <c r="AA981" s="164" t="s">
        <v>20</v>
      </c>
      <c r="AB981" s="164"/>
      <c r="AC981" s="164"/>
      <c r="AD981" s="164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C1009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Y1009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26</v>
      </c>
      <c r="C986" s="21">
        <f>C984-C985</f>
        <v>0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27</v>
      </c>
      <c r="Y986" s="21">
        <f>Y984-Y985</f>
        <v>0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3.25">
      <c r="B987" s="6"/>
      <c r="C987" s="7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65" t="str">
        <f>IF(Y986&lt;0,"NO PAGAR","COBRAR'")</f>
        <v>COBRAR'</v>
      </c>
      <c r="Y987" s="165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165" t="str">
        <f>IF(C986&lt;0,"NO PAGAR","COBRAR'")</f>
        <v>COBRAR'</v>
      </c>
      <c r="C988" s="165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6"/>
      <c r="Y988" s="8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58" t="s">
        <v>9</v>
      </c>
      <c r="C989" s="159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58" t="s">
        <v>9</v>
      </c>
      <c r="Y989" s="159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9" t="str">
        <f>IF(Y941&lt;0,"SALDO ADELANTADO","SALDO A FAVOR '")</f>
        <v>SALDO A FAVOR '</v>
      </c>
      <c r="C990" s="10">
        <f>IF(Y941&lt;=0,Y941*-1)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9" t="str">
        <f>IF(C986&lt;0,"SALDO ADELANTADO","SALDO A FAVOR'")</f>
        <v>SALDO A FAVOR'</v>
      </c>
      <c r="Y990" s="10">
        <f>IF(C986&lt;=0,C986*-1)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10</v>
      </c>
      <c r="C991" s="10">
        <f>R999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10</v>
      </c>
      <c r="Y991" s="10">
        <f>AN999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11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11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12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12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13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13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14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14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15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15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16</v>
      </c>
      <c r="C997" s="10"/>
      <c r="E997" s="160" t="s">
        <v>7</v>
      </c>
      <c r="F997" s="161"/>
      <c r="G997" s="162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16</v>
      </c>
      <c r="Y997" s="10"/>
      <c r="AA997" s="160" t="s">
        <v>7</v>
      </c>
      <c r="AB997" s="161"/>
      <c r="AC997" s="162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1" t="s">
        <v>17</v>
      </c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1" t="s">
        <v>17</v>
      </c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60" t="s">
        <v>7</v>
      </c>
      <c r="O999" s="161"/>
      <c r="P999" s="161"/>
      <c r="Q999" s="162"/>
      <c r="R999" s="18">
        <f>SUM(R983:R998)</f>
        <v>0</v>
      </c>
      <c r="S999" s="3"/>
      <c r="V999" s="17"/>
      <c r="X999" s="12"/>
      <c r="Y999" s="10"/>
      <c r="AJ999" s="160" t="s">
        <v>7</v>
      </c>
      <c r="AK999" s="161"/>
      <c r="AL999" s="161"/>
      <c r="AM999" s="162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1"/>
      <c r="C1008" s="10"/>
      <c r="V1008" s="17"/>
      <c r="X1008" s="11"/>
      <c r="Y1008" s="10"/>
    </row>
    <row r="1009" spans="2:31">
      <c r="B1009" s="15" t="s">
        <v>18</v>
      </c>
      <c r="C1009" s="16">
        <f>SUM(C990:C1008)</f>
        <v>0</v>
      </c>
      <c r="D1009" t="s">
        <v>22</v>
      </c>
      <c r="E1009" t="s">
        <v>21</v>
      </c>
      <c r="V1009" s="17"/>
      <c r="X1009" s="15" t="s">
        <v>18</v>
      </c>
      <c r="Y1009" s="16">
        <f>SUM(Y990:Y1008)</f>
        <v>0</v>
      </c>
      <c r="Z1009" t="s">
        <v>22</v>
      </c>
      <c r="AA1009" t="s">
        <v>21</v>
      </c>
    </row>
    <row r="1010" spans="2:31">
      <c r="E1010" s="1" t="s">
        <v>19</v>
      </c>
      <c r="V1010" s="17"/>
      <c r="AA1010" s="1" t="s">
        <v>19</v>
      </c>
    </row>
    <row r="1011" spans="2:31">
      <c r="V1011" s="17"/>
    </row>
    <row r="1012" spans="2:31">
      <c r="V1012" s="17"/>
    </row>
    <row r="1013" spans="2:31">
      <c r="V1013" s="17"/>
    </row>
    <row r="1014" spans="2:31">
      <c r="V1014" s="17"/>
    </row>
    <row r="1015" spans="2:31">
      <c r="V1015" s="17"/>
    </row>
    <row r="1016" spans="2:31">
      <c r="V1016" s="17"/>
    </row>
    <row r="1017" spans="2:31">
      <c r="V1017" s="17"/>
    </row>
    <row r="1018" spans="2:31">
      <c r="V1018" s="17"/>
    </row>
    <row r="1019" spans="2:31">
      <c r="V1019" s="17"/>
    </row>
    <row r="1020" spans="2:31">
      <c r="V1020" s="17"/>
    </row>
    <row r="1021" spans="2:31">
      <c r="V1021" s="17"/>
    </row>
    <row r="1022" spans="2:31">
      <c r="V1022" s="17"/>
    </row>
    <row r="1023" spans="2:31">
      <c r="V1023" s="17"/>
      <c r="AC1023" s="166" t="s">
        <v>29</v>
      </c>
      <c r="AD1023" s="166"/>
      <c r="AE1023" s="166"/>
    </row>
    <row r="1024" spans="2:31">
      <c r="H1024" s="163" t="s">
        <v>28</v>
      </c>
      <c r="I1024" s="163"/>
      <c r="J1024" s="163"/>
      <c r="V1024" s="17"/>
      <c r="AC1024" s="166"/>
      <c r="AD1024" s="166"/>
      <c r="AE1024" s="166"/>
    </row>
    <row r="1025" spans="2:41">
      <c r="H1025" s="163"/>
      <c r="I1025" s="163"/>
      <c r="J1025" s="163"/>
      <c r="V1025" s="17"/>
      <c r="AC1025" s="166"/>
      <c r="AD1025" s="166"/>
      <c r="AE1025" s="166"/>
    </row>
    <row r="1026" spans="2:41">
      <c r="V1026" s="17"/>
    </row>
    <row r="1027" spans="2:41">
      <c r="V1027" s="17"/>
    </row>
    <row r="1028" spans="2:41" ht="23.25">
      <c r="B1028" s="22" t="s">
        <v>72</v>
      </c>
      <c r="V1028" s="17"/>
      <c r="X1028" s="22" t="s">
        <v>74</v>
      </c>
    </row>
    <row r="1029" spans="2:41" ht="23.25">
      <c r="B1029" s="23" t="s">
        <v>32</v>
      </c>
      <c r="C1029" s="20">
        <f>IF(X981="PAGADO",0,Y986)</f>
        <v>0</v>
      </c>
      <c r="E1029" s="164" t="s">
        <v>20</v>
      </c>
      <c r="F1029" s="164"/>
      <c r="G1029" s="164"/>
      <c r="H1029" s="164"/>
      <c r="V1029" s="17"/>
      <c r="X1029" s="23" t="s">
        <v>32</v>
      </c>
      <c r="Y1029" s="20">
        <f>IF(B1029="PAGADO",0,C1034)</f>
        <v>0</v>
      </c>
      <c r="AA1029" s="164" t="s">
        <v>20</v>
      </c>
      <c r="AB1029" s="164"/>
      <c r="AC1029" s="164"/>
      <c r="AD1029" s="164"/>
    </row>
    <row r="1030" spans="2:41">
      <c r="B1030" s="1" t="s">
        <v>0</v>
      </c>
      <c r="C1030" s="19">
        <f>H1045</f>
        <v>0</v>
      </c>
      <c r="E1030" s="2" t="s">
        <v>1</v>
      </c>
      <c r="F1030" s="2" t="s">
        <v>2</v>
      </c>
      <c r="G1030" s="2" t="s">
        <v>3</v>
      </c>
      <c r="H1030" s="2" t="s">
        <v>4</v>
      </c>
      <c r="N1030" s="2" t="s">
        <v>1</v>
      </c>
      <c r="O1030" s="2" t="s">
        <v>5</v>
      </c>
      <c r="P1030" s="2" t="s">
        <v>4</v>
      </c>
      <c r="Q1030" s="2" t="s">
        <v>6</v>
      </c>
      <c r="R1030" s="2" t="s">
        <v>7</v>
      </c>
      <c r="S1030" s="3"/>
      <c r="V1030" s="17"/>
      <c r="X1030" s="1" t="s">
        <v>0</v>
      </c>
      <c r="Y1030" s="19">
        <f>AD1045</f>
        <v>0</v>
      </c>
      <c r="AA1030" s="2" t="s">
        <v>1</v>
      </c>
      <c r="AB1030" s="2" t="s">
        <v>2</v>
      </c>
      <c r="AC1030" s="2" t="s">
        <v>3</v>
      </c>
      <c r="AD1030" s="2" t="s">
        <v>4</v>
      </c>
      <c r="AJ1030" s="2" t="s">
        <v>1</v>
      </c>
      <c r="AK1030" s="2" t="s">
        <v>5</v>
      </c>
      <c r="AL1030" s="2" t="s">
        <v>4</v>
      </c>
      <c r="AM1030" s="2" t="s">
        <v>6</v>
      </c>
      <c r="AN1030" s="2" t="s">
        <v>7</v>
      </c>
      <c r="AO1030" s="3"/>
    </row>
    <row r="1031" spans="2:41">
      <c r="C1031" s="2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Y1031" s="2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" t="s">
        <v>24</v>
      </c>
      <c r="C1032" s="19">
        <f>IF(C1029&gt;0,C1029+C1030,C1030)</f>
        <v>0</v>
      </c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" t="s">
        <v>24</v>
      </c>
      <c r="Y1032" s="19">
        <f>IF(Y1029&gt;0,Y1029+Y1030,Y1030)</f>
        <v>0</v>
      </c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" t="s">
        <v>9</v>
      </c>
      <c r="C1033" s="20">
        <f>C1056</f>
        <v>0</v>
      </c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" t="s">
        <v>9</v>
      </c>
      <c r="Y1033" s="20">
        <f>Y1056</f>
        <v>0</v>
      </c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6" t="s">
        <v>25</v>
      </c>
      <c r="C1034" s="21">
        <f>C1032-C1033</f>
        <v>0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6" t="s">
        <v>8</v>
      </c>
      <c r="Y1034" s="21">
        <f>Y1032-Y1033</f>
        <v>0</v>
      </c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 ht="26.25">
      <c r="B1035" s="167" t="str">
        <f>IF(C1034&lt;0,"NO PAGAR","COBRAR")</f>
        <v>COBRAR</v>
      </c>
      <c r="C1035" s="167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67" t="str">
        <f>IF(Y1034&lt;0,"NO PAGAR","COBRAR")</f>
        <v>COBRAR</v>
      </c>
      <c r="Y1035" s="167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58" t="s">
        <v>9</v>
      </c>
      <c r="C1036" s="159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58" t="s">
        <v>9</v>
      </c>
      <c r="Y1036" s="159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9" t="str">
        <f>IF(C1070&lt;0,"SALDO A FAVOR","SALDO ADELANTAD0'")</f>
        <v>SALDO ADELANTAD0'</v>
      </c>
      <c r="C1037" s="10">
        <f>IF(Y981&lt;=0,Y981*-1)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9" t="str">
        <f>IF(C1034&lt;0,"SALDO ADELANTADO","SALDO A FAVOR'")</f>
        <v>SALDO A FAVOR'</v>
      </c>
      <c r="Y1037" s="10">
        <f>IF(C1034&lt;=0,C1034*-1)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10</v>
      </c>
      <c r="C1038" s="10">
        <f>R1047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10</v>
      </c>
      <c r="Y1038" s="10">
        <f>AN1047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11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11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12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12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13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13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14</v>
      </c>
      <c r="C1042" s="1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1" t="s">
        <v>14</v>
      </c>
      <c r="Y1042" s="1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15</v>
      </c>
      <c r="C1043" s="1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15</v>
      </c>
      <c r="Y1043" s="1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16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16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17</v>
      </c>
      <c r="C1045" s="10"/>
      <c r="E1045" s="160" t="s">
        <v>7</v>
      </c>
      <c r="F1045" s="161"/>
      <c r="G1045" s="162"/>
      <c r="H1045" s="5">
        <f>SUM(H1031:H1044)</f>
        <v>0</v>
      </c>
      <c r="N1045" s="3"/>
      <c r="O1045" s="3"/>
      <c r="P1045" s="3"/>
      <c r="Q1045" s="3"/>
      <c r="R1045" s="18"/>
      <c r="S1045" s="3"/>
      <c r="V1045" s="17"/>
      <c r="X1045" s="11" t="s">
        <v>17</v>
      </c>
      <c r="Y1045" s="10"/>
      <c r="AA1045" s="160" t="s">
        <v>7</v>
      </c>
      <c r="AB1045" s="161"/>
      <c r="AC1045" s="162"/>
      <c r="AD1045" s="5">
        <f>SUM(AD1031:AD1044)</f>
        <v>0</v>
      </c>
      <c r="AJ1045" s="3"/>
      <c r="AK1045" s="3"/>
      <c r="AL1045" s="3"/>
      <c r="AM1045" s="3"/>
      <c r="AN1045" s="18"/>
      <c r="AO1045" s="3"/>
    </row>
    <row r="1046" spans="2:41">
      <c r="B1046" s="12"/>
      <c r="C1046" s="10"/>
      <c r="E1046" s="13"/>
      <c r="F1046" s="13"/>
      <c r="G1046" s="13"/>
      <c r="N1046" s="3"/>
      <c r="O1046" s="3"/>
      <c r="P1046" s="3"/>
      <c r="Q1046" s="3"/>
      <c r="R1046" s="18"/>
      <c r="S1046" s="3"/>
      <c r="V1046" s="17"/>
      <c r="X1046" s="12"/>
      <c r="Y1046" s="10"/>
      <c r="AA1046" s="13"/>
      <c r="AB1046" s="13"/>
      <c r="AC1046" s="13"/>
      <c r="AJ1046" s="3"/>
      <c r="AK1046" s="3"/>
      <c r="AL1046" s="3"/>
      <c r="AM1046" s="3"/>
      <c r="AN1046" s="18"/>
      <c r="AO1046" s="3"/>
    </row>
    <row r="1047" spans="2:41">
      <c r="B1047" s="12"/>
      <c r="C1047" s="10"/>
      <c r="N1047" s="160" t="s">
        <v>7</v>
      </c>
      <c r="O1047" s="161"/>
      <c r="P1047" s="161"/>
      <c r="Q1047" s="162"/>
      <c r="R1047" s="18">
        <f>SUM(R1031:R1046)</f>
        <v>0</v>
      </c>
      <c r="S1047" s="3"/>
      <c r="V1047" s="17"/>
      <c r="X1047" s="12"/>
      <c r="Y1047" s="10"/>
      <c r="AJ1047" s="160" t="s">
        <v>7</v>
      </c>
      <c r="AK1047" s="161"/>
      <c r="AL1047" s="161"/>
      <c r="AM1047" s="162"/>
      <c r="AN1047" s="18">
        <f>SUM(AN1031:AN1046)</f>
        <v>0</v>
      </c>
      <c r="AO1047" s="3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E1050" s="14"/>
      <c r="V1050" s="17"/>
      <c r="X1050" s="12"/>
      <c r="Y1050" s="10"/>
      <c r="AA1050" s="14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1"/>
      <c r="C1055" s="10"/>
      <c r="V1055" s="17"/>
      <c r="X1055" s="11"/>
      <c r="Y1055" s="10"/>
    </row>
    <row r="1056" spans="2:41">
      <c r="B1056" s="15" t="s">
        <v>18</v>
      </c>
      <c r="C1056" s="16">
        <f>SUM(C1037:C1055)</f>
        <v>0</v>
      </c>
      <c r="V1056" s="17"/>
      <c r="X1056" s="15" t="s">
        <v>18</v>
      </c>
      <c r="Y1056" s="16">
        <f>SUM(Y1037:Y1055)</f>
        <v>0</v>
      </c>
    </row>
    <row r="1057" spans="1:43">
      <c r="D1057" t="s">
        <v>22</v>
      </c>
      <c r="E1057" t="s">
        <v>21</v>
      </c>
      <c r="V1057" s="17"/>
      <c r="Z1057" t="s">
        <v>22</v>
      </c>
      <c r="AA1057" t="s">
        <v>21</v>
      </c>
    </row>
    <row r="1058" spans="1:43">
      <c r="E1058" s="1" t="s">
        <v>19</v>
      </c>
      <c r="V1058" s="17"/>
      <c r="AA1058" s="1" t="s">
        <v>19</v>
      </c>
    </row>
    <row r="1059" spans="1:43">
      <c r="V1059" s="17"/>
    </row>
    <row r="1060" spans="1:43">
      <c r="V1060" s="17"/>
    </row>
    <row r="1061" spans="1:43">
      <c r="V1061" s="17"/>
    </row>
    <row r="1062" spans="1:43">
      <c r="V1062" s="17"/>
    </row>
    <row r="1063" spans="1:43">
      <c r="V1063" s="17"/>
    </row>
    <row r="1064" spans="1:43">
      <c r="V1064" s="17"/>
    </row>
    <row r="1065" spans="1:43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  <c r="AA1065" s="17"/>
      <c r="AB1065" s="17"/>
      <c r="AC1065" s="17"/>
      <c r="AD1065" s="17"/>
      <c r="AE1065" s="17"/>
      <c r="AF1065" s="17"/>
      <c r="AG1065" s="17"/>
      <c r="AH1065" s="17"/>
      <c r="AI1065" s="17"/>
      <c r="AJ1065" s="17"/>
      <c r="AK1065" s="17"/>
      <c r="AL1065" s="17"/>
      <c r="AM1065" s="17"/>
      <c r="AN1065" s="17"/>
      <c r="AO1065" s="17"/>
      <c r="AP1065" s="17"/>
      <c r="AQ1065" s="17"/>
    </row>
    <row r="1066" spans="1:43">
      <c r="A1066" s="17"/>
      <c r="B1066" s="17"/>
      <c r="C1066" s="17"/>
      <c r="D1066" s="17"/>
      <c r="E1066" s="17"/>
      <c r="F1066" s="17"/>
      <c r="G1066" s="17"/>
      <c r="H1066" s="17"/>
      <c r="I1066" s="17"/>
      <c r="J1066" s="17"/>
      <c r="K1066" s="17"/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  <c r="AA1066" s="17"/>
      <c r="AB1066" s="17"/>
      <c r="AC1066" s="17"/>
      <c r="AD1066" s="17"/>
      <c r="AE1066" s="17"/>
      <c r="AF1066" s="17"/>
      <c r="AG1066" s="17"/>
      <c r="AH1066" s="17"/>
      <c r="AI1066" s="17"/>
      <c r="AJ1066" s="17"/>
      <c r="AK1066" s="17"/>
      <c r="AL1066" s="17"/>
      <c r="AM1066" s="17"/>
      <c r="AN1066" s="17"/>
      <c r="AO1066" s="17"/>
      <c r="AP1066" s="17"/>
      <c r="AQ1066" s="17"/>
    </row>
    <row r="1067" spans="1:43">
      <c r="A1067" s="17"/>
      <c r="B1067" s="17"/>
      <c r="C1067" s="17"/>
      <c r="D1067" s="17"/>
      <c r="E1067" s="17"/>
      <c r="F1067" s="17"/>
      <c r="G1067" s="17"/>
      <c r="H1067" s="17"/>
      <c r="I1067" s="17"/>
      <c r="J1067" s="17"/>
      <c r="K1067" s="17"/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  <c r="AA1067" s="17"/>
      <c r="AB1067" s="17"/>
      <c r="AC1067" s="17"/>
      <c r="AD1067" s="17"/>
      <c r="AE1067" s="17"/>
      <c r="AF1067" s="17"/>
      <c r="AG1067" s="17"/>
      <c r="AH1067" s="17"/>
      <c r="AI1067" s="17"/>
      <c r="AJ1067" s="17"/>
      <c r="AK1067" s="17"/>
      <c r="AL1067" s="17"/>
      <c r="AM1067" s="17"/>
      <c r="AN1067" s="17"/>
      <c r="AO1067" s="17"/>
      <c r="AP1067" s="17"/>
      <c r="AQ1067" s="17"/>
    </row>
    <row r="1068" spans="1:43">
      <c r="V1068" s="17"/>
    </row>
    <row r="1069" spans="1:43">
      <c r="H1069" s="163" t="s">
        <v>30</v>
      </c>
      <c r="I1069" s="163"/>
      <c r="J1069" s="163"/>
      <c r="V1069" s="17"/>
      <c r="AA1069" s="163" t="s">
        <v>31</v>
      </c>
      <c r="AB1069" s="163"/>
      <c r="AC1069" s="163"/>
    </row>
    <row r="1070" spans="1:43">
      <c r="H1070" s="163"/>
      <c r="I1070" s="163"/>
      <c r="J1070" s="163"/>
      <c r="V1070" s="17"/>
      <c r="AA1070" s="163"/>
      <c r="AB1070" s="163"/>
      <c r="AC1070" s="163"/>
    </row>
    <row r="1071" spans="1:43">
      <c r="V1071" s="17"/>
    </row>
    <row r="1072" spans="1:43">
      <c r="V1072" s="17"/>
    </row>
    <row r="1073" spans="2:41" ht="23.25">
      <c r="B1073" s="24" t="s">
        <v>72</v>
      </c>
      <c r="V1073" s="17"/>
      <c r="X1073" s="22" t="s">
        <v>72</v>
      </c>
    </row>
    <row r="1074" spans="2:41" ht="23.25">
      <c r="B1074" s="23" t="s">
        <v>32</v>
      </c>
      <c r="C1074" s="20">
        <f>IF(X1029="PAGADO",0,C1034)</f>
        <v>0</v>
      </c>
      <c r="E1074" s="164" t="s">
        <v>20</v>
      </c>
      <c r="F1074" s="164"/>
      <c r="G1074" s="164"/>
      <c r="H1074" s="164"/>
      <c r="V1074" s="17"/>
      <c r="X1074" s="23" t="s">
        <v>32</v>
      </c>
      <c r="Y1074" s="20">
        <f>IF(B1874="PAGADO",0,C1079)</f>
        <v>0</v>
      </c>
      <c r="AA1074" s="164" t="s">
        <v>20</v>
      </c>
      <c r="AB1074" s="164"/>
      <c r="AC1074" s="164"/>
      <c r="AD1074" s="164"/>
    </row>
    <row r="1075" spans="2:41">
      <c r="B1075" s="1" t="s">
        <v>0</v>
      </c>
      <c r="C1075" s="19">
        <f>H1090</f>
        <v>0</v>
      </c>
      <c r="E1075" s="2" t="s">
        <v>1</v>
      </c>
      <c r="F1075" s="2" t="s">
        <v>2</v>
      </c>
      <c r="G1075" s="2" t="s">
        <v>3</v>
      </c>
      <c r="H1075" s="2" t="s">
        <v>4</v>
      </c>
      <c r="N1075" s="2" t="s">
        <v>1</v>
      </c>
      <c r="O1075" s="2" t="s">
        <v>5</v>
      </c>
      <c r="P1075" s="2" t="s">
        <v>4</v>
      </c>
      <c r="Q1075" s="2" t="s">
        <v>6</v>
      </c>
      <c r="R1075" s="2" t="s">
        <v>7</v>
      </c>
      <c r="S1075" s="3"/>
      <c r="V1075" s="17"/>
      <c r="X1075" s="1" t="s">
        <v>0</v>
      </c>
      <c r="Y1075" s="19">
        <f>AD1090</f>
        <v>0</v>
      </c>
      <c r="AA1075" s="2" t="s">
        <v>1</v>
      </c>
      <c r="AB1075" s="2" t="s">
        <v>2</v>
      </c>
      <c r="AC1075" s="2" t="s">
        <v>3</v>
      </c>
      <c r="AD1075" s="2" t="s">
        <v>4</v>
      </c>
      <c r="AJ1075" s="2" t="s">
        <v>1</v>
      </c>
      <c r="AK1075" s="2" t="s">
        <v>5</v>
      </c>
      <c r="AL1075" s="2" t="s">
        <v>4</v>
      </c>
      <c r="AM1075" s="2" t="s">
        <v>6</v>
      </c>
      <c r="AN1075" s="2" t="s">
        <v>7</v>
      </c>
      <c r="AO1075" s="3"/>
    </row>
    <row r="1076" spans="2:41">
      <c r="C1076" s="2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Y1076" s="2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" t="s">
        <v>24</v>
      </c>
      <c r="C1077" s="19">
        <f>IF(C1074&gt;0,C1074+C1075,C1075)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" t="s">
        <v>24</v>
      </c>
      <c r="Y1077" s="19">
        <f>IF(Y1074&gt;0,Y1074+Y1075,Y1075)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" t="s">
        <v>9</v>
      </c>
      <c r="C1078" s="20">
        <f>C1102</f>
        <v>0</v>
      </c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" t="s">
        <v>9</v>
      </c>
      <c r="Y1078" s="20">
        <f>Y1102</f>
        <v>0</v>
      </c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6" t="s">
        <v>26</v>
      </c>
      <c r="C1079" s="21">
        <f>C1077-C1078</f>
        <v>0</v>
      </c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6" t="s">
        <v>27</v>
      </c>
      <c r="Y1079" s="21">
        <f>Y1077-Y1078</f>
        <v>0</v>
      </c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 ht="23.25">
      <c r="B1080" s="6"/>
      <c r="C1080" s="7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65" t="str">
        <f>IF(Y1079&lt;0,"NO PAGAR","COBRAR'")</f>
        <v>COBRAR'</v>
      </c>
      <c r="Y1080" s="165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 ht="23.25">
      <c r="B1081" s="165" t="str">
        <f>IF(C1079&lt;0,"NO PAGAR","COBRAR'")</f>
        <v>COBRAR'</v>
      </c>
      <c r="C1081" s="165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6"/>
      <c r="Y1081" s="8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58" t="s">
        <v>9</v>
      </c>
      <c r="C1082" s="159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58" t="s">
        <v>9</v>
      </c>
      <c r="Y1082" s="159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9" t="str">
        <f>IF(Y1034&lt;0,"SALDO ADELANTADO","SALDO A FAVOR '")</f>
        <v>SALDO A FAVOR '</v>
      </c>
      <c r="C1083" s="10">
        <f>IF(Y1034&lt;=0,Y1034*-1)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9" t="str">
        <f>IF(C1079&lt;0,"SALDO ADELANTADO","SALDO A FAVOR'")</f>
        <v>SALDO A FAVOR'</v>
      </c>
      <c r="Y1083" s="10">
        <f>IF(C1079&lt;=0,C1079*-1)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11" t="s">
        <v>10</v>
      </c>
      <c r="C1084" s="10">
        <f>R1092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11" t="s">
        <v>10</v>
      </c>
      <c r="Y1084" s="10">
        <f>AN1092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>
      <c r="B1085" s="11" t="s">
        <v>11</v>
      </c>
      <c r="C1085" s="10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1" t="s">
        <v>11</v>
      </c>
      <c r="Y1085" s="10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>
      <c r="B1086" s="11" t="s">
        <v>12</v>
      </c>
      <c r="C1086" s="1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11" t="s">
        <v>12</v>
      </c>
      <c r="Y1086" s="1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1" t="s">
        <v>13</v>
      </c>
      <c r="C1087" s="1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1" t="s">
        <v>13</v>
      </c>
      <c r="Y1087" s="1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11" t="s">
        <v>14</v>
      </c>
      <c r="C1088" s="10"/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1" t="s">
        <v>14</v>
      </c>
      <c r="Y1088" s="10"/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15</v>
      </c>
      <c r="C1089" s="10"/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15</v>
      </c>
      <c r="Y1089" s="10"/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16</v>
      </c>
      <c r="C1090" s="10"/>
      <c r="E1090" s="160" t="s">
        <v>7</v>
      </c>
      <c r="F1090" s="161"/>
      <c r="G1090" s="162"/>
      <c r="H1090" s="5">
        <f>SUM(H1076:H1089)</f>
        <v>0</v>
      </c>
      <c r="N1090" s="3"/>
      <c r="O1090" s="3"/>
      <c r="P1090" s="3"/>
      <c r="Q1090" s="3"/>
      <c r="R1090" s="18"/>
      <c r="S1090" s="3"/>
      <c r="V1090" s="17"/>
      <c r="X1090" s="11" t="s">
        <v>16</v>
      </c>
      <c r="Y1090" s="10"/>
      <c r="AA1090" s="160" t="s">
        <v>7</v>
      </c>
      <c r="AB1090" s="161"/>
      <c r="AC1090" s="162"/>
      <c r="AD1090" s="5">
        <f>SUM(AD1076:AD1089)</f>
        <v>0</v>
      </c>
      <c r="AJ1090" s="3"/>
      <c r="AK1090" s="3"/>
      <c r="AL1090" s="3"/>
      <c r="AM1090" s="3"/>
      <c r="AN1090" s="18"/>
      <c r="AO1090" s="3"/>
    </row>
    <row r="1091" spans="2:41">
      <c r="B1091" s="11" t="s">
        <v>17</v>
      </c>
      <c r="C1091" s="10"/>
      <c r="E1091" s="13"/>
      <c r="F1091" s="13"/>
      <c r="G1091" s="13"/>
      <c r="N1091" s="3"/>
      <c r="O1091" s="3"/>
      <c r="P1091" s="3"/>
      <c r="Q1091" s="3"/>
      <c r="R1091" s="18"/>
      <c r="S1091" s="3"/>
      <c r="V1091" s="17"/>
      <c r="X1091" s="11" t="s">
        <v>17</v>
      </c>
      <c r="Y1091" s="10"/>
      <c r="AA1091" s="13"/>
      <c r="AB1091" s="13"/>
      <c r="AC1091" s="13"/>
      <c r="AJ1091" s="3"/>
      <c r="AK1091" s="3"/>
      <c r="AL1091" s="3"/>
      <c r="AM1091" s="3"/>
      <c r="AN1091" s="18"/>
      <c r="AO1091" s="3"/>
    </row>
    <row r="1092" spans="2:41">
      <c r="B1092" s="12"/>
      <c r="C1092" s="10"/>
      <c r="N1092" s="160" t="s">
        <v>7</v>
      </c>
      <c r="O1092" s="161"/>
      <c r="P1092" s="161"/>
      <c r="Q1092" s="162"/>
      <c r="R1092" s="18">
        <f>SUM(R1076:R1091)</f>
        <v>0</v>
      </c>
      <c r="S1092" s="3"/>
      <c r="V1092" s="17"/>
      <c r="X1092" s="12"/>
      <c r="Y1092" s="10"/>
      <c r="AJ1092" s="160" t="s">
        <v>7</v>
      </c>
      <c r="AK1092" s="161"/>
      <c r="AL1092" s="161"/>
      <c r="AM1092" s="162"/>
      <c r="AN1092" s="18">
        <f>SUM(AN1076:AN1091)</f>
        <v>0</v>
      </c>
      <c r="AO1092" s="3"/>
    </row>
    <row r="1093" spans="2:41">
      <c r="B1093" s="12"/>
      <c r="C1093" s="10"/>
      <c r="V1093" s="17"/>
      <c r="X1093" s="12"/>
      <c r="Y1093" s="10"/>
    </row>
    <row r="1094" spans="2:41">
      <c r="B1094" s="12"/>
      <c r="C1094" s="10"/>
      <c r="V1094" s="17"/>
      <c r="X1094" s="12"/>
      <c r="Y1094" s="10"/>
    </row>
    <row r="1095" spans="2:41">
      <c r="B1095" s="12"/>
      <c r="C1095" s="10"/>
      <c r="E1095" s="14"/>
      <c r="V1095" s="17"/>
      <c r="X1095" s="12"/>
      <c r="Y1095" s="10"/>
      <c r="AA1095" s="14"/>
    </row>
    <row r="1096" spans="2:41">
      <c r="B1096" s="12"/>
      <c r="C1096" s="10"/>
      <c r="V1096" s="17"/>
      <c r="X1096" s="12"/>
      <c r="Y1096" s="10"/>
    </row>
    <row r="1097" spans="2:41">
      <c r="B1097" s="12"/>
      <c r="C1097" s="10"/>
      <c r="V1097" s="17"/>
      <c r="X1097" s="12"/>
      <c r="Y1097" s="10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V1100" s="17"/>
      <c r="X1100" s="12"/>
      <c r="Y1100" s="10"/>
    </row>
    <row r="1101" spans="2:41">
      <c r="B1101" s="11"/>
      <c r="C1101" s="10"/>
      <c r="V1101" s="17"/>
      <c r="X1101" s="11"/>
      <c r="Y1101" s="10"/>
    </row>
    <row r="1102" spans="2:41">
      <c r="B1102" s="15" t="s">
        <v>18</v>
      </c>
      <c r="C1102" s="16">
        <f>SUM(C1083:C1101)</f>
        <v>0</v>
      </c>
      <c r="D1102" t="s">
        <v>22</v>
      </c>
      <c r="E1102" t="s">
        <v>21</v>
      </c>
      <c r="V1102" s="17"/>
      <c r="X1102" s="15" t="s">
        <v>18</v>
      </c>
      <c r="Y1102" s="16">
        <f>SUM(Y1083:Y1101)</f>
        <v>0</v>
      </c>
      <c r="Z1102" t="s">
        <v>22</v>
      </c>
      <c r="AA1102" t="s">
        <v>21</v>
      </c>
    </row>
    <row r="1103" spans="2:41">
      <c r="E1103" s="1" t="s">
        <v>19</v>
      </c>
      <c r="V1103" s="17"/>
      <c r="AA1103" s="1" t="s">
        <v>19</v>
      </c>
    </row>
    <row r="1104" spans="2:41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</sheetData>
  <mergeCells count="288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70:C570"/>
    <mergeCell ref="X570:Y570"/>
    <mergeCell ref="E579:G579"/>
    <mergeCell ref="AA579:AC579"/>
    <mergeCell ref="N581:Q581"/>
    <mergeCell ref="AJ581:AM581"/>
    <mergeCell ref="AC557:AE559"/>
    <mergeCell ref="H558:J559"/>
    <mergeCell ref="E563:H563"/>
    <mergeCell ref="AA563:AD563"/>
    <mergeCell ref="B569:C569"/>
    <mergeCell ref="X569:Y569"/>
    <mergeCell ref="B616:C616"/>
    <mergeCell ref="X616:Y616"/>
    <mergeCell ref="E624:G624"/>
    <mergeCell ref="AA624:AC624"/>
    <mergeCell ref="N626:Q626"/>
    <mergeCell ref="AJ626:AM626"/>
    <mergeCell ref="H603:J604"/>
    <mergeCell ref="AA603:AC604"/>
    <mergeCell ref="E608:H608"/>
    <mergeCell ref="AA608:AD608"/>
    <mergeCell ref="X614:Y614"/>
    <mergeCell ref="B615:C615"/>
    <mergeCell ref="B663:C663"/>
    <mergeCell ref="X663:Y663"/>
    <mergeCell ref="E672:G672"/>
    <mergeCell ref="AA672:AC672"/>
    <mergeCell ref="N674:Q674"/>
    <mergeCell ref="AJ674:AM674"/>
    <mergeCell ref="AC650:AE652"/>
    <mergeCell ref="H651:J652"/>
    <mergeCell ref="E656:H656"/>
    <mergeCell ref="AA656:AD656"/>
    <mergeCell ref="B662:C662"/>
    <mergeCell ref="X662:Y662"/>
    <mergeCell ref="B709:C709"/>
    <mergeCell ref="X709:Y709"/>
    <mergeCell ref="E717:G717"/>
    <mergeCell ref="AA717:AC717"/>
    <mergeCell ref="N719:Q719"/>
    <mergeCell ref="AJ719:AM719"/>
    <mergeCell ref="H696:J697"/>
    <mergeCell ref="AA696:AC697"/>
    <mergeCell ref="E701:H701"/>
    <mergeCell ref="AA701:AD701"/>
    <mergeCell ref="X707:Y707"/>
    <mergeCell ref="B708:C708"/>
    <mergeCell ref="B756:C756"/>
    <mergeCell ref="X756:Y756"/>
    <mergeCell ref="E765:G765"/>
    <mergeCell ref="AA765:AC765"/>
    <mergeCell ref="N767:Q767"/>
    <mergeCell ref="AJ767:AM767"/>
    <mergeCell ref="AC743:AE745"/>
    <mergeCell ref="H744:J745"/>
    <mergeCell ref="E749:H749"/>
    <mergeCell ref="AA749:AD749"/>
    <mergeCell ref="B755:C755"/>
    <mergeCell ref="X755:Y755"/>
    <mergeCell ref="B802:C802"/>
    <mergeCell ref="X802:Y802"/>
    <mergeCell ref="E810:G810"/>
    <mergeCell ref="AA810:AC810"/>
    <mergeCell ref="N812:Q812"/>
    <mergeCell ref="AJ812:AM812"/>
    <mergeCell ref="H789:J790"/>
    <mergeCell ref="AA789:AC790"/>
    <mergeCell ref="E794:H794"/>
    <mergeCell ref="AA794:AD794"/>
    <mergeCell ref="X800:Y800"/>
    <mergeCell ref="B801:C801"/>
    <mergeCell ref="B849:C849"/>
    <mergeCell ref="X849:Y849"/>
    <mergeCell ref="E858:G858"/>
    <mergeCell ref="AA858:AC858"/>
    <mergeCell ref="N860:Q860"/>
    <mergeCell ref="AJ860:AM860"/>
    <mergeCell ref="AC836:AE838"/>
    <mergeCell ref="H837:J838"/>
    <mergeCell ref="E842:H842"/>
    <mergeCell ref="AA842:AD842"/>
    <mergeCell ref="B848:C848"/>
    <mergeCell ref="X848:Y848"/>
    <mergeCell ref="B895:C895"/>
    <mergeCell ref="X895:Y895"/>
    <mergeCell ref="E903:G903"/>
    <mergeCell ref="AA903:AC903"/>
    <mergeCell ref="N905:Q905"/>
    <mergeCell ref="AJ905:AM905"/>
    <mergeCell ref="H882:J883"/>
    <mergeCell ref="AA882:AC883"/>
    <mergeCell ref="E887:H887"/>
    <mergeCell ref="AA887:AD887"/>
    <mergeCell ref="X893:Y893"/>
    <mergeCell ref="B894:C894"/>
    <mergeCell ref="B943:C943"/>
    <mergeCell ref="X943:Y943"/>
    <mergeCell ref="E952:G952"/>
    <mergeCell ref="AA952:AC952"/>
    <mergeCell ref="N954:Q954"/>
    <mergeCell ref="AJ954:AM954"/>
    <mergeCell ref="AC930:AE932"/>
    <mergeCell ref="H931:J932"/>
    <mergeCell ref="E936:H936"/>
    <mergeCell ref="AA936:AD936"/>
    <mergeCell ref="B942:C942"/>
    <mergeCell ref="X942:Y942"/>
    <mergeCell ref="B989:C989"/>
    <mergeCell ref="X989:Y989"/>
    <mergeCell ref="E997:G997"/>
    <mergeCell ref="AA997:AC997"/>
    <mergeCell ref="N999:Q999"/>
    <mergeCell ref="AJ999:AM999"/>
    <mergeCell ref="H976:J977"/>
    <mergeCell ref="AA976:AC977"/>
    <mergeCell ref="E981:H981"/>
    <mergeCell ref="AA981:AD981"/>
    <mergeCell ref="X987:Y987"/>
    <mergeCell ref="B988:C988"/>
    <mergeCell ref="B1036:C1036"/>
    <mergeCell ref="X1036:Y1036"/>
    <mergeCell ref="E1045:G1045"/>
    <mergeCell ref="AA1045:AC1045"/>
    <mergeCell ref="N1047:Q1047"/>
    <mergeCell ref="AJ1047:AM1047"/>
    <mergeCell ref="AC1023:AE1025"/>
    <mergeCell ref="H1024:J1025"/>
    <mergeCell ref="E1029:H1029"/>
    <mergeCell ref="AA1029:AD1029"/>
    <mergeCell ref="B1035:C1035"/>
    <mergeCell ref="X1035:Y1035"/>
    <mergeCell ref="B1082:C1082"/>
    <mergeCell ref="X1082:Y1082"/>
    <mergeCell ref="E1090:G1090"/>
    <mergeCell ref="AA1090:AC1090"/>
    <mergeCell ref="N1092:Q1092"/>
    <mergeCell ref="AJ1092:AM1092"/>
    <mergeCell ref="H1069:J1070"/>
    <mergeCell ref="AA1069:AC1070"/>
    <mergeCell ref="E1074:H1074"/>
    <mergeCell ref="AA1074:AD1074"/>
    <mergeCell ref="X1080:Y1080"/>
    <mergeCell ref="B1081:C1081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208"/>
  <sheetViews>
    <sheetView topLeftCell="A500" workbookViewId="0">
      <selection activeCell="K510" sqref="K510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64" t="s">
        <v>134</v>
      </c>
      <c r="F8" s="164"/>
      <c r="G8" s="164"/>
      <c r="H8" s="164"/>
      <c r="V8" s="17"/>
      <c r="X8" s="23" t="s">
        <v>156</v>
      </c>
      <c r="Y8" s="20">
        <f>IF(B8="PAGADO",0,C13)</f>
        <v>0</v>
      </c>
      <c r="AA8" s="164" t="s">
        <v>157</v>
      </c>
      <c r="AB8" s="164"/>
      <c r="AC8" s="164"/>
      <c r="AD8" s="164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 ht="15" customHeight="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64" t="s">
        <v>195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239</v>
      </c>
      <c r="AB53" s="164"/>
      <c r="AC53" s="164"/>
      <c r="AD53" s="164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66" t="s">
        <v>29</v>
      </c>
      <c r="AD93" s="166"/>
      <c r="AE93" s="166"/>
    </row>
    <row r="94" spans="2:31">
      <c r="H94" s="163" t="s">
        <v>28</v>
      </c>
      <c r="I94" s="163"/>
      <c r="J94" s="163"/>
      <c r="V94" s="17"/>
      <c r="AC94" s="166"/>
      <c r="AD94" s="166"/>
      <c r="AE94" s="166"/>
    </row>
    <row r="95" spans="2:31">
      <c r="H95" s="163"/>
      <c r="I95" s="163"/>
      <c r="J95" s="163"/>
      <c r="V95" s="17"/>
      <c r="AC95" s="166"/>
      <c r="AD95" s="166"/>
      <c r="AE95" s="166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64" t="s">
        <v>287</v>
      </c>
      <c r="F99" s="164"/>
      <c r="G99" s="164"/>
      <c r="H99" s="164"/>
      <c r="V99" s="17"/>
      <c r="X99" s="23" t="s">
        <v>282</v>
      </c>
      <c r="Y99" s="20">
        <f>IF(B99="PAGADO",0,C104)</f>
        <v>0</v>
      </c>
      <c r="AA99" s="164" t="s">
        <v>134</v>
      </c>
      <c r="AB99" s="164"/>
      <c r="AC99" s="164"/>
      <c r="AD99" s="164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323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67" t="str">
        <f>IF(C104&lt;0,"NO PAGAR","COBRAR")</f>
        <v>COBRAR</v>
      </c>
      <c r="C105" s="167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67" t="str">
        <f>IF(Y104&lt;0,"NO PAGAR","COBRAR")</f>
        <v>COBRAR</v>
      </c>
      <c r="Y105" s="167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58" t="s">
        <v>9</v>
      </c>
      <c r="C106" s="159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58" t="s">
        <v>9</v>
      </c>
      <c r="Y106" s="159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60" t="s">
        <v>7</v>
      </c>
      <c r="F115" s="161"/>
      <c r="G115" s="162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60" t="s">
        <v>7</v>
      </c>
      <c r="AB115" s="161"/>
      <c r="AC115" s="162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60" t="s">
        <v>7</v>
      </c>
      <c r="O117" s="161"/>
      <c r="P117" s="161"/>
      <c r="Q117" s="162"/>
      <c r="R117" s="18">
        <f>SUM(R101:R116)</f>
        <v>0</v>
      </c>
      <c r="S117" s="3"/>
      <c r="V117" s="17"/>
      <c r="X117" s="12"/>
      <c r="Y117" s="10"/>
      <c r="AJ117" s="160" t="s">
        <v>7</v>
      </c>
      <c r="AK117" s="161"/>
      <c r="AL117" s="161"/>
      <c r="AM117" s="162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63" t="s">
        <v>30</v>
      </c>
      <c r="I131" s="163"/>
      <c r="J131" s="163"/>
      <c r="V131" s="17"/>
      <c r="AA131" s="163" t="s">
        <v>31</v>
      </c>
      <c r="AB131" s="163"/>
      <c r="AC131" s="163"/>
    </row>
    <row r="132" spans="1:43">
      <c r="H132" s="163"/>
      <c r="I132" s="163"/>
      <c r="J132" s="163"/>
      <c r="V132" s="17"/>
      <c r="AA132" s="163"/>
      <c r="AB132" s="163"/>
      <c r="AC132" s="16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64" t="s">
        <v>20</v>
      </c>
      <c r="F136" s="164"/>
      <c r="G136" s="164"/>
      <c r="H136" s="164"/>
      <c r="V136" s="17"/>
      <c r="X136" s="23" t="s">
        <v>82</v>
      </c>
      <c r="Y136" s="20">
        <f>IF(B136="PAGADO",0,C141)</f>
        <v>0</v>
      </c>
      <c r="AA136" s="164" t="s">
        <v>20</v>
      </c>
      <c r="AB136" s="164"/>
      <c r="AC136" s="164"/>
      <c r="AD136" s="164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65" t="str">
        <f>IF(Y141&lt;0,"NO PAGAR","COBRAR'")</f>
        <v>COBRAR'</v>
      </c>
      <c r="Y142" s="165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65" t="str">
        <f>IF(C141&lt;0,"NO PAGAR","COBRAR'")</f>
        <v>COBRAR'</v>
      </c>
      <c r="C143" s="165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58" t="s">
        <v>9</v>
      </c>
      <c r="C144" s="159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58" t="s">
        <v>9</v>
      </c>
      <c r="Y144" s="159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60" t="s">
        <v>7</v>
      </c>
      <c r="F152" s="161"/>
      <c r="G152" s="162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60" t="s">
        <v>7</v>
      </c>
      <c r="AB152" s="161"/>
      <c r="AC152" s="162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60" t="s">
        <v>7</v>
      </c>
      <c r="O154" s="161"/>
      <c r="P154" s="161"/>
      <c r="Q154" s="162"/>
      <c r="R154" s="18">
        <f>SUM(R138:R153)</f>
        <v>0</v>
      </c>
      <c r="S154" s="3"/>
      <c r="V154" s="17"/>
      <c r="X154" s="12"/>
      <c r="Y154" s="10"/>
      <c r="AJ154" s="160" t="s">
        <v>7</v>
      </c>
      <c r="AK154" s="161"/>
      <c r="AL154" s="161"/>
      <c r="AM154" s="162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66" t="s">
        <v>29</v>
      </c>
      <c r="AD179" s="166"/>
      <c r="AE179" s="166"/>
    </row>
    <row r="180" spans="2:41">
      <c r="H180" s="163" t="s">
        <v>28</v>
      </c>
      <c r="I180" s="163"/>
      <c r="J180" s="163"/>
      <c r="V180" s="17"/>
      <c r="AC180" s="166"/>
      <c r="AD180" s="166"/>
      <c r="AE180" s="166"/>
    </row>
    <row r="181" spans="2:41">
      <c r="H181" s="163"/>
      <c r="I181" s="163"/>
      <c r="J181" s="163"/>
      <c r="V181" s="17"/>
      <c r="AC181" s="166"/>
      <c r="AD181" s="166"/>
      <c r="AE181" s="166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64" t="s">
        <v>20</v>
      </c>
      <c r="F185" s="164"/>
      <c r="G185" s="164"/>
      <c r="H185" s="164"/>
      <c r="V185" s="17"/>
      <c r="X185" s="23" t="s">
        <v>82</v>
      </c>
      <c r="Y185" s="20">
        <f>IF(B185="PAGADO",0,C190)</f>
        <v>0</v>
      </c>
      <c r="AA185" s="164" t="s">
        <v>20</v>
      </c>
      <c r="AB185" s="164"/>
      <c r="AC185" s="164"/>
      <c r="AD185" s="164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67" t="str">
        <f>IF(C190&lt;0,"NO PAGAR","COBRAR")</f>
        <v>COBRAR</v>
      </c>
      <c r="C191" s="167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67" t="str">
        <f>IF(Y190&lt;0,"NO PAGAR","COBRAR")</f>
        <v>COBRAR</v>
      </c>
      <c r="Y191" s="167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58" t="s">
        <v>9</v>
      </c>
      <c r="C192" s="15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58" t="s">
        <v>9</v>
      </c>
      <c r="Y192" s="15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60" t="s">
        <v>7</v>
      </c>
      <c r="F201" s="161"/>
      <c r="G201" s="162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60" t="s">
        <v>7</v>
      </c>
      <c r="AB201" s="161"/>
      <c r="AC201" s="162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60" t="s">
        <v>7</v>
      </c>
      <c r="O203" s="161"/>
      <c r="P203" s="161"/>
      <c r="Q203" s="162"/>
      <c r="R203" s="18">
        <f>SUM(R187:R202)</f>
        <v>0</v>
      </c>
      <c r="S203" s="3"/>
      <c r="V203" s="17"/>
      <c r="X203" s="12"/>
      <c r="Y203" s="10"/>
      <c r="AJ203" s="160" t="s">
        <v>7</v>
      </c>
      <c r="AK203" s="161"/>
      <c r="AL203" s="161"/>
      <c r="AM203" s="162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63" t="s">
        <v>30</v>
      </c>
      <c r="I225" s="163"/>
      <c r="J225" s="163"/>
      <c r="V225" s="17"/>
      <c r="AA225" s="163" t="s">
        <v>31</v>
      </c>
      <c r="AB225" s="163"/>
      <c r="AC225" s="163"/>
    </row>
    <row r="226" spans="2:41">
      <c r="H226" s="163"/>
      <c r="I226" s="163"/>
      <c r="J226" s="163"/>
      <c r="V226" s="17"/>
      <c r="AA226" s="163"/>
      <c r="AB226" s="163"/>
      <c r="AC226" s="163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64" t="s">
        <v>20</v>
      </c>
      <c r="F230" s="164"/>
      <c r="G230" s="164"/>
      <c r="H230" s="164"/>
      <c r="V230" s="17"/>
      <c r="X230" s="23" t="s">
        <v>32</v>
      </c>
      <c r="Y230" s="20">
        <f>IF(B1016="PAGADO",0,C235)</f>
        <v>0</v>
      </c>
      <c r="AA230" s="164" t="s">
        <v>20</v>
      </c>
      <c r="AB230" s="164"/>
      <c r="AC230" s="164"/>
      <c r="AD230" s="164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65" t="str">
        <f>IF(Y235&lt;0,"NO PAGAR","COBRAR'")</f>
        <v>COBRAR'</v>
      </c>
      <c r="Y236" s="165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65" t="str">
        <f>IF(C235&lt;0,"NO PAGAR","COBRAR'")</f>
        <v>COBRAR'</v>
      </c>
      <c r="C237" s="165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58" t="s">
        <v>9</v>
      </c>
      <c r="C238" s="159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58" t="s">
        <v>9</v>
      </c>
      <c r="Y238" s="159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60" t="s">
        <v>7</v>
      </c>
      <c r="F246" s="161"/>
      <c r="G246" s="162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60" t="s">
        <v>7</v>
      </c>
      <c r="AB246" s="161"/>
      <c r="AC246" s="162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60" t="s">
        <v>7</v>
      </c>
      <c r="O248" s="161"/>
      <c r="P248" s="161"/>
      <c r="Q248" s="162"/>
      <c r="R248" s="18">
        <f>SUM(R232:R247)</f>
        <v>0</v>
      </c>
      <c r="S248" s="3"/>
      <c r="V248" s="17"/>
      <c r="X248" s="12"/>
      <c r="Y248" s="10"/>
      <c r="AJ248" s="160" t="s">
        <v>7</v>
      </c>
      <c r="AK248" s="161"/>
      <c r="AL248" s="161"/>
      <c r="AM248" s="162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66" t="s">
        <v>29</v>
      </c>
      <c r="AD271" s="166"/>
      <c r="AE271" s="166"/>
    </row>
    <row r="272" spans="2:31">
      <c r="H272" s="163" t="s">
        <v>28</v>
      </c>
      <c r="I272" s="163"/>
      <c r="J272" s="163"/>
      <c r="V272" s="17"/>
      <c r="AC272" s="166"/>
      <c r="AD272" s="166"/>
      <c r="AE272" s="166"/>
    </row>
    <row r="273" spans="2:41">
      <c r="H273" s="163"/>
      <c r="I273" s="163"/>
      <c r="J273" s="163"/>
      <c r="V273" s="17"/>
      <c r="AC273" s="166"/>
      <c r="AD273" s="166"/>
      <c r="AE273" s="166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64" t="s">
        <v>20</v>
      </c>
      <c r="F277" s="164"/>
      <c r="G277" s="164"/>
      <c r="H277" s="164"/>
      <c r="V277" s="17"/>
      <c r="X277" s="23" t="s">
        <v>282</v>
      </c>
      <c r="Y277" s="20">
        <f>IF(B277="PAGADO",0,C282)</f>
        <v>0</v>
      </c>
      <c r="AA277" s="164" t="s">
        <v>134</v>
      </c>
      <c r="AB277" s="164"/>
      <c r="AC277" s="164"/>
      <c r="AD277" s="164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620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67" t="str">
        <f>IF(C282&lt;0,"NO PAGAR","COBRAR")</f>
        <v>COBRAR</v>
      </c>
      <c r="C283" s="167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67" t="str">
        <f>IF(Y282&lt;0,"NO PAGAR","COBRAR")</f>
        <v>COBRAR</v>
      </c>
      <c r="Y283" s="167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58" t="s">
        <v>9</v>
      </c>
      <c r="C284" s="15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58" t="s">
        <v>9</v>
      </c>
      <c r="Y284" s="15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60" t="s">
        <v>7</v>
      </c>
      <c r="F293" s="161"/>
      <c r="G293" s="162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60" t="s">
        <v>7</v>
      </c>
      <c r="AB293" s="161"/>
      <c r="AC293" s="162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60" t="s">
        <v>7</v>
      </c>
      <c r="O295" s="161"/>
      <c r="P295" s="161"/>
      <c r="Q295" s="162"/>
      <c r="R295" s="18">
        <f>SUM(R279:R294)</f>
        <v>0</v>
      </c>
      <c r="S295" s="3"/>
      <c r="V295" s="17"/>
      <c r="X295" s="12"/>
      <c r="Y295" s="10"/>
      <c r="AJ295" s="160" t="s">
        <v>7</v>
      </c>
      <c r="AK295" s="161"/>
      <c r="AL295" s="161"/>
      <c r="AM295" s="162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63" t="s">
        <v>30</v>
      </c>
      <c r="I317" s="163"/>
      <c r="J317" s="163"/>
      <c r="V317" s="17"/>
      <c r="AA317" s="163" t="s">
        <v>31</v>
      </c>
      <c r="AB317" s="163"/>
      <c r="AC317" s="163"/>
    </row>
    <row r="318" spans="1:43">
      <c r="H318" s="163"/>
      <c r="I318" s="163"/>
      <c r="J318" s="163"/>
      <c r="V318" s="17"/>
      <c r="AA318" s="163"/>
      <c r="AB318" s="163"/>
      <c r="AC318" s="163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64" t="s">
        <v>20</v>
      </c>
      <c r="F322" s="164"/>
      <c r="G322" s="164"/>
      <c r="H322" s="164"/>
      <c r="V322" s="17"/>
      <c r="X322" s="23" t="s">
        <v>32</v>
      </c>
      <c r="Y322" s="20">
        <f>IF(B1108="PAGADO",0,C327)</f>
        <v>0</v>
      </c>
      <c r="AA322" s="164" t="s">
        <v>20</v>
      </c>
      <c r="AB322" s="164"/>
      <c r="AC322" s="164"/>
      <c r="AD322" s="164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65" t="str">
        <f>IF(Y327&lt;0,"NO PAGAR","COBRAR'")</f>
        <v>COBRAR'</v>
      </c>
      <c r="Y328" s="165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65" t="str">
        <f>IF(C327&lt;0,"NO PAGAR","COBRAR'")</f>
        <v>COBRAR'</v>
      </c>
      <c r="C329" s="165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58" t="s">
        <v>9</v>
      </c>
      <c r="C330" s="159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58" t="s">
        <v>9</v>
      </c>
      <c r="Y330" s="159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60" t="s">
        <v>7</v>
      </c>
      <c r="F338" s="161"/>
      <c r="G338" s="162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60" t="s">
        <v>7</v>
      </c>
      <c r="AB338" s="161"/>
      <c r="AC338" s="162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60" t="s">
        <v>7</v>
      </c>
      <c r="O340" s="161"/>
      <c r="P340" s="161"/>
      <c r="Q340" s="162"/>
      <c r="R340" s="18">
        <f>SUM(R324:R339)</f>
        <v>0</v>
      </c>
      <c r="S340" s="3"/>
      <c r="V340" s="17"/>
      <c r="X340" s="12"/>
      <c r="Y340" s="10"/>
      <c r="AJ340" s="160" t="s">
        <v>7</v>
      </c>
      <c r="AK340" s="161"/>
      <c r="AL340" s="161"/>
      <c r="AM340" s="162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66" t="s">
        <v>29</v>
      </c>
      <c r="AD364" s="166"/>
      <c r="AE364" s="166"/>
    </row>
    <row r="365" spans="8:31">
      <c r="H365" s="163" t="s">
        <v>28</v>
      </c>
      <c r="I365" s="163"/>
      <c r="J365" s="163"/>
      <c r="V365" s="17"/>
      <c r="AC365" s="166"/>
      <c r="AD365" s="166"/>
      <c r="AE365" s="166"/>
    </row>
    <row r="366" spans="8:31">
      <c r="H366" s="163"/>
      <c r="I366" s="163"/>
      <c r="J366" s="163"/>
      <c r="V366" s="17"/>
      <c r="AC366" s="166"/>
      <c r="AD366" s="166"/>
      <c r="AE366" s="166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64" t="s">
        <v>20</v>
      </c>
      <c r="F370" s="164"/>
      <c r="G370" s="164"/>
      <c r="H370" s="164"/>
      <c r="V370" s="17"/>
      <c r="X370" s="23" t="s">
        <v>32</v>
      </c>
      <c r="Y370" s="20">
        <f>IF(B370="PAGADO",0,C375)</f>
        <v>0</v>
      </c>
      <c r="AA370" s="164" t="s">
        <v>20</v>
      </c>
      <c r="AB370" s="164"/>
      <c r="AC370" s="164"/>
      <c r="AD370" s="164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67" t="str">
        <f>IF(C375&lt;0,"NO PAGAR","COBRAR")</f>
        <v>COBRAR</v>
      </c>
      <c r="C376" s="167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67" t="str">
        <f>IF(Y375&lt;0,"NO PAGAR","COBRAR")</f>
        <v>COBRAR</v>
      </c>
      <c r="Y376" s="167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58" t="s">
        <v>9</v>
      </c>
      <c r="C377" s="159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58" t="s">
        <v>9</v>
      </c>
      <c r="Y377" s="159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60" t="s">
        <v>7</v>
      </c>
      <c r="F386" s="161"/>
      <c r="G386" s="162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60" t="s">
        <v>7</v>
      </c>
      <c r="AB386" s="161"/>
      <c r="AC386" s="162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60" t="s">
        <v>7</v>
      </c>
      <c r="O388" s="161"/>
      <c r="P388" s="161"/>
      <c r="Q388" s="162"/>
      <c r="R388" s="18">
        <f>SUM(R372:R387)</f>
        <v>0</v>
      </c>
      <c r="S388" s="3"/>
      <c r="V388" s="17"/>
      <c r="X388" s="12"/>
      <c r="Y388" s="10"/>
      <c r="AJ388" s="160" t="s">
        <v>7</v>
      </c>
      <c r="AK388" s="161"/>
      <c r="AL388" s="161"/>
      <c r="AM388" s="162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63" t="s">
        <v>30</v>
      </c>
      <c r="I410" s="163"/>
      <c r="J410" s="163"/>
      <c r="V410" s="17"/>
      <c r="AA410" s="163" t="s">
        <v>31</v>
      </c>
      <c r="AB410" s="163"/>
      <c r="AC410" s="163"/>
    </row>
    <row r="411" spans="1:43">
      <c r="H411" s="163"/>
      <c r="I411" s="163"/>
      <c r="J411" s="163"/>
      <c r="V411" s="17"/>
      <c r="AA411" s="163"/>
      <c r="AB411" s="163"/>
      <c r="AC411" s="163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64" t="s">
        <v>20</v>
      </c>
      <c r="F415" s="164"/>
      <c r="G415" s="164"/>
      <c r="H415" s="164"/>
      <c r="V415" s="17"/>
      <c r="X415" s="23" t="s">
        <v>156</v>
      </c>
      <c r="Y415" s="20">
        <f>IF(B1201="PAGADO",0,C420)</f>
        <v>0</v>
      </c>
      <c r="AA415" s="164" t="s">
        <v>864</v>
      </c>
      <c r="AB415" s="164"/>
      <c r="AC415" s="164"/>
      <c r="AD415" s="164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865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5" t="str">
        <f>IF(Y420&lt;0,"NO PAGAR","COBRAR'")</f>
        <v>COBRAR'</v>
      </c>
      <c r="Y421" s="16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5" t="str">
        <f>IF(C420&lt;0,"NO PAGAR","COBRAR'")</f>
        <v>COBRAR'</v>
      </c>
      <c r="C422" s="16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8" t="s">
        <v>9</v>
      </c>
      <c r="C423" s="15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8" t="s">
        <v>9</v>
      </c>
      <c r="Y423" s="15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60" t="s">
        <v>7</v>
      </c>
      <c r="F431" s="161"/>
      <c r="G431" s="162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60" t="s">
        <v>7</v>
      </c>
      <c r="AB431" s="161"/>
      <c r="AC431" s="162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60" t="s">
        <v>7</v>
      </c>
      <c r="O433" s="161"/>
      <c r="P433" s="161"/>
      <c r="Q433" s="162"/>
      <c r="R433" s="18">
        <f>SUM(R417:R432)</f>
        <v>0</v>
      </c>
      <c r="S433" s="3"/>
      <c r="V433" s="17"/>
      <c r="X433" s="12"/>
      <c r="Y433" s="10"/>
      <c r="AJ433" s="160" t="s">
        <v>7</v>
      </c>
      <c r="AK433" s="161"/>
      <c r="AL433" s="161"/>
      <c r="AM433" s="162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66" t="s">
        <v>29</v>
      </c>
      <c r="AD454" s="166"/>
      <c r="AE454" s="166"/>
    </row>
    <row r="455" spans="2:41">
      <c r="H455" s="163" t="s">
        <v>28</v>
      </c>
      <c r="I455" s="163"/>
      <c r="J455" s="163"/>
      <c r="V455" s="17"/>
      <c r="AC455" s="166"/>
      <c r="AD455" s="166"/>
      <c r="AE455" s="166"/>
    </row>
    <row r="456" spans="2:41">
      <c r="H456" s="163"/>
      <c r="I456" s="163"/>
      <c r="J456" s="163"/>
      <c r="V456" s="17"/>
      <c r="AC456" s="166"/>
      <c r="AD456" s="166"/>
      <c r="AE456" s="166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64" t="s">
        <v>20</v>
      </c>
      <c r="F460" s="164"/>
      <c r="G460" s="164"/>
      <c r="H460" s="164"/>
      <c r="V460" s="17"/>
      <c r="X460" s="23" t="s">
        <v>32</v>
      </c>
      <c r="Y460" s="20">
        <f>IF(B460="PAGADO",0,C465)</f>
        <v>0</v>
      </c>
      <c r="AA460" s="164" t="s">
        <v>925</v>
      </c>
      <c r="AB460" s="164"/>
      <c r="AC460" s="164"/>
      <c r="AD460" s="164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926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67" t="str">
        <f>IF(C465&lt;0,"NO PAGAR","COBRAR")</f>
        <v>COBRAR</v>
      </c>
      <c r="C466" s="167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67" t="str">
        <f>IF(Y465&lt;0,"NO PAGAR","COBRAR")</f>
        <v>COBRAR</v>
      </c>
      <c r="Y466" s="167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58" t="s">
        <v>9</v>
      </c>
      <c r="C467" s="159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58" t="s">
        <v>9</v>
      </c>
      <c r="Y467" s="159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60" t="s">
        <v>7</v>
      </c>
      <c r="F476" s="161"/>
      <c r="G476" s="162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60" t="s">
        <v>7</v>
      </c>
      <c r="AB476" s="161"/>
      <c r="AC476" s="162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60" t="s">
        <v>7</v>
      </c>
      <c r="O478" s="161"/>
      <c r="P478" s="161"/>
      <c r="Q478" s="162"/>
      <c r="R478" s="18">
        <f>SUM(R462:R477)</f>
        <v>0</v>
      </c>
      <c r="S478" s="3"/>
      <c r="V478" s="17"/>
      <c r="X478" s="12"/>
      <c r="Y478" s="10"/>
      <c r="AJ478" s="160" t="s">
        <v>7</v>
      </c>
      <c r="AK478" s="161"/>
      <c r="AL478" s="161"/>
      <c r="AM478" s="162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63" t="s">
        <v>30</v>
      </c>
      <c r="I500" s="163"/>
      <c r="J500" s="163"/>
      <c r="V500" s="17"/>
      <c r="AA500" s="163" t="s">
        <v>31</v>
      </c>
      <c r="AB500" s="163"/>
      <c r="AC500" s="163"/>
    </row>
    <row r="501" spans="1:43">
      <c r="H501" s="163"/>
      <c r="I501" s="163"/>
      <c r="J501" s="163"/>
      <c r="V501" s="17"/>
      <c r="AA501" s="163"/>
      <c r="AB501" s="163"/>
      <c r="AC501" s="163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64" t="s">
        <v>566</v>
      </c>
      <c r="F505" s="164"/>
      <c r="G505" s="164"/>
      <c r="H505" s="164"/>
      <c r="V505" s="17"/>
      <c r="X505" s="23" t="s">
        <v>32</v>
      </c>
      <c r="Y505" s="20">
        <f>IF(B505="PAGADO",0,C510)</f>
        <v>0</v>
      </c>
      <c r="AA505" s="164" t="s">
        <v>20</v>
      </c>
      <c r="AB505" s="164"/>
      <c r="AC505" s="164"/>
      <c r="AD505" s="164"/>
    </row>
    <row r="506" spans="1:43">
      <c r="B506" s="1" t="s">
        <v>0</v>
      </c>
      <c r="C506" s="19">
        <f>H521</f>
        <v>550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45056</v>
      </c>
      <c r="F507" s="3" t="s">
        <v>401</v>
      </c>
      <c r="G507" s="3" t="s">
        <v>924</v>
      </c>
      <c r="H507" s="5">
        <v>550</v>
      </c>
      <c r="I507" t="s">
        <v>927</v>
      </c>
      <c r="N507" s="3"/>
      <c r="O507" s="3"/>
      <c r="P507" s="3"/>
      <c r="Q507" s="3"/>
      <c r="R507" s="18"/>
      <c r="S507" s="3"/>
      <c r="V507" s="17"/>
      <c r="Y507" s="2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550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550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65" t="str">
        <f>IF(Y510&lt;0,"NO PAGAR","COBRAR'")</f>
        <v>COBRAR'</v>
      </c>
      <c r="Y511" s="165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65" t="str">
        <f>IF(C510&lt;0,"NO PAGAR","COBRAR'")</f>
        <v>COBRAR'</v>
      </c>
      <c r="C512" s="165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58" t="s">
        <v>9</v>
      </c>
      <c r="C513" s="159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58" t="s">
        <v>9</v>
      </c>
      <c r="Y513" s="159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959</v>
      </c>
      <c r="C521" s="10"/>
      <c r="E521" s="160" t="s">
        <v>7</v>
      </c>
      <c r="F521" s="161"/>
      <c r="G521" s="162"/>
      <c r="H521" s="5">
        <f>SUM(H507:H520)</f>
        <v>550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60" t="s">
        <v>7</v>
      </c>
      <c r="AB521" s="161"/>
      <c r="AC521" s="162"/>
      <c r="AD521" s="5">
        <f>SUM(AD507:AD520)</f>
        <v>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60" t="s">
        <v>7</v>
      </c>
      <c r="O523" s="161"/>
      <c r="P523" s="161"/>
      <c r="Q523" s="162"/>
      <c r="R523" s="18">
        <f>SUM(R507:R522)</f>
        <v>0</v>
      </c>
      <c r="S523" s="3"/>
      <c r="V523" s="17"/>
      <c r="X523" s="12"/>
      <c r="Y523" s="10"/>
      <c r="AJ523" s="160" t="s">
        <v>7</v>
      </c>
      <c r="AK523" s="161"/>
      <c r="AL523" s="161"/>
      <c r="AM523" s="162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66" t="s">
        <v>29</v>
      </c>
      <c r="AD546" s="166"/>
      <c r="AE546" s="166"/>
    </row>
    <row r="547" spans="2:41">
      <c r="H547" s="163" t="s">
        <v>28</v>
      </c>
      <c r="I547" s="163"/>
      <c r="J547" s="163"/>
      <c r="V547" s="17"/>
      <c r="AC547" s="166"/>
      <c r="AD547" s="166"/>
      <c r="AE547" s="166"/>
    </row>
    <row r="548" spans="2:41">
      <c r="H548" s="163"/>
      <c r="I548" s="163"/>
      <c r="J548" s="163"/>
      <c r="V548" s="17"/>
      <c r="AC548" s="166"/>
      <c r="AD548" s="166"/>
      <c r="AE548" s="16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64" t="s">
        <v>20</v>
      </c>
      <c r="F552" s="164"/>
      <c r="G552" s="164"/>
      <c r="H552" s="164"/>
      <c r="V552" s="17"/>
      <c r="X552" s="23" t="s">
        <v>32</v>
      </c>
      <c r="Y552" s="20">
        <f>IF(B552="PAGADO",0,C557)</f>
        <v>0</v>
      </c>
      <c r="AA552" s="164" t="s">
        <v>20</v>
      </c>
      <c r="AB552" s="164"/>
      <c r="AC552" s="164"/>
      <c r="AD552" s="16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67" t="str">
        <f>IF(C557&lt;0,"NO PAGAR","COBRAR")</f>
        <v>COBRAR</v>
      </c>
      <c r="C558" s="16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7" t="str">
        <f>IF(Y557&lt;0,"NO PAGAR","COBRAR")</f>
        <v>COBRAR</v>
      </c>
      <c r="Y558" s="16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58" t="s">
        <v>9</v>
      </c>
      <c r="C559" s="15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58" t="s">
        <v>9</v>
      </c>
      <c r="Y559" s="15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60" t="s">
        <v>7</v>
      </c>
      <c r="F568" s="161"/>
      <c r="G568" s="16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60" t="s">
        <v>7</v>
      </c>
      <c r="AB568" s="161"/>
      <c r="AC568" s="16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60" t="s">
        <v>7</v>
      </c>
      <c r="O570" s="161"/>
      <c r="P570" s="161"/>
      <c r="Q570" s="162"/>
      <c r="R570" s="18">
        <f>SUM(R554:R569)</f>
        <v>0</v>
      </c>
      <c r="S570" s="3"/>
      <c r="V570" s="17"/>
      <c r="X570" s="12"/>
      <c r="Y570" s="10"/>
      <c r="AJ570" s="160" t="s">
        <v>7</v>
      </c>
      <c r="AK570" s="161"/>
      <c r="AL570" s="161"/>
      <c r="AM570" s="16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63" t="s">
        <v>30</v>
      </c>
      <c r="I592" s="163"/>
      <c r="J592" s="163"/>
      <c r="V592" s="17"/>
      <c r="AA592" s="163" t="s">
        <v>31</v>
      </c>
      <c r="AB592" s="163"/>
      <c r="AC592" s="163"/>
    </row>
    <row r="593" spans="2:41">
      <c r="H593" s="163"/>
      <c r="I593" s="163"/>
      <c r="J593" s="163"/>
      <c r="V593" s="17"/>
      <c r="AA593" s="163"/>
      <c r="AB593" s="163"/>
      <c r="AC593" s="16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64" t="s">
        <v>20</v>
      </c>
      <c r="F597" s="164"/>
      <c r="G597" s="164"/>
      <c r="H597" s="164"/>
      <c r="V597" s="17"/>
      <c r="X597" s="23" t="s">
        <v>32</v>
      </c>
      <c r="Y597" s="20">
        <f>IF(B1397="PAGADO",0,C602)</f>
        <v>0</v>
      </c>
      <c r="AA597" s="164" t="s">
        <v>20</v>
      </c>
      <c r="AB597" s="164"/>
      <c r="AC597" s="164"/>
      <c r="AD597" s="16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65" t="str">
        <f>IF(Y602&lt;0,"NO PAGAR","COBRAR'")</f>
        <v>COBRAR'</v>
      </c>
      <c r="Y603" s="16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65" t="str">
        <f>IF(C602&lt;0,"NO PAGAR","COBRAR'")</f>
        <v>COBRAR'</v>
      </c>
      <c r="C604" s="16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58" t="s">
        <v>9</v>
      </c>
      <c r="C605" s="15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58" t="s">
        <v>9</v>
      </c>
      <c r="Y605" s="15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60" t="s">
        <v>7</v>
      </c>
      <c r="F613" s="161"/>
      <c r="G613" s="16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60" t="s">
        <v>7</v>
      </c>
      <c r="AB613" s="161"/>
      <c r="AC613" s="16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60" t="s">
        <v>7</v>
      </c>
      <c r="O615" s="161"/>
      <c r="P615" s="161"/>
      <c r="Q615" s="162"/>
      <c r="R615" s="18">
        <f>SUM(R599:R614)</f>
        <v>0</v>
      </c>
      <c r="S615" s="3"/>
      <c r="V615" s="17"/>
      <c r="X615" s="12"/>
      <c r="Y615" s="10"/>
      <c r="AJ615" s="160" t="s">
        <v>7</v>
      </c>
      <c r="AK615" s="161"/>
      <c r="AL615" s="161"/>
      <c r="AM615" s="16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66" t="s">
        <v>29</v>
      </c>
      <c r="AD639" s="166"/>
      <c r="AE639" s="166"/>
    </row>
    <row r="640" spans="2:31">
      <c r="H640" s="163" t="s">
        <v>28</v>
      </c>
      <c r="I640" s="163"/>
      <c r="J640" s="163"/>
      <c r="V640" s="17"/>
      <c r="AC640" s="166"/>
      <c r="AD640" s="166"/>
      <c r="AE640" s="166"/>
    </row>
    <row r="641" spans="2:41">
      <c r="H641" s="163"/>
      <c r="I641" s="163"/>
      <c r="J641" s="163"/>
      <c r="V641" s="17"/>
      <c r="AC641" s="166"/>
      <c r="AD641" s="166"/>
      <c r="AE641" s="16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64" t="s">
        <v>20</v>
      </c>
      <c r="F645" s="164"/>
      <c r="G645" s="164"/>
      <c r="H645" s="164"/>
      <c r="V645" s="17"/>
      <c r="X645" s="23" t="s">
        <v>32</v>
      </c>
      <c r="Y645" s="20">
        <f>IF(B645="PAGADO",0,C650)</f>
        <v>0</v>
      </c>
      <c r="AA645" s="164" t="s">
        <v>20</v>
      </c>
      <c r="AB645" s="164"/>
      <c r="AC645" s="164"/>
      <c r="AD645" s="16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67" t="str">
        <f>IF(C650&lt;0,"NO PAGAR","COBRAR")</f>
        <v>COBRAR</v>
      </c>
      <c r="C651" s="16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7" t="str">
        <f>IF(Y650&lt;0,"NO PAGAR","COBRAR")</f>
        <v>COBRAR</v>
      </c>
      <c r="Y651" s="16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58" t="s">
        <v>9</v>
      </c>
      <c r="C652" s="15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58" t="s">
        <v>9</v>
      </c>
      <c r="Y652" s="15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60" t="s">
        <v>7</v>
      </c>
      <c r="F661" s="161"/>
      <c r="G661" s="16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60" t="s">
        <v>7</v>
      </c>
      <c r="AB661" s="161"/>
      <c r="AC661" s="16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60" t="s">
        <v>7</v>
      </c>
      <c r="O663" s="161"/>
      <c r="P663" s="161"/>
      <c r="Q663" s="162"/>
      <c r="R663" s="18">
        <f>SUM(R647:R662)</f>
        <v>0</v>
      </c>
      <c r="S663" s="3"/>
      <c r="V663" s="17"/>
      <c r="X663" s="12"/>
      <c r="Y663" s="10"/>
      <c r="AJ663" s="160" t="s">
        <v>7</v>
      </c>
      <c r="AK663" s="161"/>
      <c r="AL663" s="161"/>
      <c r="AM663" s="16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63" t="s">
        <v>30</v>
      </c>
      <c r="I685" s="163"/>
      <c r="J685" s="163"/>
      <c r="V685" s="17"/>
      <c r="AA685" s="163" t="s">
        <v>31</v>
      </c>
      <c r="AB685" s="163"/>
      <c r="AC685" s="163"/>
    </row>
    <row r="686" spans="1:43">
      <c r="H686" s="163"/>
      <c r="I686" s="163"/>
      <c r="J686" s="163"/>
      <c r="V686" s="17"/>
      <c r="AA686" s="163"/>
      <c r="AB686" s="163"/>
      <c r="AC686" s="16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0</v>
      </c>
      <c r="E690" s="164" t="s">
        <v>20</v>
      </c>
      <c r="F690" s="164"/>
      <c r="G690" s="164"/>
      <c r="H690" s="164"/>
      <c r="V690" s="17"/>
      <c r="X690" s="23" t="s">
        <v>32</v>
      </c>
      <c r="Y690" s="20">
        <f>IF(B1490="PAGADO",0,C695)</f>
        <v>0</v>
      </c>
      <c r="AA690" s="164" t="s">
        <v>20</v>
      </c>
      <c r="AB690" s="164"/>
      <c r="AC690" s="164"/>
      <c r="AD690" s="16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65" t="str">
        <f>IF(Y695&lt;0,"NO PAGAR","COBRAR'")</f>
        <v>COBRAR'</v>
      </c>
      <c r="Y696" s="16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65" t="str">
        <f>IF(C695&lt;0,"NO PAGAR","COBRAR'")</f>
        <v>COBRAR'</v>
      </c>
      <c r="C697" s="165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58" t="s">
        <v>9</v>
      </c>
      <c r="C698" s="15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58" t="s">
        <v>9</v>
      </c>
      <c r="Y698" s="15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60" t="s">
        <v>7</v>
      </c>
      <c r="F706" s="161"/>
      <c r="G706" s="16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60" t="s">
        <v>7</v>
      </c>
      <c r="AB706" s="161"/>
      <c r="AC706" s="16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60" t="s">
        <v>7</v>
      </c>
      <c r="O708" s="161"/>
      <c r="P708" s="161"/>
      <c r="Q708" s="162"/>
      <c r="R708" s="18">
        <f>SUM(R692:R707)</f>
        <v>0</v>
      </c>
      <c r="S708" s="3"/>
      <c r="V708" s="17"/>
      <c r="X708" s="12"/>
      <c r="Y708" s="10"/>
      <c r="AJ708" s="160" t="s">
        <v>7</v>
      </c>
      <c r="AK708" s="161"/>
      <c r="AL708" s="161"/>
      <c r="AM708" s="16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66" t="s">
        <v>29</v>
      </c>
      <c r="AD732" s="166"/>
      <c r="AE732" s="166"/>
    </row>
    <row r="733" spans="8:31">
      <c r="H733" s="163" t="s">
        <v>28</v>
      </c>
      <c r="I733" s="163"/>
      <c r="J733" s="163"/>
      <c r="V733" s="17"/>
      <c r="AC733" s="166"/>
      <c r="AD733" s="166"/>
      <c r="AE733" s="166"/>
    </row>
    <row r="734" spans="8:31">
      <c r="H734" s="163"/>
      <c r="I734" s="163"/>
      <c r="J734" s="163"/>
      <c r="V734" s="17"/>
      <c r="AC734" s="166"/>
      <c r="AD734" s="166"/>
      <c r="AE734" s="166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0</v>
      </c>
      <c r="E738" s="164" t="s">
        <v>20</v>
      </c>
      <c r="F738" s="164"/>
      <c r="G738" s="164"/>
      <c r="H738" s="164"/>
      <c r="V738" s="17"/>
      <c r="X738" s="23" t="s">
        <v>32</v>
      </c>
      <c r="Y738" s="20">
        <f>IF(B738="PAGADO",0,C743)</f>
        <v>0</v>
      </c>
      <c r="AA738" s="164" t="s">
        <v>20</v>
      </c>
      <c r="AB738" s="164"/>
      <c r="AC738" s="164"/>
      <c r="AD738" s="16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67" t="str">
        <f>IF(C743&lt;0,"NO PAGAR","COBRAR")</f>
        <v>COBRAR</v>
      </c>
      <c r="C744" s="16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7" t="str">
        <f>IF(Y743&lt;0,"NO PAGAR","COBRAR")</f>
        <v>COBRAR</v>
      </c>
      <c r="Y744" s="167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58" t="s">
        <v>9</v>
      </c>
      <c r="C745" s="15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58" t="s">
        <v>9</v>
      </c>
      <c r="Y745" s="15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60" t="s">
        <v>7</v>
      </c>
      <c r="F754" s="161"/>
      <c r="G754" s="16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60" t="s">
        <v>7</v>
      </c>
      <c r="AB754" s="161"/>
      <c r="AC754" s="16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60" t="s">
        <v>7</v>
      </c>
      <c r="O756" s="161"/>
      <c r="P756" s="161"/>
      <c r="Q756" s="162"/>
      <c r="R756" s="18">
        <f>SUM(R740:R755)</f>
        <v>0</v>
      </c>
      <c r="S756" s="3"/>
      <c r="V756" s="17"/>
      <c r="X756" s="12"/>
      <c r="Y756" s="10"/>
      <c r="AJ756" s="160" t="s">
        <v>7</v>
      </c>
      <c r="AK756" s="161"/>
      <c r="AL756" s="161"/>
      <c r="AM756" s="16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63" t="s">
        <v>30</v>
      </c>
      <c r="I778" s="163"/>
      <c r="J778" s="163"/>
      <c r="V778" s="17"/>
      <c r="AA778" s="163" t="s">
        <v>31</v>
      </c>
      <c r="AB778" s="163"/>
      <c r="AC778" s="163"/>
    </row>
    <row r="779" spans="1:43">
      <c r="H779" s="163"/>
      <c r="I779" s="163"/>
      <c r="J779" s="163"/>
      <c r="V779" s="17"/>
      <c r="AA779" s="163"/>
      <c r="AB779" s="163"/>
      <c r="AC779" s="16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0</v>
      </c>
      <c r="E783" s="164" t="s">
        <v>20</v>
      </c>
      <c r="F783" s="164"/>
      <c r="G783" s="164"/>
      <c r="H783" s="164"/>
      <c r="V783" s="17"/>
      <c r="X783" s="23" t="s">
        <v>32</v>
      </c>
      <c r="Y783" s="20">
        <f>IF(B1583="PAGADO",0,C788)</f>
        <v>0</v>
      </c>
      <c r="AA783" s="164" t="s">
        <v>20</v>
      </c>
      <c r="AB783" s="164"/>
      <c r="AC783" s="164"/>
      <c r="AD783" s="16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65" t="str">
        <f>IF(Y788&lt;0,"NO PAGAR","COBRAR'")</f>
        <v>COBRAR'</v>
      </c>
      <c r="Y789" s="16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65" t="str">
        <f>IF(C788&lt;0,"NO PAGAR","COBRAR'")</f>
        <v>COBRAR'</v>
      </c>
      <c r="C790" s="16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58" t="s">
        <v>9</v>
      </c>
      <c r="C791" s="15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58" t="s">
        <v>9</v>
      </c>
      <c r="Y791" s="15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60" t="s">
        <v>7</v>
      </c>
      <c r="F799" s="161"/>
      <c r="G799" s="16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60" t="s">
        <v>7</v>
      </c>
      <c r="AB799" s="161"/>
      <c r="AC799" s="16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60" t="s">
        <v>7</v>
      </c>
      <c r="O801" s="161"/>
      <c r="P801" s="161"/>
      <c r="Q801" s="162"/>
      <c r="R801" s="18">
        <f>SUM(R785:R800)</f>
        <v>0</v>
      </c>
      <c r="S801" s="3"/>
      <c r="V801" s="17"/>
      <c r="X801" s="12"/>
      <c r="Y801" s="10"/>
      <c r="AJ801" s="160" t="s">
        <v>7</v>
      </c>
      <c r="AK801" s="161"/>
      <c r="AL801" s="161"/>
      <c r="AM801" s="16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66" t="s">
        <v>29</v>
      </c>
      <c r="AD825" s="166"/>
      <c r="AE825" s="166"/>
    </row>
    <row r="826" spans="2:41">
      <c r="H826" s="163" t="s">
        <v>28</v>
      </c>
      <c r="I826" s="163"/>
      <c r="J826" s="163"/>
      <c r="V826" s="17"/>
      <c r="AC826" s="166"/>
      <c r="AD826" s="166"/>
      <c r="AE826" s="166"/>
    </row>
    <row r="827" spans="2:41">
      <c r="H827" s="163"/>
      <c r="I827" s="163"/>
      <c r="J827" s="163"/>
      <c r="V827" s="17"/>
      <c r="AC827" s="166"/>
      <c r="AD827" s="166"/>
      <c r="AE827" s="166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0</v>
      </c>
      <c r="E831" s="164" t="s">
        <v>20</v>
      </c>
      <c r="F831" s="164"/>
      <c r="G831" s="164"/>
      <c r="H831" s="164"/>
      <c r="V831" s="17"/>
      <c r="X831" s="23" t="s">
        <v>32</v>
      </c>
      <c r="Y831" s="20">
        <f>IF(B831="PAGADO",0,C836)</f>
        <v>0</v>
      </c>
      <c r="AA831" s="164" t="s">
        <v>20</v>
      </c>
      <c r="AB831" s="164"/>
      <c r="AC831" s="164"/>
      <c r="AD831" s="16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67" t="str">
        <f>IF(C836&lt;0,"NO PAGAR","COBRAR")</f>
        <v>COBRAR</v>
      </c>
      <c r="C837" s="16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7" t="str">
        <f>IF(Y836&lt;0,"NO PAGAR","COBRAR")</f>
        <v>COBRAR</v>
      </c>
      <c r="Y837" s="16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58" t="s">
        <v>9</v>
      </c>
      <c r="C838" s="15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58" t="s">
        <v>9</v>
      </c>
      <c r="Y838" s="15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60" t="s">
        <v>7</v>
      </c>
      <c r="F847" s="161"/>
      <c r="G847" s="16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60" t="s">
        <v>7</v>
      </c>
      <c r="AB847" s="161"/>
      <c r="AC847" s="16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60" t="s">
        <v>7</v>
      </c>
      <c r="O849" s="161"/>
      <c r="P849" s="161"/>
      <c r="Q849" s="162"/>
      <c r="R849" s="18">
        <f>SUM(R833:R848)</f>
        <v>0</v>
      </c>
      <c r="S849" s="3"/>
      <c r="V849" s="17"/>
      <c r="X849" s="12"/>
      <c r="Y849" s="10"/>
      <c r="AJ849" s="160" t="s">
        <v>7</v>
      </c>
      <c r="AK849" s="161"/>
      <c r="AL849" s="161"/>
      <c r="AM849" s="16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63" t="s">
        <v>30</v>
      </c>
      <c r="I871" s="163"/>
      <c r="J871" s="163"/>
      <c r="V871" s="17"/>
      <c r="AA871" s="163" t="s">
        <v>31</v>
      </c>
      <c r="AB871" s="163"/>
      <c r="AC871" s="163"/>
    </row>
    <row r="872" spans="1:43">
      <c r="H872" s="163"/>
      <c r="I872" s="163"/>
      <c r="J872" s="163"/>
      <c r="V872" s="17"/>
      <c r="AA872" s="163"/>
      <c r="AB872" s="163"/>
      <c r="AC872" s="16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0</v>
      </c>
      <c r="E876" s="164" t="s">
        <v>20</v>
      </c>
      <c r="F876" s="164"/>
      <c r="G876" s="164"/>
      <c r="H876" s="164"/>
      <c r="V876" s="17"/>
      <c r="X876" s="23" t="s">
        <v>32</v>
      </c>
      <c r="Y876" s="20">
        <f>IF(B1676="PAGADO",0,C881)</f>
        <v>0</v>
      </c>
      <c r="AA876" s="164" t="s">
        <v>20</v>
      </c>
      <c r="AB876" s="164"/>
      <c r="AC876" s="164"/>
      <c r="AD876" s="16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65" t="str">
        <f>IF(Y881&lt;0,"NO PAGAR","COBRAR'")</f>
        <v>COBRAR'</v>
      </c>
      <c r="Y882" s="16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65" t="str">
        <f>IF(C881&lt;0,"NO PAGAR","COBRAR'")</f>
        <v>COBRAR'</v>
      </c>
      <c r="C883" s="16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58" t="s">
        <v>9</v>
      </c>
      <c r="C884" s="15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58" t="s">
        <v>9</v>
      </c>
      <c r="Y884" s="15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60" t="s">
        <v>7</v>
      </c>
      <c r="F892" s="161"/>
      <c r="G892" s="16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60" t="s">
        <v>7</v>
      </c>
      <c r="AB892" s="161"/>
      <c r="AC892" s="16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60" t="s">
        <v>7</v>
      </c>
      <c r="O894" s="161"/>
      <c r="P894" s="161"/>
      <c r="Q894" s="162"/>
      <c r="R894" s="18">
        <f>SUM(R878:R893)</f>
        <v>0</v>
      </c>
      <c r="S894" s="3"/>
      <c r="V894" s="17"/>
      <c r="X894" s="12"/>
      <c r="Y894" s="10"/>
      <c r="AJ894" s="160" t="s">
        <v>7</v>
      </c>
      <c r="AK894" s="161"/>
      <c r="AL894" s="161"/>
      <c r="AM894" s="16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66" t="s">
        <v>29</v>
      </c>
      <c r="AD919" s="166"/>
      <c r="AE919" s="166"/>
    </row>
    <row r="920" spans="2:41">
      <c r="H920" s="163" t="s">
        <v>28</v>
      </c>
      <c r="I920" s="163"/>
      <c r="J920" s="163"/>
      <c r="V920" s="17"/>
      <c r="AC920" s="166"/>
      <c r="AD920" s="166"/>
      <c r="AE920" s="166"/>
    </row>
    <row r="921" spans="2:41">
      <c r="H921" s="163"/>
      <c r="I921" s="163"/>
      <c r="J921" s="163"/>
      <c r="V921" s="17"/>
      <c r="AC921" s="166"/>
      <c r="AD921" s="166"/>
      <c r="AE921" s="166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0</v>
      </c>
      <c r="E925" s="164" t="s">
        <v>20</v>
      </c>
      <c r="F925" s="164"/>
      <c r="G925" s="164"/>
      <c r="H925" s="164"/>
      <c r="V925" s="17"/>
      <c r="X925" s="23" t="s">
        <v>32</v>
      </c>
      <c r="Y925" s="20">
        <f>IF(B925="PAGADO",0,C930)</f>
        <v>0</v>
      </c>
      <c r="AA925" s="164" t="s">
        <v>20</v>
      </c>
      <c r="AB925" s="164"/>
      <c r="AC925" s="164"/>
      <c r="AD925" s="16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67" t="str">
        <f>IF(C930&lt;0,"NO PAGAR","COBRAR")</f>
        <v>COBRAR</v>
      </c>
      <c r="C931" s="16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7" t="str">
        <f>IF(Y930&lt;0,"NO PAGAR","COBRAR")</f>
        <v>COBRAR</v>
      </c>
      <c r="Y931" s="16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58" t="s">
        <v>9</v>
      </c>
      <c r="C932" s="15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58" t="s">
        <v>9</v>
      </c>
      <c r="Y932" s="15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60" t="s">
        <v>7</v>
      </c>
      <c r="F941" s="161"/>
      <c r="G941" s="16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60" t="s">
        <v>7</v>
      </c>
      <c r="AB941" s="161"/>
      <c r="AC941" s="16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60" t="s">
        <v>7</v>
      </c>
      <c r="O943" s="161"/>
      <c r="P943" s="161"/>
      <c r="Q943" s="162"/>
      <c r="R943" s="18">
        <f>SUM(R927:R942)</f>
        <v>0</v>
      </c>
      <c r="S943" s="3"/>
      <c r="V943" s="17"/>
      <c r="X943" s="12"/>
      <c r="Y943" s="10"/>
      <c r="AJ943" s="160" t="s">
        <v>7</v>
      </c>
      <c r="AK943" s="161"/>
      <c r="AL943" s="161"/>
      <c r="AM943" s="16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63" t="s">
        <v>30</v>
      </c>
      <c r="I965" s="163"/>
      <c r="J965" s="163"/>
      <c r="V965" s="17"/>
      <c r="AA965" s="163" t="s">
        <v>31</v>
      </c>
      <c r="AB965" s="163"/>
      <c r="AC965" s="163"/>
    </row>
    <row r="966" spans="1:43">
      <c r="H966" s="163"/>
      <c r="I966" s="163"/>
      <c r="J966" s="163"/>
      <c r="V966" s="17"/>
      <c r="AA966" s="163"/>
      <c r="AB966" s="163"/>
      <c r="AC966" s="16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0</v>
      </c>
      <c r="E970" s="164" t="s">
        <v>20</v>
      </c>
      <c r="F970" s="164"/>
      <c r="G970" s="164"/>
      <c r="H970" s="164"/>
      <c r="V970" s="17"/>
      <c r="X970" s="23" t="s">
        <v>32</v>
      </c>
      <c r="Y970" s="20">
        <f>IF(B1770="PAGADO",0,C975)</f>
        <v>0</v>
      </c>
      <c r="AA970" s="164" t="s">
        <v>20</v>
      </c>
      <c r="AB970" s="164"/>
      <c r="AC970" s="164"/>
      <c r="AD970" s="16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65" t="str">
        <f>IF(Y975&lt;0,"NO PAGAR","COBRAR'")</f>
        <v>COBRAR'</v>
      </c>
      <c r="Y976" s="16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65" t="str">
        <f>IF(C975&lt;0,"NO PAGAR","COBRAR'")</f>
        <v>COBRAR'</v>
      </c>
      <c r="C977" s="16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58" t="s">
        <v>9</v>
      </c>
      <c r="C978" s="15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58" t="s">
        <v>9</v>
      </c>
      <c r="Y978" s="15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60" t="s">
        <v>7</v>
      </c>
      <c r="F986" s="161"/>
      <c r="G986" s="16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60" t="s">
        <v>7</v>
      </c>
      <c r="AB986" s="161"/>
      <c r="AC986" s="16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60" t="s">
        <v>7</v>
      </c>
      <c r="O988" s="161"/>
      <c r="P988" s="161"/>
      <c r="Q988" s="162"/>
      <c r="R988" s="18">
        <f>SUM(R972:R987)</f>
        <v>0</v>
      </c>
      <c r="S988" s="3"/>
      <c r="V988" s="17"/>
      <c r="X988" s="12"/>
      <c r="Y988" s="10"/>
      <c r="AJ988" s="160" t="s">
        <v>7</v>
      </c>
      <c r="AK988" s="161"/>
      <c r="AL988" s="161"/>
      <c r="AM988" s="16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66" t="s">
        <v>29</v>
      </c>
      <c r="AD1012" s="166"/>
      <c r="AE1012" s="166"/>
    </row>
    <row r="1013" spans="2:41">
      <c r="H1013" s="163" t="s">
        <v>28</v>
      </c>
      <c r="I1013" s="163"/>
      <c r="J1013" s="163"/>
      <c r="V1013" s="17"/>
      <c r="AC1013" s="166"/>
      <c r="AD1013" s="166"/>
      <c r="AE1013" s="166"/>
    </row>
    <row r="1014" spans="2:41">
      <c r="H1014" s="163"/>
      <c r="I1014" s="163"/>
      <c r="J1014" s="163"/>
      <c r="V1014" s="17"/>
      <c r="AC1014" s="166"/>
      <c r="AD1014" s="166"/>
      <c r="AE1014" s="166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0</v>
      </c>
      <c r="E1018" s="164" t="s">
        <v>20</v>
      </c>
      <c r="F1018" s="164"/>
      <c r="G1018" s="164"/>
      <c r="H1018" s="164"/>
      <c r="V1018" s="17"/>
      <c r="X1018" s="23" t="s">
        <v>32</v>
      </c>
      <c r="Y1018" s="20">
        <f>IF(B1018="PAGADO",0,C1023)</f>
        <v>0</v>
      </c>
      <c r="AA1018" s="164" t="s">
        <v>20</v>
      </c>
      <c r="AB1018" s="164"/>
      <c r="AC1018" s="164"/>
      <c r="AD1018" s="16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67" t="str">
        <f>IF(C1023&lt;0,"NO PAGAR","COBRAR")</f>
        <v>COBRAR</v>
      </c>
      <c r="C1024" s="16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7" t="str">
        <f>IF(Y1023&lt;0,"NO PAGAR","COBRAR")</f>
        <v>COBRAR</v>
      </c>
      <c r="Y1024" s="16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58" t="s">
        <v>9</v>
      </c>
      <c r="C1025" s="15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58" t="s">
        <v>9</v>
      </c>
      <c r="Y1025" s="15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60" t="s">
        <v>7</v>
      </c>
      <c r="F1034" s="161"/>
      <c r="G1034" s="16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60" t="s">
        <v>7</v>
      </c>
      <c r="AB1034" s="161"/>
      <c r="AC1034" s="16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60" t="s">
        <v>7</v>
      </c>
      <c r="O1036" s="161"/>
      <c r="P1036" s="161"/>
      <c r="Q1036" s="162"/>
      <c r="R1036" s="18">
        <f>SUM(R1020:R1035)</f>
        <v>0</v>
      </c>
      <c r="S1036" s="3"/>
      <c r="V1036" s="17"/>
      <c r="X1036" s="12"/>
      <c r="Y1036" s="10"/>
      <c r="AJ1036" s="160" t="s">
        <v>7</v>
      </c>
      <c r="AK1036" s="161"/>
      <c r="AL1036" s="161"/>
      <c r="AM1036" s="16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63" t="s">
        <v>30</v>
      </c>
      <c r="I1058" s="163"/>
      <c r="J1058" s="163"/>
      <c r="V1058" s="17"/>
      <c r="AA1058" s="163" t="s">
        <v>31</v>
      </c>
      <c r="AB1058" s="163"/>
      <c r="AC1058" s="163"/>
    </row>
    <row r="1059" spans="2:41">
      <c r="H1059" s="163"/>
      <c r="I1059" s="163"/>
      <c r="J1059" s="163"/>
      <c r="V1059" s="17"/>
      <c r="AA1059" s="163"/>
      <c r="AB1059" s="163"/>
      <c r="AC1059" s="16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0</v>
      </c>
      <c r="E1063" s="164" t="s">
        <v>20</v>
      </c>
      <c r="F1063" s="164"/>
      <c r="G1063" s="164"/>
      <c r="H1063" s="164"/>
      <c r="V1063" s="17"/>
      <c r="X1063" s="23" t="s">
        <v>32</v>
      </c>
      <c r="Y1063" s="20">
        <f>IF(B1863="PAGADO",0,C1068)</f>
        <v>0</v>
      </c>
      <c r="AA1063" s="164" t="s">
        <v>20</v>
      </c>
      <c r="AB1063" s="164"/>
      <c r="AC1063" s="164"/>
      <c r="AD1063" s="16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65" t="str">
        <f>IF(Y1068&lt;0,"NO PAGAR","COBRAR'")</f>
        <v>COBRAR'</v>
      </c>
      <c r="Y1069" s="165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65" t="str">
        <f>IF(C1068&lt;0,"NO PAGAR","COBRAR'")</f>
        <v>COBRAR'</v>
      </c>
      <c r="C1070" s="165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58" t="s">
        <v>9</v>
      </c>
      <c r="C1071" s="15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58" t="s">
        <v>9</v>
      </c>
      <c r="Y1071" s="15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60" t="s">
        <v>7</v>
      </c>
      <c r="F1079" s="161"/>
      <c r="G1079" s="16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60" t="s">
        <v>7</v>
      </c>
      <c r="AB1079" s="161"/>
      <c r="AC1079" s="16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60" t="s">
        <v>7</v>
      </c>
      <c r="O1081" s="161"/>
      <c r="P1081" s="161"/>
      <c r="Q1081" s="162"/>
      <c r="R1081" s="18">
        <f>SUM(R1065:R1080)</f>
        <v>0</v>
      </c>
      <c r="S1081" s="3"/>
      <c r="V1081" s="17"/>
      <c r="X1081" s="12"/>
      <c r="Y1081" s="10"/>
      <c r="AJ1081" s="160" t="s">
        <v>7</v>
      </c>
      <c r="AK1081" s="161"/>
      <c r="AL1081" s="161"/>
      <c r="AM1081" s="16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208"/>
  <sheetViews>
    <sheetView topLeftCell="A499" zoomScaleNormal="100" workbookViewId="0">
      <selection activeCell="F510" sqref="F51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4" t="s">
        <v>20</v>
      </c>
      <c r="F8" s="164"/>
      <c r="G8" s="164"/>
      <c r="H8" s="164"/>
      <c r="V8" s="17"/>
      <c r="X8" s="23" t="s">
        <v>82</v>
      </c>
      <c r="Y8" s="20">
        <f>IF(B8="PAGADO",0,C13)</f>
        <v>0</v>
      </c>
      <c r="AA8" s="164" t="s">
        <v>62</v>
      </c>
      <c r="AB8" s="164"/>
      <c r="AC8" s="164"/>
      <c r="AD8" s="16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64" t="s">
        <v>206</v>
      </c>
      <c r="F53" s="164"/>
      <c r="G53" s="164"/>
      <c r="H53" s="164"/>
      <c r="V53" s="17"/>
      <c r="X53" s="23" t="s">
        <v>32</v>
      </c>
      <c r="Y53" s="20">
        <f>IF(B53="PAGADO",0,C58)</f>
        <v>0</v>
      </c>
      <c r="AA53" s="164" t="s">
        <v>20</v>
      </c>
      <c r="AB53" s="164"/>
      <c r="AC53" s="164"/>
      <c r="AD53" s="164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64"/>
      <c r="F106" s="164"/>
      <c r="G106" s="164"/>
      <c r="H106" s="164"/>
      <c r="V106" s="17"/>
      <c r="X106" s="23" t="s">
        <v>32</v>
      </c>
      <c r="Y106" s="20">
        <f>IF(B106="PAGADO",0,C111)</f>
        <v>0</v>
      </c>
      <c r="AA106" s="164" t="s">
        <v>20</v>
      </c>
      <c r="AB106" s="164"/>
      <c r="AC106" s="164"/>
      <c r="AD106" s="16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COBRAR</v>
      </c>
      <c r="C112" s="16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COBRAR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3" t="s">
        <v>30</v>
      </c>
      <c r="I146" s="163"/>
      <c r="J146" s="163"/>
      <c r="V146" s="17"/>
      <c r="AA146" s="163" t="s">
        <v>31</v>
      </c>
      <c r="AB146" s="163"/>
      <c r="AC146" s="163"/>
    </row>
    <row r="147" spans="2:41">
      <c r="H147" s="163"/>
      <c r="I147" s="163"/>
      <c r="J147" s="163"/>
      <c r="V147" s="17"/>
      <c r="AA147" s="163"/>
      <c r="AB147" s="163"/>
      <c r="AC147" s="16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64" t="s">
        <v>345</v>
      </c>
      <c r="F151" s="164"/>
      <c r="G151" s="164"/>
      <c r="H151" s="164"/>
      <c r="V151" s="17"/>
      <c r="X151" s="23" t="s">
        <v>32</v>
      </c>
      <c r="Y151" s="20">
        <f>IF(B151="PAGADO",0,C156)</f>
        <v>0</v>
      </c>
      <c r="AA151" s="164" t="s">
        <v>20</v>
      </c>
      <c r="AB151" s="164"/>
      <c r="AC151" s="164"/>
      <c r="AD151" s="164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347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347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347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347</v>
      </c>
      <c r="G156" s="3" t="s">
        <v>169</v>
      </c>
      <c r="H156" s="5">
        <v>10</v>
      </c>
      <c r="I156" t="s">
        <v>353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347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65" t="str">
        <f>IF(Y156&lt;0,"NO PAGAR","COBRAR'")</f>
        <v>COBRAR'</v>
      </c>
      <c r="Y157" s="16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5" t="str">
        <f>IF(C156&lt;0,"NO PAGAR","COBRAR'")</f>
        <v>COBRAR'</v>
      </c>
      <c r="C158" s="165"/>
      <c r="E158" s="4">
        <v>44921</v>
      </c>
      <c r="F158" s="3" t="s">
        <v>347</v>
      </c>
      <c r="G158" s="3" t="s">
        <v>169</v>
      </c>
      <c r="H158" s="5">
        <v>10</v>
      </c>
      <c r="I158" t="s">
        <v>353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8" t="s">
        <v>9</v>
      </c>
      <c r="C159" s="159"/>
      <c r="E159" s="4">
        <v>44908</v>
      </c>
      <c r="F159" s="3" t="s">
        <v>347</v>
      </c>
      <c r="G159" s="3" t="s">
        <v>169</v>
      </c>
      <c r="H159" s="5">
        <v>10</v>
      </c>
      <c r="I159" t="s">
        <v>348</v>
      </c>
      <c r="N159" s="3"/>
      <c r="O159" s="3"/>
      <c r="P159" s="3"/>
      <c r="Q159" s="3"/>
      <c r="R159" s="18"/>
      <c r="S159" s="3"/>
      <c r="V159" s="17"/>
      <c r="X159" s="158" t="s">
        <v>9</v>
      </c>
      <c r="Y159" s="15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352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351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350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60" t="s">
        <v>7</v>
      </c>
      <c r="F167" s="161"/>
      <c r="G167" s="162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60" t="s">
        <v>7</v>
      </c>
      <c r="AB167" s="161"/>
      <c r="AC167" s="16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60" t="s">
        <v>7</v>
      </c>
      <c r="O169" s="161"/>
      <c r="P169" s="161"/>
      <c r="Q169" s="162"/>
      <c r="R169" s="18">
        <f>SUM(R153:R168)</f>
        <v>0</v>
      </c>
      <c r="S169" s="3"/>
      <c r="V169" s="17"/>
      <c r="X169" s="12"/>
      <c r="Y169" s="10"/>
      <c r="AJ169" s="160" t="s">
        <v>7</v>
      </c>
      <c r="AK169" s="161"/>
      <c r="AL169" s="161"/>
      <c r="AM169" s="16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66" t="s">
        <v>29</v>
      </c>
      <c r="AD185" s="166"/>
      <c r="AE185" s="166"/>
    </row>
    <row r="186" spans="2:41">
      <c r="H186" s="163" t="s">
        <v>28</v>
      </c>
      <c r="I186" s="163"/>
      <c r="J186" s="163"/>
      <c r="V186" s="17"/>
      <c r="AC186" s="166"/>
      <c r="AD186" s="166"/>
      <c r="AE186" s="166"/>
    </row>
    <row r="187" spans="2:41">
      <c r="H187" s="163"/>
      <c r="I187" s="163"/>
      <c r="J187" s="163"/>
      <c r="V187" s="17"/>
      <c r="AC187" s="166"/>
      <c r="AD187" s="166"/>
      <c r="AE187" s="16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64" t="s">
        <v>311</v>
      </c>
      <c r="F191" s="164"/>
      <c r="G191" s="164"/>
      <c r="H191" s="164"/>
      <c r="V191" s="17"/>
      <c r="X191" s="23" t="s">
        <v>32</v>
      </c>
      <c r="Y191" s="20">
        <f>IF(B191="PAGADO",0,C196)</f>
        <v>0</v>
      </c>
      <c r="AA191" s="164" t="s">
        <v>20</v>
      </c>
      <c r="AB191" s="164"/>
      <c r="AC191" s="164"/>
      <c r="AD191" s="164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401</v>
      </c>
      <c r="G193" s="3" t="s">
        <v>426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427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7" t="str">
        <f>IF(C196&lt;0,"NO PAGAR","COBRAR")</f>
        <v>COBRAR</v>
      </c>
      <c r="C197" s="167"/>
      <c r="E197" s="4">
        <v>44986</v>
      </c>
      <c r="F197" s="3" t="s">
        <v>429</v>
      </c>
      <c r="G197" s="3" t="s">
        <v>430</v>
      </c>
      <c r="H197" s="5">
        <v>60.45</v>
      </c>
      <c r="N197" s="3"/>
      <c r="O197" s="3"/>
      <c r="P197" s="3"/>
      <c r="Q197" s="3"/>
      <c r="R197" s="18"/>
      <c r="S197" s="3"/>
      <c r="V197" s="17"/>
      <c r="X197" s="167" t="str">
        <f>IF(Y196&lt;0,"NO PAGAR","COBRAR")</f>
        <v>COBRAR</v>
      </c>
      <c r="Y197" s="16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8" t="s">
        <v>9</v>
      </c>
      <c r="C198" s="15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8" t="s">
        <v>9</v>
      </c>
      <c r="Y198" s="15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60" t="s">
        <v>7</v>
      </c>
      <c r="F207" s="161"/>
      <c r="G207" s="162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60" t="s">
        <v>7</v>
      </c>
      <c r="AB207" s="161"/>
      <c r="AC207" s="16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60" t="s">
        <v>7</v>
      </c>
      <c r="O209" s="161"/>
      <c r="P209" s="161"/>
      <c r="Q209" s="162"/>
      <c r="R209" s="18">
        <f>SUM(R193:R208)</f>
        <v>0</v>
      </c>
      <c r="S209" s="3"/>
      <c r="V209" s="17"/>
      <c r="X209" s="12"/>
      <c r="Y209" s="10"/>
      <c r="AJ209" s="160" t="s">
        <v>7</v>
      </c>
      <c r="AK209" s="161"/>
      <c r="AL209" s="161"/>
      <c r="AM209" s="16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63" t="s">
        <v>30</v>
      </c>
      <c r="I231" s="163"/>
      <c r="J231" s="163"/>
      <c r="V231" s="17"/>
      <c r="AA231" s="163" t="s">
        <v>31</v>
      </c>
      <c r="AB231" s="163"/>
      <c r="AC231" s="163"/>
    </row>
    <row r="232" spans="1:43">
      <c r="H232" s="163"/>
      <c r="I232" s="163"/>
      <c r="J232" s="163"/>
      <c r="V232" s="17"/>
      <c r="AA232" s="163"/>
      <c r="AB232" s="163"/>
      <c r="AC232" s="16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64" t="s">
        <v>20</v>
      </c>
      <c r="F236" s="164"/>
      <c r="G236" s="164"/>
      <c r="H236" s="164"/>
      <c r="V236" s="17"/>
      <c r="X236" s="23" t="s">
        <v>82</v>
      </c>
      <c r="Y236" s="20">
        <f>IF(B1016="PAGADO",0,C241)</f>
        <v>0</v>
      </c>
      <c r="AA236" s="164" t="s">
        <v>253</v>
      </c>
      <c r="AB236" s="164"/>
      <c r="AC236" s="164"/>
      <c r="AD236" s="16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582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5" t="str">
        <f>IF(Y241&lt;0,"NO PAGAR","COBRAR'")</f>
        <v>COBRAR'</v>
      </c>
      <c r="Y242" s="165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65" t="str">
        <f>IF(C241&lt;0,"NO PAGAR","COBRAR'")</f>
        <v>COBRAR'</v>
      </c>
      <c r="C243" s="16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607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58" t="s">
        <v>9</v>
      </c>
      <c r="C244" s="15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8" t="s">
        <v>9</v>
      </c>
      <c r="Y244" s="159"/>
      <c r="AA244" s="4" t="s">
        <v>608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60" t="s">
        <v>7</v>
      </c>
      <c r="F252" s="161"/>
      <c r="G252" s="16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60" t="s">
        <v>7</v>
      </c>
      <c r="AB252" s="161"/>
      <c r="AC252" s="162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60" t="s">
        <v>7</v>
      </c>
      <c r="O254" s="161"/>
      <c r="P254" s="161"/>
      <c r="Q254" s="162"/>
      <c r="R254" s="18">
        <f>SUM(R238:R253)</f>
        <v>0</v>
      </c>
      <c r="S254" s="3"/>
      <c r="V254" s="17"/>
      <c r="X254" s="12"/>
      <c r="Y254" s="10"/>
      <c r="AJ254" s="160" t="s">
        <v>7</v>
      </c>
      <c r="AK254" s="161"/>
      <c r="AL254" s="161"/>
      <c r="AM254" s="162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66" t="s">
        <v>29</v>
      </c>
      <c r="AD277" s="166"/>
      <c r="AE277" s="166"/>
    </row>
    <row r="278" spans="2:41">
      <c r="H278" s="163" t="s">
        <v>28</v>
      </c>
      <c r="I278" s="163"/>
      <c r="J278" s="163"/>
      <c r="V278" s="17"/>
      <c r="AC278" s="166"/>
      <c r="AD278" s="166"/>
      <c r="AE278" s="166"/>
    </row>
    <row r="279" spans="2:41">
      <c r="H279" s="163"/>
      <c r="I279" s="163"/>
      <c r="J279" s="163"/>
      <c r="V279" s="17"/>
      <c r="AC279" s="166"/>
      <c r="AD279" s="166"/>
      <c r="AE279" s="16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64" t="s">
        <v>20</v>
      </c>
      <c r="F283" s="164"/>
      <c r="G283" s="164"/>
      <c r="H283" s="164"/>
      <c r="V283" s="17"/>
      <c r="X283" s="23" t="s">
        <v>32</v>
      </c>
      <c r="Y283" s="20">
        <f>IF(B283="PAGADO",0,C288)</f>
        <v>0</v>
      </c>
      <c r="AA283" s="164" t="s">
        <v>20</v>
      </c>
      <c r="AB283" s="164"/>
      <c r="AC283" s="164"/>
      <c r="AD283" s="16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7" t="str">
        <f>IF(C288&lt;0,"NO PAGAR","COBRAR")</f>
        <v>COBRAR</v>
      </c>
      <c r="C289" s="16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7" t="str">
        <f>IF(Y288&lt;0,"NO PAGAR","COBRAR")</f>
        <v>COBRAR</v>
      </c>
      <c r="Y289" s="16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8" t="s">
        <v>9</v>
      </c>
      <c r="C290" s="15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8" t="s">
        <v>9</v>
      </c>
      <c r="Y290" s="15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60" t="s">
        <v>7</v>
      </c>
      <c r="F299" s="161"/>
      <c r="G299" s="16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60" t="s">
        <v>7</v>
      </c>
      <c r="AB299" s="161"/>
      <c r="AC299" s="16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60" t="s">
        <v>7</v>
      </c>
      <c r="O301" s="161"/>
      <c r="P301" s="161"/>
      <c r="Q301" s="162"/>
      <c r="R301" s="18">
        <f>SUM(R285:R300)</f>
        <v>0</v>
      </c>
      <c r="S301" s="3"/>
      <c r="V301" s="17"/>
      <c r="X301" s="12"/>
      <c r="Y301" s="10"/>
      <c r="AJ301" s="160" t="s">
        <v>7</v>
      </c>
      <c r="AK301" s="161"/>
      <c r="AL301" s="161"/>
      <c r="AM301" s="16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63" t="s">
        <v>30</v>
      </c>
      <c r="I323" s="163"/>
      <c r="J323" s="163"/>
      <c r="V323" s="17"/>
      <c r="AA323" s="163" t="s">
        <v>31</v>
      </c>
      <c r="AB323" s="163"/>
      <c r="AC323" s="163"/>
    </row>
    <row r="324" spans="1:43">
      <c r="H324" s="163"/>
      <c r="I324" s="163"/>
      <c r="J324" s="163"/>
      <c r="V324" s="17"/>
      <c r="AA324" s="163"/>
      <c r="AB324" s="163"/>
      <c r="AC324" s="16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64" t="s">
        <v>20</v>
      </c>
      <c r="F328" s="164"/>
      <c r="G328" s="164"/>
      <c r="H328" s="164"/>
      <c r="V328" s="17"/>
      <c r="X328" s="23" t="s">
        <v>82</v>
      </c>
      <c r="Y328" s="20">
        <f>IF(B1108="PAGADO",0,C333)</f>
        <v>0</v>
      </c>
      <c r="AA328" s="164" t="s">
        <v>701</v>
      </c>
      <c r="AB328" s="164"/>
      <c r="AC328" s="164"/>
      <c r="AD328" s="16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398</v>
      </c>
      <c r="AC330" s="3" t="s">
        <v>150</v>
      </c>
      <c r="AD330" s="5">
        <v>10</v>
      </c>
      <c r="AE330" t="s">
        <v>474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398</v>
      </c>
      <c r="AC331" s="3" t="s">
        <v>150</v>
      </c>
      <c r="AD331" s="5">
        <v>10</v>
      </c>
      <c r="AE331" t="s">
        <v>677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398</v>
      </c>
      <c r="AC332" s="3" t="s">
        <v>700</v>
      </c>
      <c r="AD332" s="5">
        <v>10</v>
      </c>
      <c r="AE332" t="s">
        <v>560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398</v>
      </c>
      <c r="AC333" s="3" t="s">
        <v>700</v>
      </c>
      <c r="AD333" s="5">
        <v>10</v>
      </c>
      <c r="AE333" t="s">
        <v>699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5" t="str">
        <f>IF(Y333&lt;0,"NO PAGAR","COBRAR'")</f>
        <v>COBRAR'</v>
      </c>
      <c r="Y334" s="165"/>
      <c r="AA334" s="4">
        <v>44979</v>
      </c>
      <c r="AB334" s="3" t="s">
        <v>398</v>
      </c>
      <c r="AC334" s="3" t="s">
        <v>150</v>
      </c>
      <c r="AD334" s="5">
        <v>10</v>
      </c>
      <c r="AE334" t="s">
        <v>477</v>
      </c>
      <c r="AJ334" s="3"/>
      <c r="AK334" s="3"/>
      <c r="AL334" s="3"/>
      <c r="AM334" s="3"/>
      <c r="AN334" s="18"/>
      <c r="AO334" s="3"/>
    </row>
    <row r="335" spans="1:43" ht="23.25">
      <c r="B335" s="165" t="str">
        <f>IF(C333&lt;0,"NO PAGAR","COBRAR'")</f>
        <v>COBRAR'</v>
      </c>
      <c r="C335" s="16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398</v>
      </c>
      <c r="AC335" s="3" t="s">
        <v>150</v>
      </c>
      <c r="AD335" s="5">
        <v>10</v>
      </c>
      <c r="AE335" t="s">
        <v>473</v>
      </c>
      <c r="AJ335" s="3"/>
      <c r="AK335" s="3"/>
      <c r="AL335" s="3"/>
      <c r="AM335" s="3"/>
      <c r="AN335" s="18"/>
      <c r="AO335" s="3"/>
    </row>
    <row r="336" spans="1:43">
      <c r="B336" s="158" t="s">
        <v>9</v>
      </c>
      <c r="C336" s="15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8" t="s">
        <v>9</v>
      </c>
      <c r="Y336" s="159"/>
      <c r="AA336" s="4">
        <v>44987</v>
      </c>
      <c r="AB336" s="3" t="s">
        <v>398</v>
      </c>
      <c r="AC336" s="3" t="s">
        <v>700</v>
      </c>
      <c r="AD336" s="5">
        <v>10</v>
      </c>
      <c r="AE336" t="s">
        <v>468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398</v>
      </c>
      <c r="AC337" s="3" t="s">
        <v>150</v>
      </c>
      <c r="AD337" s="5">
        <v>10</v>
      </c>
      <c r="AE337" t="s">
        <v>470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398</v>
      </c>
      <c r="AC338" s="3" t="s">
        <v>169</v>
      </c>
      <c r="AD338" s="5">
        <v>10</v>
      </c>
      <c r="AE338" t="s">
        <v>471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726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60" t="s">
        <v>7</v>
      </c>
      <c r="F344" s="161"/>
      <c r="G344" s="16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60" t="s">
        <v>7</v>
      </c>
      <c r="AB344" s="161"/>
      <c r="AC344" s="162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60" t="s">
        <v>7</v>
      </c>
      <c r="O346" s="161"/>
      <c r="P346" s="161"/>
      <c r="Q346" s="162"/>
      <c r="R346" s="18">
        <f>SUM(R330:R345)</f>
        <v>0</v>
      </c>
      <c r="S346" s="3"/>
      <c r="V346" s="17"/>
      <c r="X346" s="12"/>
      <c r="Y346" s="10"/>
      <c r="AJ346" s="160" t="s">
        <v>7</v>
      </c>
      <c r="AK346" s="161"/>
      <c r="AL346" s="161"/>
      <c r="AM346" s="16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66" t="s">
        <v>29</v>
      </c>
      <c r="AD363" s="166"/>
      <c r="AE363" s="166"/>
    </row>
    <row r="364" spans="2:31">
      <c r="H364" s="163" t="s">
        <v>28</v>
      </c>
      <c r="I364" s="163"/>
      <c r="J364" s="163"/>
      <c r="V364" s="17"/>
      <c r="AC364" s="166"/>
      <c r="AD364" s="166"/>
      <c r="AE364" s="166"/>
    </row>
    <row r="365" spans="2:31">
      <c r="H365" s="163"/>
      <c r="I365" s="163"/>
      <c r="J365" s="163"/>
      <c r="V365" s="17"/>
      <c r="AC365" s="166"/>
      <c r="AD365" s="166"/>
      <c r="AE365" s="166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64" t="s">
        <v>20</v>
      </c>
      <c r="F369" s="164"/>
      <c r="G369" s="164"/>
      <c r="H369" s="164"/>
      <c r="V369" s="17"/>
      <c r="X369" s="23" t="s">
        <v>32</v>
      </c>
      <c r="Y369" s="20">
        <f>IF(B369="PAGADO",0,C374)</f>
        <v>0</v>
      </c>
      <c r="AA369" s="164" t="s">
        <v>20</v>
      </c>
      <c r="AB369" s="164"/>
      <c r="AC369" s="164"/>
      <c r="AD369" s="164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67" t="str">
        <f>IF(C374&lt;0,"NO PAGAR","COBRAR")</f>
        <v>COBRAR</v>
      </c>
      <c r="C375" s="167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67" t="str">
        <f>IF(Y374&lt;0,"NO PAGAR","COBRAR")</f>
        <v>COBRAR</v>
      </c>
      <c r="Y375" s="167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58" t="s">
        <v>9</v>
      </c>
      <c r="C376" s="15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58" t="s">
        <v>9</v>
      </c>
      <c r="Y376" s="15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60" t="s">
        <v>7</v>
      </c>
      <c r="F385" s="161"/>
      <c r="G385" s="162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60" t="s">
        <v>7</v>
      </c>
      <c r="AB385" s="161"/>
      <c r="AC385" s="162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60" t="s">
        <v>7</v>
      </c>
      <c r="O387" s="161"/>
      <c r="P387" s="161"/>
      <c r="Q387" s="162"/>
      <c r="R387" s="18">
        <f>SUM(R371:R386)</f>
        <v>0</v>
      </c>
      <c r="S387" s="3"/>
      <c r="V387" s="17"/>
      <c r="X387" s="12"/>
      <c r="Y387" s="10"/>
      <c r="AJ387" s="160" t="s">
        <v>7</v>
      </c>
      <c r="AK387" s="161"/>
      <c r="AL387" s="161"/>
      <c r="AM387" s="162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63" t="s">
        <v>30</v>
      </c>
      <c r="I409" s="163"/>
      <c r="J409" s="163"/>
      <c r="V409" s="17"/>
      <c r="AA409" s="163" t="s">
        <v>31</v>
      </c>
      <c r="AB409" s="163"/>
      <c r="AC409" s="163"/>
    </row>
    <row r="410" spans="1:43">
      <c r="H410" s="163"/>
      <c r="I410" s="163"/>
      <c r="J410" s="163"/>
      <c r="V410" s="17"/>
      <c r="AA410" s="163"/>
      <c r="AB410" s="163"/>
      <c r="AC410" s="163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64" t="s">
        <v>311</v>
      </c>
      <c r="F414" s="164"/>
      <c r="G414" s="164"/>
      <c r="H414" s="164"/>
      <c r="V414" s="17"/>
      <c r="X414" s="23" t="s">
        <v>32</v>
      </c>
      <c r="Y414" s="20">
        <f>IF(B414="PAGADO",0,C419)</f>
        <v>0</v>
      </c>
      <c r="AA414" s="164" t="s">
        <v>20</v>
      </c>
      <c r="AB414" s="164"/>
      <c r="AC414" s="164"/>
      <c r="AD414" s="164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502</v>
      </c>
      <c r="G416" s="3" t="s">
        <v>97</v>
      </c>
      <c r="H416" s="5">
        <v>40</v>
      </c>
      <c r="I416" t="s">
        <v>652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797</v>
      </c>
      <c r="G417" s="3" t="s">
        <v>798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797</v>
      </c>
      <c r="G418" s="3" t="s">
        <v>798</v>
      </c>
      <c r="H418" s="5">
        <v>10</v>
      </c>
      <c r="I418" t="s">
        <v>380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797</v>
      </c>
      <c r="G419" s="3" t="s">
        <v>798</v>
      </c>
      <c r="H419" s="5">
        <v>10</v>
      </c>
      <c r="I419" t="s">
        <v>644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797</v>
      </c>
      <c r="G420" s="3" t="s">
        <v>798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65" t="str">
        <f>IF(Y419&lt;0,"NO PAGAR","COBRAR'")</f>
        <v>COBRAR'</v>
      </c>
      <c r="Y420" s="165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65" t="str">
        <f>IF(C419&lt;0,"NO PAGAR","COBRAR'")</f>
        <v>COBRAR'</v>
      </c>
      <c r="C421" s="165"/>
      <c r="E421" s="4">
        <v>45015</v>
      </c>
      <c r="F421" s="3" t="s">
        <v>797</v>
      </c>
      <c r="G421" s="3" t="s">
        <v>798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58" t="s">
        <v>9</v>
      </c>
      <c r="C422" s="159"/>
      <c r="E422" s="4">
        <v>45017</v>
      </c>
      <c r="F422" s="3" t="s">
        <v>797</v>
      </c>
      <c r="G422" s="3" t="s">
        <v>141</v>
      </c>
      <c r="H422" s="5">
        <v>10</v>
      </c>
      <c r="I422" t="s">
        <v>394</v>
      </c>
      <c r="N422" s="3"/>
      <c r="O422" s="3"/>
      <c r="P422" s="3"/>
      <c r="Q422" s="3"/>
      <c r="R422" s="18"/>
      <c r="S422" s="3"/>
      <c r="V422" s="17"/>
      <c r="X422" s="158" t="s">
        <v>9</v>
      </c>
      <c r="Y422" s="159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797</v>
      </c>
      <c r="G423" s="3" t="s">
        <v>798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797</v>
      </c>
      <c r="G424" s="3" t="s">
        <v>141</v>
      </c>
      <c r="H424" s="5">
        <v>10</v>
      </c>
      <c r="I424" t="s">
        <v>652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797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797</v>
      </c>
      <c r="G426" s="3" t="s">
        <v>141</v>
      </c>
      <c r="H426" s="5">
        <v>10</v>
      </c>
      <c r="I426" t="s">
        <v>868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797</v>
      </c>
      <c r="G427" s="3" t="s">
        <v>798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797</v>
      </c>
      <c r="G428" s="3" t="s">
        <v>798</v>
      </c>
      <c r="H428" s="5">
        <v>10</v>
      </c>
      <c r="I428" t="s">
        <v>652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797</v>
      </c>
      <c r="G429" s="3" t="s">
        <v>798</v>
      </c>
      <c r="H429" s="5">
        <v>10</v>
      </c>
      <c r="I429" t="s">
        <v>652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60" t="s">
        <v>7</v>
      </c>
      <c r="F430" s="161"/>
      <c r="G430" s="162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60" t="s">
        <v>7</v>
      </c>
      <c r="AB430" s="161"/>
      <c r="AC430" s="162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60" t="s">
        <v>7</v>
      </c>
      <c r="O432" s="161"/>
      <c r="P432" s="161"/>
      <c r="Q432" s="162"/>
      <c r="R432" s="18">
        <f>SUM(R416:R431)</f>
        <v>0</v>
      </c>
      <c r="S432" s="3"/>
      <c r="V432" s="17"/>
      <c r="X432" s="12"/>
      <c r="Y432" s="10"/>
      <c r="AJ432" s="160" t="s">
        <v>7</v>
      </c>
      <c r="AK432" s="161"/>
      <c r="AL432" s="161"/>
      <c r="AM432" s="162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66" t="s">
        <v>29</v>
      </c>
      <c r="AD453" s="166"/>
      <c r="AE453" s="166"/>
    </row>
    <row r="454" spans="2:41">
      <c r="H454" s="163" t="s">
        <v>28</v>
      </c>
      <c r="I454" s="163"/>
      <c r="J454" s="163"/>
      <c r="V454" s="17"/>
      <c r="AC454" s="166"/>
      <c r="AD454" s="166"/>
      <c r="AE454" s="166"/>
    </row>
    <row r="455" spans="2:41">
      <c r="H455" s="163"/>
      <c r="I455" s="163"/>
      <c r="J455" s="163"/>
      <c r="V455" s="17"/>
      <c r="AC455" s="166"/>
      <c r="AD455" s="166"/>
      <c r="AE455" s="166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64" t="s">
        <v>20</v>
      </c>
      <c r="F459" s="164"/>
      <c r="G459" s="164"/>
      <c r="H459" s="164"/>
      <c r="V459" s="17"/>
      <c r="X459" s="23" t="s">
        <v>32</v>
      </c>
      <c r="Y459" s="20">
        <f>IF(B459="PAGADO",0,C464)</f>
        <v>0</v>
      </c>
      <c r="AA459" s="164" t="s">
        <v>20</v>
      </c>
      <c r="AB459" s="164"/>
      <c r="AC459" s="164"/>
      <c r="AD459" s="164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67" t="str">
        <f>IF(C464&lt;0,"NO PAGAR","COBRAR")</f>
        <v>COBRAR</v>
      </c>
      <c r="C465" s="167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67" t="str">
        <f>IF(Y464&lt;0,"NO PAGAR","COBRAR")</f>
        <v>COBRAR</v>
      </c>
      <c r="Y465" s="167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58" t="s">
        <v>9</v>
      </c>
      <c r="C466" s="15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58" t="s">
        <v>9</v>
      </c>
      <c r="Y466" s="15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60" t="s">
        <v>7</v>
      </c>
      <c r="F475" s="161"/>
      <c r="G475" s="162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60" t="s">
        <v>7</v>
      </c>
      <c r="AB475" s="161"/>
      <c r="AC475" s="162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60" t="s">
        <v>7</v>
      </c>
      <c r="O477" s="161"/>
      <c r="P477" s="161"/>
      <c r="Q477" s="162"/>
      <c r="R477" s="18">
        <f>SUM(R461:R476)</f>
        <v>0</v>
      </c>
      <c r="S477" s="3"/>
      <c r="V477" s="17"/>
      <c r="X477" s="12"/>
      <c r="Y477" s="10"/>
      <c r="AJ477" s="160" t="s">
        <v>7</v>
      </c>
      <c r="AK477" s="161"/>
      <c r="AL477" s="161"/>
      <c r="AM477" s="162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63" t="s">
        <v>30</v>
      </c>
      <c r="I499" s="163"/>
      <c r="J499" s="163"/>
      <c r="V499" s="17"/>
      <c r="AA499" s="163" t="s">
        <v>31</v>
      </c>
      <c r="AB499" s="163"/>
      <c r="AC499" s="163"/>
    </row>
    <row r="500" spans="1:43">
      <c r="H500" s="163"/>
      <c r="I500" s="163"/>
      <c r="J500" s="163"/>
      <c r="V500" s="17"/>
      <c r="AA500" s="163"/>
      <c r="AB500" s="163"/>
      <c r="AC500" s="163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64" t="s">
        <v>253</v>
      </c>
      <c r="F504" s="164"/>
      <c r="G504" s="164"/>
      <c r="H504" s="164"/>
      <c r="V504" s="17"/>
      <c r="X504" s="23" t="s">
        <v>32</v>
      </c>
      <c r="Y504" s="20">
        <f>IF(B504="PAGADO",0,C509)</f>
        <v>0</v>
      </c>
      <c r="AA504" s="164" t="s">
        <v>20</v>
      </c>
      <c r="AB504" s="164"/>
      <c r="AC504" s="164"/>
      <c r="AD504" s="164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971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970</v>
      </c>
      <c r="H507" s="5">
        <v>10</v>
      </c>
      <c r="I507" t="s">
        <v>972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970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502</v>
      </c>
      <c r="G509" s="3" t="s">
        <v>99</v>
      </c>
      <c r="H509" s="5">
        <v>40</v>
      </c>
      <c r="I509" t="s">
        <v>973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974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65" t="str">
        <f>IF(Y509&lt;0,"NO PAGAR","COBRAR'")</f>
        <v>COBRAR'</v>
      </c>
      <c r="Y510" s="165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65" t="str">
        <f>IF(C509&lt;0,"NO PAGAR","COBRAR'")</f>
        <v>COBRAR'</v>
      </c>
      <c r="C511" s="165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58" t="s">
        <v>9</v>
      </c>
      <c r="C512" s="159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58" t="s">
        <v>9</v>
      </c>
      <c r="Y512" s="159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60" t="s">
        <v>7</v>
      </c>
      <c r="F520" s="161"/>
      <c r="G520" s="162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60" t="s">
        <v>7</v>
      </c>
      <c r="AB520" s="161"/>
      <c r="AC520" s="162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60" t="s">
        <v>7</v>
      </c>
      <c r="O522" s="161"/>
      <c r="P522" s="161"/>
      <c r="Q522" s="162"/>
      <c r="R522" s="18">
        <f>SUM(R506:R521)</f>
        <v>0</v>
      </c>
      <c r="S522" s="3"/>
      <c r="V522" s="17"/>
      <c r="X522" s="12"/>
      <c r="Y522" s="10"/>
      <c r="AJ522" s="160" t="s">
        <v>7</v>
      </c>
      <c r="AK522" s="161"/>
      <c r="AL522" s="161"/>
      <c r="AM522" s="162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66" t="s">
        <v>29</v>
      </c>
      <c r="AD546" s="166"/>
      <c r="AE546" s="166"/>
    </row>
    <row r="547" spans="2:41">
      <c r="H547" s="163" t="s">
        <v>28</v>
      </c>
      <c r="I547" s="163"/>
      <c r="J547" s="163"/>
      <c r="V547" s="17"/>
      <c r="AC547" s="166"/>
      <c r="AD547" s="166"/>
      <c r="AE547" s="166"/>
    </row>
    <row r="548" spans="2:41">
      <c r="H548" s="163"/>
      <c r="I548" s="163"/>
      <c r="J548" s="163"/>
      <c r="V548" s="17"/>
      <c r="AC548" s="166"/>
      <c r="AD548" s="166"/>
      <c r="AE548" s="16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IF(X504="PAGADO",0,Y509)</f>
        <v>0</v>
      </c>
      <c r="E552" s="164" t="s">
        <v>20</v>
      </c>
      <c r="F552" s="164"/>
      <c r="G552" s="164"/>
      <c r="H552" s="164"/>
      <c r="V552" s="17"/>
      <c r="X552" s="23" t="s">
        <v>32</v>
      </c>
      <c r="Y552" s="20">
        <f>IF(B552="PAGADO",0,C557)</f>
        <v>0</v>
      </c>
      <c r="AA552" s="164" t="s">
        <v>20</v>
      </c>
      <c r="AB552" s="164"/>
      <c r="AC552" s="164"/>
      <c r="AD552" s="16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67" t="str">
        <f>IF(C557&lt;0,"NO PAGAR","COBRAR")</f>
        <v>COBRAR</v>
      </c>
      <c r="C558" s="16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7" t="str">
        <f>IF(Y557&lt;0,"NO PAGAR","COBRAR")</f>
        <v>COBRAR</v>
      </c>
      <c r="Y558" s="16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58" t="s">
        <v>9</v>
      </c>
      <c r="C559" s="15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58" t="s">
        <v>9</v>
      </c>
      <c r="Y559" s="15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IF(Y509&lt;=0,Y509*-1)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60" t="s">
        <v>7</v>
      </c>
      <c r="F568" s="161"/>
      <c r="G568" s="16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60" t="s">
        <v>7</v>
      </c>
      <c r="AB568" s="161"/>
      <c r="AC568" s="16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60" t="s">
        <v>7</v>
      </c>
      <c r="O570" s="161"/>
      <c r="P570" s="161"/>
      <c r="Q570" s="162"/>
      <c r="R570" s="18">
        <f>SUM(R554:R569)</f>
        <v>0</v>
      </c>
      <c r="S570" s="3"/>
      <c r="V570" s="17"/>
      <c r="X570" s="12"/>
      <c r="Y570" s="10"/>
      <c r="AJ570" s="160" t="s">
        <v>7</v>
      </c>
      <c r="AK570" s="161"/>
      <c r="AL570" s="161"/>
      <c r="AM570" s="162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63" t="s">
        <v>30</v>
      </c>
      <c r="I592" s="163"/>
      <c r="J592" s="163"/>
      <c r="V592" s="17"/>
      <c r="AA592" s="163" t="s">
        <v>31</v>
      </c>
      <c r="AB592" s="163"/>
      <c r="AC592" s="163"/>
    </row>
    <row r="593" spans="2:41">
      <c r="H593" s="163"/>
      <c r="I593" s="163"/>
      <c r="J593" s="163"/>
      <c r="V593" s="17"/>
      <c r="AA593" s="163"/>
      <c r="AB593" s="163"/>
      <c r="AC593" s="16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64" t="s">
        <v>20</v>
      </c>
      <c r="F597" s="164"/>
      <c r="G597" s="164"/>
      <c r="H597" s="164"/>
      <c r="V597" s="17"/>
      <c r="X597" s="23" t="s">
        <v>32</v>
      </c>
      <c r="Y597" s="20">
        <f>IF(B1397="PAGADO",0,C602)</f>
        <v>0</v>
      </c>
      <c r="AA597" s="164" t="s">
        <v>20</v>
      </c>
      <c r="AB597" s="164"/>
      <c r="AC597" s="164"/>
      <c r="AD597" s="16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65" t="str">
        <f>IF(Y602&lt;0,"NO PAGAR","COBRAR'")</f>
        <v>COBRAR'</v>
      </c>
      <c r="Y603" s="16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65" t="str">
        <f>IF(C602&lt;0,"NO PAGAR","COBRAR'")</f>
        <v>COBRAR'</v>
      </c>
      <c r="C604" s="16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58" t="s">
        <v>9</v>
      </c>
      <c r="C605" s="15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58" t="s">
        <v>9</v>
      </c>
      <c r="Y605" s="15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60" t="s">
        <v>7</v>
      </c>
      <c r="F613" s="161"/>
      <c r="G613" s="16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60" t="s">
        <v>7</v>
      </c>
      <c r="AB613" s="161"/>
      <c r="AC613" s="16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60" t="s">
        <v>7</v>
      </c>
      <c r="O615" s="161"/>
      <c r="P615" s="161"/>
      <c r="Q615" s="162"/>
      <c r="R615" s="18">
        <f>SUM(R599:R614)</f>
        <v>0</v>
      </c>
      <c r="S615" s="3"/>
      <c r="V615" s="17"/>
      <c r="X615" s="12"/>
      <c r="Y615" s="10"/>
      <c r="AJ615" s="160" t="s">
        <v>7</v>
      </c>
      <c r="AK615" s="161"/>
      <c r="AL615" s="161"/>
      <c r="AM615" s="16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66" t="s">
        <v>29</v>
      </c>
      <c r="AD639" s="166"/>
      <c r="AE639" s="166"/>
    </row>
    <row r="640" spans="2:31">
      <c r="H640" s="163" t="s">
        <v>28</v>
      </c>
      <c r="I640" s="163"/>
      <c r="J640" s="163"/>
      <c r="V640" s="17"/>
      <c r="AC640" s="166"/>
      <c r="AD640" s="166"/>
      <c r="AE640" s="166"/>
    </row>
    <row r="641" spans="2:41">
      <c r="H641" s="163"/>
      <c r="I641" s="163"/>
      <c r="J641" s="163"/>
      <c r="V641" s="17"/>
      <c r="AC641" s="166"/>
      <c r="AD641" s="166"/>
      <c r="AE641" s="16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64" t="s">
        <v>20</v>
      </c>
      <c r="F645" s="164"/>
      <c r="G645" s="164"/>
      <c r="H645" s="164"/>
      <c r="V645" s="17"/>
      <c r="X645" s="23" t="s">
        <v>32</v>
      </c>
      <c r="Y645" s="20">
        <f>IF(B645="PAGADO",0,C650)</f>
        <v>0</v>
      </c>
      <c r="AA645" s="164" t="s">
        <v>20</v>
      </c>
      <c r="AB645" s="164"/>
      <c r="AC645" s="164"/>
      <c r="AD645" s="16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67" t="str">
        <f>IF(C650&lt;0,"NO PAGAR","COBRAR")</f>
        <v>COBRAR</v>
      </c>
      <c r="C651" s="16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7" t="str">
        <f>IF(Y650&lt;0,"NO PAGAR","COBRAR")</f>
        <v>COBRAR</v>
      </c>
      <c r="Y651" s="16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58" t="s">
        <v>9</v>
      </c>
      <c r="C652" s="15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58" t="s">
        <v>9</v>
      </c>
      <c r="Y652" s="15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60" t="s">
        <v>7</v>
      </c>
      <c r="F661" s="161"/>
      <c r="G661" s="16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60" t="s">
        <v>7</v>
      </c>
      <c r="AB661" s="161"/>
      <c r="AC661" s="16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60" t="s">
        <v>7</v>
      </c>
      <c r="O663" s="161"/>
      <c r="P663" s="161"/>
      <c r="Q663" s="162"/>
      <c r="R663" s="18">
        <f>SUM(R647:R662)</f>
        <v>0</v>
      </c>
      <c r="S663" s="3"/>
      <c r="V663" s="17"/>
      <c r="X663" s="12"/>
      <c r="Y663" s="10"/>
      <c r="AJ663" s="160" t="s">
        <v>7</v>
      </c>
      <c r="AK663" s="161"/>
      <c r="AL663" s="161"/>
      <c r="AM663" s="16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0</v>
      </c>
      <c r="V672" s="17"/>
      <c r="X672" s="15" t="s">
        <v>18</v>
      </c>
      <c r="Y672" s="16">
        <f>SUM(Y653:Y671)</f>
        <v>0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63" t="s">
        <v>30</v>
      </c>
      <c r="I685" s="163"/>
      <c r="J685" s="163"/>
      <c r="V685" s="17"/>
      <c r="AA685" s="163" t="s">
        <v>31</v>
      </c>
      <c r="AB685" s="163"/>
      <c r="AC685" s="163"/>
    </row>
    <row r="686" spans="1:43">
      <c r="H686" s="163"/>
      <c r="I686" s="163"/>
      <c r="J686" s="163"/>
      <c r="V686" s="17"/>
      <c r="AA686" s="163"/>
      <c r="AB686" s="163"/>
      <c r="AC686" s="16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0</v>
      </c>
      <c r="E690" s="164" t="s">
        <v>20</v>
      </c>
      <c r="F690" s="164"/>
      <c r="G690" s="164"/>
      <c r="H690" s="164"/>
      <c r="V690" s="17"/>
      <c r="X690" s="23" t="s">
        <v>32</v>
      </c>
      <c r="Y690" s="20">
        <f>IF(B1490="PAGADO",0,C695)</f>
        <v>0</v>
      </c>
      <c r="AA690" s="164" t="s">
        <v>20</v>
      </c>
      <c r="AB690" s="164"/>
      <c r="AC690" s="164"/>
      <c r="AD690" s="16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0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0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65" t="str">
        <f>IF(Y695&lt;0,"NO PAGAR","COBRAR'")</f>
        <v>COBRAR'</v>
      </c>
      <c r="Y696" s="16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65" t="str">
        <f>IF(C695&lt;0,"NO PAGAR","COBRAR'")</f>
        <v>COBRAR'</v>
      </c>
      <c r="C697" s="165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58" t="s">
        <v>9</v>
      </c>
      <c r="C698" s="15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58" t="s">
        <v>9</v>
      </c>
      <c r="Y698" s="15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 FAVOR '</v>
      </c>
      <c r="C699" s="10">
        <f>IF(Y650&lt;=0,Y650*-1)</f>
        <v>0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 FAVOR'</v>
      </c>
      <c r="Y699" s="10">
        <f>IF(C695&lt;=0,C695*-1)</f>
        <v>0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60" t="s">
        <v>7</v>
      </c>
      <c r="F706" s="161"/>
      <c r="G706" s="16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60" t="s">
        <v>7</v>
      </c>
      <c r="AB706" s="161"/>
      <c r="AC706" s="16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60" t="s">
        <v>7</v>
      </c>
      <c r="O708" s="161"/>
      <c r="P708" s="161"/>
      <c r="Q708" s="162"/>
      <c r="R708" s="18">
        <f>SUM(R692:R707)</f>
        <v>0</v>
      </c>
      <c r="S708" s="3"/>
      <c r="V708" s="17"/>
      <c r="X708" s="12"/>
      <c r="Y708" s="10"/>
      <c r="AJ708" s="160" t="s">
        <v>7</v>
      </c>
      <c r="AK708" s="161"/>
      <c r="AL708" s="161"/>
      <c r="AM708" s="16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0</v>
      </c>
      <c r="D718" t="s">
        <v>22</v>
      </c>
      <c r="E718" t="s">
        <v>21</v>
      </c>
      <c r="V718" s="17"/>
      <c r="X718" s="15" t="s">
        <v>18</v>
      </c>
      <c r="Y718" s="16">
        <f>SUM(Y699:Y717)</f>
        <v>0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66" t="s">
        <v>29</v>
      </c>
      <c r="AD732" s="166"/>
      <c r="AE732" s="166"/>
    </row>
    <row r="733" spans="8:31">
      <c r="H733" s="163" t="s">
        <v>28</v>
      </c>
      <c r="I733" s="163"/>
      <c r="J733" s="163"/>
      <c r="V733" s="17"/>
      <c r="AC733" s="166"/>
      <c r="AD733" s="166"/>
      <c r="AE733" s="166"/>
    </row>
    <row r="734" spans="8:31">
      <c r="H734" s="163"/>
      <c r="I734" s="163"/>
      <c r="J734" s="163"/>
      <c r="V734" s="17"/>
      <c r="AC734" s="166"/>
      <c r="AD734" s="166"/>
      <c r="AE734" s="166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0</v>
      </c>
      <c r="E738" s="164" t="s">
        <v>20</v>
      </c>
      <c r="F738" s="164"/>
      <c r="G738" s="164"/>
      <c r="H738" s="164"/>
      <c r="V738" s="17"/>
      <c r="X738" s="23" t="s">
        <v>32</v>
      </c>
      <c r="Y738" s="20">
        <f>IF(B738="PAGADO",0,C743)</f>
        <v>0</v>
      </c>
      <c r="AA738" s="164" t="s">
        <v>20</v>
      </c>
      <c r="AB738" s="164"/>
      <c r="AC738" s="164"/>
      <c r="AD738" s="16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0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0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67" t="str">
        <f>IF(C743&lt;0,"NO PAGAR","COBRAR")</f>
        <v>COBRAR</v>
      </c>
      <c r="C744" s="16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7" t="str">
        <f>IF(Y743&lt;0,"NO PAGAR","COBRAR")</f>
        <v>COBRAR</v>
      </c>
      <c r="Y744" s="167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58" t="s">
        <v>9</v>
      </c>
      <c r="C745" s="15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58" t="s">
        <v>9</v>
      </c>
      <c r="Y745" s="15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 FAVOR'</v>
      </c>
      <c r="Y746" s="10">
        <f>IF(C743&lt;=0,C743*-1)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60" t="s">
        <v>7</v>
      </c>
      <c r="F754" s="161"/>
      <c r="G754" s="16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60" t="s">
        <v>7</v>
      </c>
      <c r="AB754" s="161"/>
      <c r="AC754" s="16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60" t="s">
        <v>7</v>
      </c>
      <c r="O756" s="161"/>
      <c r="P756" s="161"/>
      <c r="Q756" s="162"/>
      <c r="R756" s="18">
        <f>SUM(R740:R755)</f>
        <v>0</v>
      </c>
      <c r="S756" s="3"/>
      <c r="V756" s="17"/>
      <c r="X756" s="12"/>
      <c r="Y756" s="10"/>
      <c r="AJ756" s="160" t="s">
        <v>7</v>
      </c>
      <c r="AK756" s="161"/>
      <c r="AL756" s="161"/>
      <c r="AM756" s="16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0</v>
      </c>
      <c r="V765" s="17"/>
      <c r="X765" s="15" t="s">
        <v>18</v>
      </c>
      <c r="Y765" s="16">
        <f>SUM(Y746:Y764)</f>
        <v>0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63" t="s">
        <v>30</v>
      </c>
      <c r="I778" s="163"/>
      <c r="J778" s="163"/>
      <c r="V778" s="17"/>
      <c r="AA778" s="163" t="s">
        <v>31</v>
      </c>
      <c r="AB778" s="163"/>
      <c r="AC778" s="163"/>
    </row>
    <row r="779" spans="1:43">
      <c r="H779" s="163"/>
      <c r="I779" s="163"/>
      <c r="J779" s="163"/>
      <c r="V779" s="17"/>
      <c r="AA779" s="163"/>
      <c r="AB779" s="163"/>
      <c r="AC779" s="16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0</v>
      </c>
      <c r="E783" s="164" t="s">
        <v>20</v>
      </c>
      <c r="F783" s="164"/>
      <c r="G783" s="164"/>
      <c r="H783" s="164"/>
      <c r="V783" s="17"/>
      <c r="X783" s="23" t="s">
        <v>32</v>
      </c>
      <c r="Y783" s="20">
        <f>IF(B1583="PAGADO",0,C788)</f>
        <v>0</v>
      </c>
      <c r="AA783" s="164" t="s">
        <v>20</v>
      </c>
      <c r="AB783" s="164"/>
      <c r="AC783" s="164"/>
      <c r="AD783" s="16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0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0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65" t="str">
        <f>IF(Y788&lt;0,"NO PAGAR","COBRAR'")</f>
        <v>COBRAR'</v>
      </c>
      <c r="Y789" s="16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65" t="str">
        <f>IF(C788&lt;0,"NO PAGAR","COBRAR'")</f>
        <v>COBRAR'</v>
      </c>
      <c r="C790" s="16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58" t="s">
        <v>9</v>
      </c>
      <c r="C791" s="15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58" t="s">
        <v>9</v>
      </c>
      <c r="Y791" s="15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 FAVOR '</v>
      </c>
      <c r="C792" s="10">
        <f>IF(Y743&lt;=0,Y743*-1)</f>
        <v>0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 FAVOR'</v>
      </c>
      <c r="Y792" s="10">
        <f>IF(C788&lt;=0,C788*-1)</f>
        <v>0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60" t="s">
        <v>7</v>
      </c>
      <c r="F799" s="161"/>
      <c r="G799" s="16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60" t="s">
        <v>7</v>
      </c>
      <c r="AB799" s="161"/>
      <c r="AC799" s="16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60" t="s">
        <v>7</v>
      </c>
      <c r="O801" s="161"/>
      <c r="P801" s="161"/>
      <c r="Q801" s="162"/>
      <c r="R801" s="18">
        <f>SUM(R785:R800)</f>
        <v>0</v>
      </c>
      <c r="S801" s="3"/>
      <c r="V801" s="17"/>
      <c r="X801" s="12"/>
      <c r="Y801" s="10"/>
      <c r="AJ801" s="160" t="s">
        <v>7</v>
      </c>
      <c r="AK801" s="161"/>
      <c r="AL801" s="161"/>
      <c r="AM801" s="16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0</v>
      </c>
      <c r="D811" t="s">
        <v>22</v>
      </c>
      <c r="E811" t="s">
        <v>21</v>
      </c>
      <c r="V811" s="17"/>
      <c r="X811" s="15" t="s">
        <v>18</v>
      </c>
      <c r="Y811" s="16">
        <f>SUM(Y792:Y810)</f>
        <v>0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66" t="s">
        <v>29</v>
      </c>
      <c r="AD825" s="166"/>
      <c r="AE825" s="166"/>
    </row>
    <row r="826" spans="2:41">
      <c r="H826" s="163" t="s">
        <v>28</v>
      </c>
      <c r="I826" s="163"/>
      <c r="J826" s="163"/>
      <c r="V826" s="17"/>
      <c r="AC826" s="166"/>
      <c r="AD826" s="166"/>
      <c r="AE826" s="166"/>
    </row>
    <row r="827" spans="2:41">
      <c r="H827" s="163"/>
      <c r="I827" s="163"/>
      <c r="J827" s="163"/>
      <c r="V827" s="17"/>
      <c r="AC827" s="166"/>
      <c r="AD827" s="166"/>
      <c r="AE827" s="166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0</v>
      </c>
      <c r="E831" s="164" t="s">
        <v>20</v>
      </c>
      <c r="F831" s="164"/>
      <c r="G831" s="164"/>
      <c r="H831" s="164"/>
      <c r="V831" s="17"/>
      <c r="X831" s="23" t="s">
        <v>32</v>
      </c>
      <c r="Y831" s="20">
        <f>IF(B831="PAGADO",0,C836)</f>
        <v>0</v>
      </c>
      <c r="AA831" s="164" t="s">
        <v>20</v>
      </c>
      <c r="AB831" s="164"/>
      <c r="AC831" s="164"/>
      <c r="AD831" s="16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0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0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67" t="str">
        <f>IF(C836&lt;0,"NO PAGAR","COBRAR")</f>
        <v>COBRAR</v>
      </c>
      <c r="C837" s="16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7" t="str">
        <f>IF(Y836&lt;0,"NO PAGAR","COBRAR")</f>
        <v>COBRAR</v>
      </c>
      <c r="Y837" s="16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58" t="s">
        <v>9</v>
      </c>
      <c r="C838" s="15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58" t="s">
        <v>9</v>
      </c>
      <c r="Y838" s="15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 FAVOR'</v>
      </c>
      <c r="Y839" s="10">
        <f>IF(C836&lt;=0,C836*-1)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60" t="s">
        <v>7</v>
      </c>
      <c r="F847" s="161"/>
      <c r="G847" s="16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60" t="s">
        <v>7</v>
      </c>
      <c r="AB847" s="161"/>
      <c r="AC847" s="16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60" t="s">
        <v>7</v>
      </c>
      <c r="O849" s="161"/>
      <c r="P849" s="161"/>
      <c r="Q849" s="162"/>
      <c r="R849" s="18">
        <f>SUM(R833:R848)</f>
        <v>0</v>
      </c>
      <c r="S849" s="3"/>
      <c r="V849" s="17"/>
      <c r="X849" s="12"/>
      <c r="Y849" s="10"/>
      <c r="AJ849" s="160" t="s">
        <v>7</v>
      </c>
      <c r="AK849" s="161"/>
      <c r="AL849" s="161"/>
      <c r="AM849" s="16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0</v>
      </c>
      <c r="V858" s="17"/>
      <c r="X858" s="15" t="s">
        <v>18</v>
      </c>
      <c r="Y858" s="16">
        <f>SUM(Y839:Y857)</f>
        <v>0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63" t="s">
        <v>30</v>
      </c>
      <c r="I871" s="163"/>
      <c r="J871" s="163"/>
      <c r="V871" s="17"/>
      <c r="AA871" s="163" t="s">
        <v>31</v>
      </c>
      <c r="AB871" s="163"/>
      <c r="AC871" s="163"/>
    </row>
    <row r="872" spans="1:43">
      <c r="H872" s="163"/>
      <c r="I872" s="163"/>
      <c r="J872" s="163"/>
      <c r="V872" s="17"/>
      <c r="AA872" s="163"/>
      <c r="AB872" s="163"/>
      <c r="AC872" s="16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0</v>
      </c>
      <c r="E876" s="164" t="s">
        <v>20</v>
      </c>
      <c r="F876" s="164"/>
      <c r="G876" s="164"/>
      <c r="H876" s="164"/>
      <c r="V876" s="17"/>
      <c r="X876" s="23" t="s">
        <v>32</v>
      </c>
      <c r="Y876" s="20">
        <f>IF(B1676="PAGADO",0,C881)</f>
        <v>0</v>
      </c>
      <c r="AA876" s="164" t="s">
        <v>20</v>
      </c>
      <c r="AB876" s="164"/>
      <c r="AC876" s="164"/>
      <c r="AD876" s="16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0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0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0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0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65" t="str">
        <f>IF(Y881&lt;0,"NO PAGAR","COBRAR'")</f>
        <v>COBRAR'</v>
      </c>
      <c r="Y882" s="16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65" t="str">
        <f>IF(C881&lt;0,"NO PAGAR","COBRAR'")</f>
        <v>COBRAR'</v>
      </c>
      <c r="C883" s="16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58" t="s">
        <v>9</v>
      </c>
      <c r="C884" s="15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58" t="s">
        <v>9</v>
      </c>
      <c r="Y884" s="15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 FAVOR '</v>
      </c>
      <c r="C885" s="10">
        <f>IF(Y836&lt;=0,Y836*-1)</f>
        <v>0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 FAVOR'</v>
      </c>
      <c r="Y885" s="10">
        <f>IF(C881&lt;=0,C881*-1)</f>
        <v>0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60" t="s">
        <v>7</v>
      </c>
      <c r="F892" s="161"/>
      <c r="G892" s="16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60" t="s">
        <v>7</v>
      </c>
      <c r="AB892" s="161"/>
      <c r="AC892" s="16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60" t="s">
        <v>7</v>
      </c>
      <c r="O894" s="161"/>
      <c r="P894" s="161"/>
      <c r="Q894" s="162"/>
      <c r="R894" s="18">
        <f>SUM(R878:R893)</f>
        <v>0</v>
      </c>
      <c r="S894" s="3"/>
      <c r="V894" s="17"/>
      <c r="X894" s="12"/>
      <c r="Y894" s="10"/>
      <c r="AJ894" s="160" t="s">
        <v>7</v>
      </c>
      <c r="AK894" s="161"/>
      <c r="AL894" s="161"/>
      <c r="AM894" s="16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0</v>
      </c>
      <c r="D904" t="s">
        <v>22</v>
      </c>
      <c r="E904" t="s">
        <v>21</v>
      </c>
      <c r="V904" s="17"/>
      <c r="X904" s="15" t="s">
        <v>18</v>
      </c>
      <c r="Y904" s="16">
        <f>SUM(Y885:Y903)</f>
        <v>0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66" t="s">
        <v>29</v>
      </c>
      <c r="AD919" s="166"/>
      <c r="AE919" s="166"/>
    </row>
    <row r="920" spans="2:41">
      <c r="H920" s="163" t="s">
        <v>28</v>
      </c>
      <c r="I920" s="163"/>
      <c r="J920" s="163"/>
      <c r="V920" s="17"/>
      <c r="AC920" s="166"/>
      <c r="AD920" s="166"/>
      <c r="AE920" s="166"/>
    </row>
    <row r="921" spans="2:41">
      <c r="H921" s="163"/>
      <c r="I921" s="163"/>
      <c r="J921" s="163"/>
      <c r="V921" s="17"/>
      <c r="AC921" s="166"/>
      <c r="AD921" s="166"/>
      <c r="AE921" s="166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0</v>
      </c>
      <c r="E925" s="164" t="s">
        <v>20</v>
      </c>
      <c r="F925" s="164"/>
      <c r="G925" s="164"/>
      <c r="H925" s="164"/>
      <c r="V925" s="17"/>
      <c r="X925" s="23" t="s">
        <v>32</v>
      </c>
      <c r="Y925" s="20">
        <f>IF(B925="PAGADO",0,C930)</f>
        <v>0</v>
      </c>
      <c r="AA925" s="164" t="s">
        <v>20</v>
      </c>
      <c r="AB925" s="164"/>
      <c r="AC925" s="164"/>
      <c r="AD925" s="16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0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0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67" t="str">
        <f>IF(C930&lt;0,"NO PAGAR","COBRAR")</f>
        <v>COBRAR</v>
      </c>
      <c r="C931" s="16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7" t="str">
        <f>IF(Y930&lt;0,"NO PAGAR","COBRAR")</f>
        <v>COBRAR</v>
      </c>
      <c r="Y931" s="16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58" t="s">
        <v>9</v>
      </c>
      <c r="C932" s="15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58" t="s">
        <v>9</v>
      </c>
      <c r="Y932" s="15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 FAVOR'</v>
      </c>
      <c r="Y933" s="10">
        <f>IF(C930&lt;=0,C930*-1)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60" t="s">
        <v>7</v>
      </c>
      <c r="F941" s="161"/>
      <c r="G941" s="16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60" t="s">
        <v>7</v>
      </c>
      <c r="AB941" s="161"/>
      <c r="AC941" s="16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60" t="s">
        <v>7</v>
      </c>
      <c r="O943" s="161"/>
      <c r="P943" s="161"/>
      <c r="Q943" s="162"/>
      <c r="R943" s="18">
        <f>SUM(R927:R942)</f>
        <v>0</v>
      </c>
      <c r="S943" s="3"/>
      <c r="V943" s="17"/>
      <c r="X943" s="12"/>
      <c r="Y943" s="10"/>
      <c r="AJ943" s="160" t="s">
        <v>7</v>
      </c>
      <c r="AK943" s="161"/>
      <c r="AL943" s="161"/>
      <c r="AM943" s="16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0</v>
      </c>
      <c r="V952" s="17"/>
      <c r="X952" s="15" t="s">
        <v>18</v>
      </c>
      <c r="Y952" s="16">
        <f>SUM(Y933:Y951)</f>
        <v>0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63" t="s">
        <v>30</v>
      </c>
      <c r="I965" s="163"/>
      <c r="J965" s="163"/>
      <c r="V965" s="17"/>
      <c r="AA965" s="163" t="s">
        <v>31</v>
      </c>
      <c r="AB965" s="163"/>
      <c r="AC965" s="163"/>
    </row>
    <row r="966" spans="1:43">
      <c r="H966" s="163"/>
      <c r="I966" s="163"/>
      <c r="J966" s="163"/>
      <c r="V966" s="17"/>
      <c r="AA966" s="163"/>
      <c r="AB966" s="163"/>
      <c r="AC966" s="16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0</v>
      </c>
      <c r="E970" s="164" t="s">
        <v>20</v>
      </c>
      <c r="F970" s="164"/>
      <c r="G970" s="164"/>
      <c r="H970" s="164"/>
      <c r="V970" s="17"/>
      <c r="X970" s="23" t="s">
        <v>32</v>
      </c>
      <c r="Y970" s="20">
        <f>IF(B1770="PAGADO",0,C975)</f>
        <v>0</v>
      </c>
      <c r="AA970" s="164" t="s">
        <v>20</v>
      </c>
      <c r="AB970" s="164"/>
      <c r="AC970" s="164"/>
      <c r="AD970" s="16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0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0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65" t="str">
        <f>IF(Y975&lt;0,"NO PAGAR","COBRAR'")</f>
        <v>COBRAR'</v>
      </c>
      <c r="Y976" s="16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65" t="str">
        <f>IF(C975&lt;0,"NO PAGAR","COBRAR'")</f>
        <v>COBRAR'</v>
      </c>
      <c r="C977" s="16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58" t="s">
        <v>9</v>
      </c>
      <c r="C978" s="15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58" t="s">
        <v>9</v>
      </c>
      <c r="Y978" s="15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 FAVOR '</v>
      </c>
      <c r="C979" s="10">
        <f>IF(Y930&lt;=0,Y930*-1)</f>
        <v>0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 FAVOR'</v>
      </c>
      <c r="Y979" s="10">
        <f>IF(C975&lt;=0,C975*-1)</f>
        <v>0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60" t="s">
        <v>7</v>
      </c>
      <c r="F986" s="161"/>
      <c r="G986" s="16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60" t="s">
        <v>7</v>
      </c>
      <c r="AB986" s="161"/>
      <c r="AC986" s="16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60" t="s">
        <v>7</v>
      </c>
      <c r="O988" s="161"/>
      <c r="P988" s="161"/>
      <c r="Q988" s="162"/>
      <c r="R988" s="18">
        <f>SUM(R972:R987)</f>
        <v>0</v>
      </c>
      <c r="S988" s="3"/>
      <c r="V988" s="17"/>
      <c r="X988" s="12"/>
      <c r="Y988" s="10"/>
      <c r="AJ988" s="160" t="s">
        <v>7</v>
      </c>
      <c r="AK988" s="161"/>
      <c r="AL988" s="161"/>
      <c r="AM988" s="16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0</v>
      </c>
      <c r="D998" t="s">
        <v>22</v>
      </c>
      <c r="E998" t="s">
        <v>21</v>
      </c>
      <c r="V998" s="17"/>
      <c r="X998" s="15" t="s">
        <v>18</v>
      </c>
      <c r="Y998" s="16">
        <f>SUM(Y979:Y997)</f>
        <v>0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66" t="s">
        <v>29</v>
      </c>
      <c r="AD1012" s="166"/>
      <c r="AE1012" s="166"/>
    </row>
    <row r="1013" spans="2:41">
      <c r="H1013" s="163" t="s">
        <v>28</v>
      </c>
      <c r="I1013" s="163"/>
      <c r="J1013" s="163"/>
      <c r="V1013" s="17"/>
      <c r="AC1013" s="166"/>
      <c r="AD1013" s="166"/>
      <c r="AE1013" s="166"/>
    </row>
    <row r="1014" spans="2:41">
      <c r="H1014" s="163"/>
      <c r="I1014" s="163"/>
      <c r="J1014" s="163"/>
      <c r="V1014" s="17"/>
      <c r="AC1014" s="166"/>
      <c r="AD1014" s="166"/>
      <c r="AE1014" s="166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0</v>
      </c>
      <c r="E1018" s="164" t="s">
        <v>20</v>
      </c>
      <c r="F1018" s="164"/>
      <c r="G1018" s="164"/>
      <c r="H1018" s="164"/>
      <c r="V1018" s="17"/>
      <c r="X1018" s="23" t="s">
        <v>32</v>
      </c>
      <c r="Y1018" s="20">
        <f>IF(B1018="PAGADO",0,C1023)</f>
        <v>0</v>
      </c>
      <c r="AA1018" s="164" t="s">
        <v>20</v>
      </c>
      <c r="AB1018" s="164"/>
      <c r="AC1018" s="164"/>
      <c r="AD1018" s="16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0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0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67" t="str">
        <f>IF(C1023&lt;0,"NO PAGAR","COBRAR")</f>
        <v>COBRAR</v>
      </c>
      <c r="C1024" s="16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7" t="str">
        <f>IF(Y1023&lt;0,"NO PAGAR","COBRAR")</f>
        <v>COBRAR</v>
      </c>
      <c r="Y1024" s="16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58" t="s">
        <v>9</v>
      </c>
      <c r="C1025" s="15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58" t="s">
        <v>9</v>
      </c>
      <c r="Y1025" s="15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 FAVOR'</v>
      </c>
      <c r="Y1026" s="10">
        <f>IF(C1023&lt;=0,C1023*-1)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60" t="s">
        <v>7</v>
      </c>
      <c r="F1034" s="161"/>
      <c r="G1034" s="16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60" t="s">
        <v>7</v>
      </c>
      <c r="AB1034" s="161"/>
      <c r="AC1034" s="16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60" t="s">
        <v>7</v>
      </c>
      <c r="O1036" s="161"/>
      <c r="P1036" s="161"/>
      <c r="Q1036" s="162"/>
      <c r="R1036" s="18">
        <f>SUM(R1020:R1035)</f>
        <v>0</v>
      </c>
      <c r="S1036" s="3"/>
      <c r="V1036" s="17"/>
      <c r="X1036" s="12"/>
      <c r="Y1036" s="10"/>
      <c r="AJ1036" s="160" t="s">
        <v>7</v>
      </c>
      <c r="AK1036" s="161"/>
      <c r="AL1036" s="161"/>
      <c r="AM1036" s="16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0</v>
      </c>
      <c r="V1045" s="17"/>
      <c r="X1045" s="15" t="s">
        <v>18</v>
      </c>
      <c r="Y1045" s="16">
        <f>SUM(Y1026:Y1044)</f>
        <v>0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63" t="s">
        <v>30</v>
      </c>
      <c r="I1058" s="163"/>
      <c r="J1058" s="163"/>
      <c r="V1058" s="17"/>
      <c r="AA1058" s="163" t="s">
        <v>31</v>
      </c>
      <c r="AB1058" s="163"/>
      <c r="AC1058" s="163"/>
    </row>
    <row r="1059" spans="2:41">
      <c r="H1059" s="163"/>
      <c r="I1059" s="163"/>
      <c r="J1059" s="163"/>
      <c r="V1059" s="17"/>
      <c r="AA1059" s="163"/>
      <c r="AB1059" s="163"/>
      <c r="AC1059" s="16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0</v>
      </c>
      <c r="E1063" s="164" t="s">
        <v>20</v>
      </c>
      <c r="F1063" s="164"/>
      <c r="G1063" s="164"/>
      <c r="H1063" s="164"/>
      <c r="V1063" s="17"/>
      <c r="X1063" s="23" t="s">
        <v>32</v>
      </c>
      <c r="Y1063" s="20">
        <f>IF(B1863="PAGADO",0,C1068)</f>
        <v>0</v>
      </c>
      <c r="AA1063" s="164" t="s">
        <v>20</v>
      </c>
      <c r="AB1063" s="164"/>
      <c r="AC1063" s="164"/>
      <c r="AD1063" s="16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0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0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0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0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65" t="str">
        <f>IF(Y1068&lt;0,"NO PAGAR","COBRAR'")</f>
        <v>COBRAR'</v>
      </c>
      <c r="Y1069" s="165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65" t="str">
        <f>IF(C1068&lt;0,"NO PAGAR","COBRAR'")</f>
        <v>COBRAR'</v>
      </c>
      <c r="C1070" s="165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58" t="s">
        <v>9</v>
      </c>
      <c r="C1071" s="15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58" t="s">
        <v>9</v>
      </c>
      <c r="Y1071" s="15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 FAVOR '</v>
      </c>
      <c r="C1072" s="10">
        <f>IF(Y1023&lt;=0,Y1023*-1)</f>
        <v>0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 FAVOR'</v>
      </c>
      <c r="Y1072" s="10">
        <f>IF(C1068&lt;=0,C1068*-1)</f>
        <v>0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60" t="s">
        <v>7</v>
      </c>
      <c r="F1079" s="161"/>
      <c r="G1079" s="16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60" t="s">
        <v>7</v>
      </c>
      <c r="AB1079" s="161"/>
      <c r="AC1079" s="16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60" t="s">
        <v>7</v>
      </c>
      <c r="O1081" s="161"/>
      <c r="P1081" s="161"/>
      <c r="Q1081" s="162"/>
      <c r="R1081" s="18">
        <f>SUM(R1065:R1080)</f>
        <v>0</v>
      </c>
      <c r="S1081" s="3"/>
      <c r="V1081" s="17"/>
      <c r="X1081" s="12"/>
      <c r="Y1081" s="10"/>
      <c r="AJ1081" s="160" t="s">
        <v>7</v>
      </c>
      <c r="AK1081" s="161"/>
      <c r="AL1081" s="161"/>
      <c r="AM1081" s="16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0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0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183" t="s">
        <v>76</v>
      </c>
      <c r="C1" s="183"/>
      <c r="D1" s="183"/>
      <c r="E1" s="183"/>
      <c r="F1" s="183"/>
      <c r="G1" s="183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170" t="s">
        <v>7</v>
      </c>
      <c r="C17" s="172"/>
      <c r="D17" s="26">
        <f>SUM(D3:D16)</f>
        <v>1178</v>
      </c>
      <c r="E17" s="27"/>
      <c r="F17" s="3"/>
      <c r="G17" s="3"/>
    </row>
    <row r="22" spans="2:7">
      <c r="B22" s="183" t="s">
        <v>23</v>
      </c>
      <c r="C22" s="183"/>
      <c r="D22" s="183"/>
      <c r="E22" s="183"/>
      <c r="F22" s="183"/>
      <c r="G22" s="183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170" t="s">
        <v>7</v>
      </c>
      <c r="C38" s="172"/>
      <c r="D38" s="26">
        <f>SUM(D24:D37)</f>
        <v>1123.0900000000001</v>
      </c>
      <c r="E38" s="27"/>
      <c r="F38" s="3"/>
      <c r="G38" s="3"/>
    </row>
    <row r="41" spans="2:7">
      <c r="B41" s="183" t="s">
        <v>23</v>
      </c>
      <c r="C41" s="183"/>
      <c r="D41" s="183"/>
      <c r="E41" s="183"/>
      <c r="F41" s="183"/>
      <c r="G41" s="183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170" t="s">
        <v>7</v>
      </c>
      <c r="C56" s="172"/>
      <c r="D56" s="26">
        <f>SUM(D43:D55)</f>
        <v>1018.61</v>
      </c>
      <c r="E56" s="27"/>
      <c r="F56" s="3"/>
      <c r="G56" s="3"/>
    </row>
    <row r="63" spans="1:7">
      <c r="A63" t="s">
        <v>392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395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325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393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394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396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170" t="s">
        <v>7</v>
      </c>
      <c r="C79" s="172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395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393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170" t="s">
        <v>7</v>
      </c>
      <c r="C96" s="172"/>
      <c r="D96" s="26">
        <f>SUM(D83:D95)</f>
        <v>565</v>
      </c>
      <c r="E96" s="27"/>
      <c r="F96" s="3"/>
    </row>
    <row r="99" spans="2:9">
      <c r="B99" s="183" t="s">
        <v>762</v>
      </c>
      <c r="C99" s="183"/>
      <c r="D99" s="183"/>
      <c r="E99" s="183"/>
      <c r="F99" s="183"/>
    </row>
    <row r="100" spans="2:9">
      <c r="B100" s="2" t="s">
        <v>761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527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525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395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526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532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170" t="s">
        <v>7</v>
      </c>
      <c r="C114" s="172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170" t="s">
        <v>7</v>
      </c>
      <c r="C132" s="172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AV273"/>
  <sheetViews>
    <sheetView zoomScale="85" zoomScaleNormal="85" workbookViewId="0">
      <selection activeCell="Q6" sqref="Q6"/>
    </sheetView>
  </sheetViews>
  <sheetFormatPr baseColWidth="10" defaultRowHeight="15"/>
  <cols>
    <col min="1" max="1" width="5.7109375" customWidth="1"/>
    <col min="2" max="2" width="8.42578125" customWidth="1"/>
    <col min="3" max="3" width="10.7109375" customWidth="1"/>
    <col min="4" max="4" width="10.85546875" customWidth="1"/>
    <col min="5" max="5" width="12.85546875" customWidth="1"/>
    <col min="6" max="6" width="10.85546875" customWidth="1"/>
    <col min="9" max="9" width="4.7109375" customWidth="1"/>
    <col min="10" max="10" width="4.42578125" customWidth="1"/>
    <col min="11" max="11" width="5.7109375" customWidth="1"/>
    <col min="12" max="12" width="9.140625" customWidth="1"/>
    <col min="13" max="13" width="12.140625" customWidth="1"/>
    <col min="14" max="14" width="9.28515625" customWidth="1"/>
    <col min="15" max="15" width="12.5703125" customWidth="1"/>
    <col min="16" max="16" width="9.85546875" customWidth="1"/>
    <col min="17" max="17" width="9.28515625" customWidth="1"/>
    <col min="18" max="18" width="10.7109375" customWidth="1"/>
  </cols>
  <sheetData>
    <row r="1" spans="1:48" ht="25.5" customHeight="1">
      <c r="AD1" s="186" t="s">
        <v>55</v>
      </c>
      <c r="AE1" s="184"/>
      <c r="AF1" s="184"/>
      <c r="AG1" s="184"/>
      <c r="AH1" s="184"/>
      <c r="AI1" s="184"/>
      <c r="AJ1" s="184"/>
      <c r="AK1" s="184"/>
      <c r="AL1" s="187"/>
      <c r="AN1" s="186" t="s">
        <v>55</v>
      </c>
      <c r="AO1" s="184"/>
      <c r="AP1" s="184"/>
      <c r="AQ1" s="184"/>
      <c r="AR1" s="184"/>
      <c r="AS1" s="184"/>
      <c r="AT1" s="184"/>
      <c r="AU1" s="184"/>
      <c r="AV1" s="187"/>
    </row>
    <row r="2" spans="1:48" ht="21">
      <c r="AD2" s="188" t="s">
        <v>39</v>
      </c>
      <c r="AE2" s="185"/>
      <c r="AF2" s="185"/>
      <c r="AG2" s="185"/>
      <c r="AH2" s="185"/>
      <c r="AI2" s="185"/>
      <c r="AJ2" s="185"/>
      <c r="AK2" s="185"/>
      <c r="AL2" s="189"/>
      <c r="AN2" s="188" t="s">
        <v>39</v>
      </c>
      <c r="AO2" s="185"/>
      <c r="AP2" s="185"/>
      <c r="AQ2" s="185"/>
      <c r="AR2" s="185"/>
      <c r="AS2" s="185"/>
      <c r="AT2" s="185"/>
      <c r="AU2" s="185"/>
      <c r="AV2" s="189"/>
    </row>
    <row r="3" spans="1:48" ht="26.25">
      <c r="A3" s="186" t="s">
        <v>55</v>
      </c>
      <c r="B3" s="184"/>
      <c r="C3" s="184"/>
      <c r="D3" s="184"/>
      <c r="E3" s="184"/>
      <c r="F3" s="184"/>
      <c r="G3" s="184"/>
      <c r="H3" s="184"/>
      <c r="I3" s="187"/>
      <c r="K3" s="186" t="s">
        <v>55</v>
      </c>
      <c r="L3" s="184"/>
      <c r="M3" s="184"/>
      <c r="N3" s="184"/>
      <c r="O3" s="184"/>
      <c r="P3" s="184"/>
      <c r="Q3" s="184"/>
      <c r="R3" s="184"/>
      <c r="S3" s="187"/>
      <c r="AD3" s="29"/>
      <c r="AE3" s="43"/>
      <c r="AF3" s="43"/>
      <c r="AG3" s="43"/>
      <c r="AH3" s="43"/>
      <c r="AI3" s="43"/>
      <c r="AJ3" s="43"/>
      <c r="AK3" s="43"/>
      <c r="AL3" s="44"/>
      <c r="AN3" s="29"/>
      <c r="AO3" s="43"/>
      <c r="AP3" s="43"/>
      <c r="AQ3" s="43"/>
      <c r="AR3" s="43"/>
      <c r="AS3" s="43"/>
      <c r="AT3" s="43"/>
      <c r="AU3" s="43"/>
      <c r="AV3" s="44"/>
    </row>
    <row r="4" spans="1:48" ht="21">
      <c r="A4" s="188" t="s">
        <v>39</v>
      </c>
      <c r="B4" s="185"/>
      <c r="C4" s="185"/>
      <c r="D4" s="185"/>
      <c r="E4" s="185"/>
      <c r="F4" s="185"/>
      <c r="G4" s="185"/>
      <c r="H4" s="185"/>
      <c r="I4" s="189"/>
      <c r="K4" s="188" t="s">
        <v>39</v>
      </c>
      <c r="L4" s="185"/>
      <c r="M4" s="185"/>
      <c r="N4" s="185"/>
      <c r="O4" s="185"/>
      <c r="P4" s="185"/>
      <c r="Q4" s="185"/>
      <c r="R4" s="185"/>
      <c r="S4" s="189"/>
      <c r="AD4" s="29"/>
      <c r="AE4" s="1" t="s">
        <v>56</v>
      </c>
      <c r="AF4" t="s">
        <v>374</v>
      </c>
      <c r="AI4" t="s">
        <v>59</v>
      </c>
      <c r="AJ4" t="s">
        <v>303</v>
      </c>
      <c r="AL4" s="28"/>
      <c r="AN4" s="29"/>
      <c r="AO4" s="1" t="s">
        <v>56</v>
      </c>
      <c r="AP4" t="s">
        <v>304</v>
      </c>
      <c r="AS4" t="s">
        <v>59</v>
      </c>
      <c r="AT4" t="s">
        <v>303</v>
      </c>
      <c r="AV4" s="28"/>
    </row>
    <row r="5" spans="1:48" ht="21">
      <c r="A5" s="29"/>
      <c r="B5" s="43"/>
      <c r="C5" s="43"/>
      <c r="D5" s="43"/>
      <c r="E5" s="43"/>
      <c r="F5" s="43"/>
      <c r="G5" s="43"/>
      <c r="H5" s="43"/>
      <c r="I5" s="44"/>
      <c r="K5" s="29"/>
      <c r="L5" s="43"/>
      <c r="M5" s="43"/>
      <c r="N5" s="43"/>
      <c r="O5" s="43"/>
      <c r="P5" s="43"/>
      <c r="Q5" s="43"/>
      <c r="R5" s="43"/>
      <c r="S5" s="44"/>
      <c r="AD5" s="29"/>
      <c r="AE5" s="1" t="s">
        <v>57</v>
      </c>
      <c r="AF5">
        <v>1726019084</v>
      </c>
      <c r="AL5" s="28"/>
      <c r="AN5" s="29"/>
      <c r="AO5" s="1" t="s">
        <v>57</v>
      </c>
      <c r="AP5">
        <v>1803598133</v>
      </c>
      <c r="AV5" s="28"/>
    </row>
    <row r="6" spans="1:48" ht="15.75">
      <c r="A6" s="29"/>
      <c r="B6" s="1" t="s">
        <v>56</v>
      </c>
      <c r="C6" t="s">
        <v>307</v>
      </c>
      <c r="F6" t="s">
        <v>59</v>
      </c>
      <c r="G6" t="s">
        <v>306</v>
      </c>
      <c r="I6" s="28"/>
      <c r="K6" s="29"/>
      <c r="L6" s="1" t="s">
        <v>56</v>
      </c>
      <c r="M6" t="s">
        <v>878</v>
      </c>
      <c r="P6" t="s">
        <v>59</v>
      </c>
      <c r="Q6" t="s">
        <v>306</v>
      </c>
      <c r="S6" s="28"/>
      <c r="AD6" s="29"/>
      <c r="AE6" t="s">
        <v>58</v>
      </c>
      <c r="AF6" s="45">
        <v>44958</v>
      </c>
      <c r="AI6" s="1" t="s">
        <v>40</v>
      </c>
      <c r="AK6">
        <v>30</v>
      </c>
      <c r="AL6" s="28"/>
      <c r="AN6" s="29"/>
      <c r="AO6" t="s">
        <v>58</v>
      </c>
      <c r="AP6" s="45">
        <v>44958</v>
      </c>
      <c r="AS6" s="1" t="s">
        <v>40</v>
      </c>
      <c r="AU6">
        <v>30</v>
      </c>
      <c r="AV6" s="28"/>
    </row>
    <row r="7" spans="1:48" ht="15.75">
      <c r="A7" s="29"/>
      <c r="B7" s="1" t="s">
        <v>57</v>
      </c>
      <c r="C7">
        <v>1724600125</v>
      </c>
      <c r="I7" s="28"/>
      <c r="K7" s="29"/>
      <c r="L7" s="1" t="s">
        <v>57</v>
      </c>
      <c r="M7">
        <v>1724600125</v>
      </c>
      <c r="S7" s="28"/>
      <c r="AD7" s="29"/>
      <c r="AL7" s="28"/>
      <c r="AN7" s="29"/>
      <c r="AV7" s="28"/>
    </row>
    <row r="8" spans="1:48" ht="15.75">
      <c r="A8" s="29"/>
      <c r="B8" t="s">
        <v>58</v>
      </c>
      <c r="C8" s="45">
        <v>45017</v>
      </c>
      <c r="F8" s="1" t="s">
        <v>40</v>
      </c>
      <c r="H8">
        <v>30</v>
      </c>
      <c r="I8" s="28"/>
      <c r="K8" s="29"/>
      <c r="L8" t="s">
        <v>58</v>
      </c>
      <c r="M8" s="45">
        <v>45017</v>
      </c>
      <c r="P8" s="1" t="s">
        <v>40</v>
      </c>
      <c r="R8">
        <v>30</v>
      </c>
      <c r="S8" s="28"/>
      <c r="AD8" s="29"/>
      <c r="AE8" s="190" t="s">
        <v>41</v>
      </c>
      <c r="AF8" s="190"/>
      <c r="AG8" s="190"/>
      <c r="AI8" s="190" t="s">
        <v>42</v>
      </c>
      <c r="AJ8" s="190"/>
      <c r="AK8" s="190"/>
      <c r="AL8" s="34"/>
      <c r="AN8" s="29"/>
      <c r="AO8" s="190" t="s">
        <v>41</v>
      </c>
      <c r="AP8" s="190"/>
      <c r="AQ8" s="190"/>
      <c r="AS8" s="190" t="s">
        <v>42</v>
      </c>
      <c r="AT8" s="190"/>
      <c r="AU8" s="190"/>
      <c r="AV8" s="34"/>
    </row>
    <row r="9" spans="1:48" ht="15.75">
      <c r="A9" s="29"/>
      <c r="I9" s="28"/>
      <c r="K9" s="29"/>
      <c r="S9" s="28"/>
      <c r="AD9" s="29"/>
      <c r="AE9" t="s">
        <v>43</v>
      </c>
      <c r="AG9" s="40">
        <v>450.04</v>
      </c>
      <c r="AI9" t="s">
        <v>44</v>
      </c>
      <c r="AK9" s="40">
        <f>AG9*9.45/100</f>
        <v>42.528779999999998</v>
      </c>
      <c r="AL9" s="28"/>
      <c r="AN9" s="29"/>
      <c r="AO9" t="s">
        <v>43</v>
      </c>
      <c r="AQ9" s="40">
        <v>450.04</v>
      </c>
      <c r="AS9" t="s">
        <v>44</v>
      </c>
      <c r="AU9" s="40">
        <f>AQ9*9.45/100</f>
        <v>42.528779999999998</v>
      </c>
      <c r="AV9" s="28"/>
    </row>
    <row r="10" spans="1:48" ht="15.75">
      <c r="A10" s="29"/>
      <c r="B10" s="190" t="s">
        <v>41</v>
      </c>
      <c r="C10" s="190"/>
      <c r="D10" s="190"/>
      <c r="F10" s="190" t="s">
        <v>42</v>
      </c>
      <c r="G10" s="190"/>
      <c r="H10" s="190"/>
      <c r="I10" s="34"/>
      <c r="K10" s="29"/>
      <c r="L10" s="190" t="s">
        <v>41</v>
      </c>
      <c r="M10" s="190"/>
      <c r="N10" s="190"/>
      <c r="P10" s="190" t="s">
        <v>42</v>
      </c>
      <c r="Q10" s="190"/>
      <c r="R10" s="190"/>
      <c r="S10" s="34"/>
      <c r="AD10" s="29"/>
      <c r="AE10" t="s">
        <v>45</v>
      </c>
      <c r="AG10" s="40">
        <v>0</v>
      </c>
      <c r="AI10" t="s">
        <v>46</v>
      </c>
      <c r="AK10" s="40">
        <v>0</v>
      </c>
      <c r="AL10" s="28"/>
      <c r="AN10" s="29"/>
      <c r="AO10" t="s">
        <v>45</v>
      </c>
      <c r="AQ10" s="40">
        <v>0</v>
      </c>
      <c r="AS10" t="s">
        <v>46</v>
      </c>
      <c r="AU10" s="40">
        <v>0</v>
      </c>
      <c r="AV10" s="28"/>
    </row>
    <row r="11" spans="1:48" ht="15.75">
      <c r="A11" s="29"/>
      <c r="B11" t="s">
        <v>43</v>
      </c>
      <c r="D11" s="40">
        <v>465.87</v>
      </c>
      <c r="F11" t="s">
        <v>44</v>
      </c>
      <c r="H11" s="40">
        <f>D11*9.45/100</f>
        <v>44.024714999999993</v>
      </c>
      <c r="I11" s="28"/>
      <c r="K11" s="29"/>
      <c r="L11" t="s">
        <v>43</v>
      </c>
      <c r="N11" s="40">
        <v>465.87</v>
      </c>
      <c r="P11" t="s">
        <v>44</v>
      </c>
      <c r="R11" s="40">
        <f>N11*9.45/100</f>
        <v>44.024714999999993</v>
      </c>
      <c r="S11" s="28"/>
      <c r="AD11" s="29"/>
      <c r="AE11" t="s">
        <v>47</v>
      </c>
      <c r="AG11" s="41">
        <f>+AG9/12</f>
        <v>37.503333333333337</v>
      </c>
      <c r="AL11" s="28"/>
      <c r="AN11" s="29"/>
      <c r="AO11" t="s">
        <v>47</v>
      </c>
      <c r="AQ11" s="41">
        <f>+AQ9/12</f>
        <v>37.503333333333337</v>
      </c>
      <c r="AV11" s="28"/>
    </row>
    <row r="12" spans="1:48" ht="15.75">
      <c r="A12" s="29"/>
      <c r="B12" t="s">
        <v>45</v>
      </c>
      <c r="D12" s="40">
        <v>0</v>
      </c>
      <c r="F12" t="s">
        <v>46</v>
      </c>
      <c r="H12" s="40">
        <v>0</v>
      </c>
      <c r="I12" s="28"/>
      <c r="K12" s="29"/>
      <c r="L12" t="s">
        <v>45</v>
      </c>
      <c r="N12" s="40">
        <v>0</v>
      </c>
      <c r="P12" t="s">
        <v>46</v>
      </c>
      <c r="R12" s="40">
        <v>0</v>
      </c>
      <c r="S12" s="28"/>
      <c r="AD12" s="29"/>
      <c r="AE12" t="s">
        <v>48</v>
      </c>
      <c r="AG12" s="41">
        <f>+AG9/12</f>
        <v>37.503333333333337</v>
      </c>
      <c r="AL12" s="28"/>
      <c r="AN12" s="29"/>
      <c r="AO12" t="s">
        <v>48</v>
      </c>
      <c r="AQ12" s="41">
        <f>450.04/12</f>
        <v>37.503333333333337</v>
      </c>
      <c r="AV12" s="28"/>
    </row>
    <row r="13" spans="1:48" ht="15.75">
      <c r="A13" s="29"/>
      <c r="B13" t="s">
        <v>47</v>
      </c>
      <c r="D13" s="41">
        <f>+D11/12</f>
        <v>38.822499999999998</v>
      </c>
      <c r="I13" s="28"/>
      <c r="K13" s="29"/>
      <c r="L13" t="s">
        <v>47</v>
      </c>
      <c r="N13" s="41">
        <f>+N11/12</f>
        <v>38.822499999999998</v>
      </c>
      <c r="S13" s="28"/>
      <c r="AD13" s="29"/>
      <c r="AE13" t="s">
        <v>49</v>
      </c>
      <c r="AG13" s="41">
        <f>AG9*8.33%</f>
        <v>37.488332</v>
      </c>
      <c r="AL13" s="28"/>
      <c r="AN13" s="29"/>
      <c r="AO13" t="s">
        <v>49</v>
      </c>
      <c r="AQ13" s="41">
        <f>AQ9*8.33%</f>
        <v>37.488332</v>
      </c>
      <c r="AV13" s="28"/>
    </row>
    <row r="14" spans="1:48" ht="15.75">
      <c r="A14" s="29"/>
      <c r="B14" t="s">
        <v>48</v>
      </c>
      <c r="D14" s="41">
        <f>450/12</f>
        <v>37.5</v>
      </c>
      <c r="I14" s="28"/>
      <c r="K14" s="29"/>
      <c r="L14" t="s">
        <v>48</v>
      </c>
      <c r="N14" s="41">
        <f>450/12</f>
        <v>37.5</v>
      </c>
      <c r="S14" s="28"/>
      <c r="AD14" s="29"/>
      <c r="AE14" s="37" t="s">
        <v>50</v>
      </c>
      <c r="AF14" s="38"/>
      <c r="AG14" s="42">
        <f>SUM(AG9:AG13)</f>
        <v>562.53499866666675</v>
      </c>
      <c r="AI14" s="37" t="s">
        <v>51</v>
      </c>
      <c r="AJ14" s="38"/>
      <c r="AK14" s="42">
        <f>SUM(AK9:AK13)</f>
        <v>42.528779999999998</v>
      </c>
      <c r="AL14" s="35"/>
      <c r="AN14" s="29"/>
      <c r="AO14" s="37" t="s">
        <v>50</v>
      </c>
      <c r="AP14" s="38"/>
      <c r="AQ14" s="42">
        <f>SUM(AQ9:AQ13)</f>
        <v>562.53499866666675</v>
      </c>
      <c r="AS14" s="37" t="s">
        <v>51</v>
      </c>
      <c r="AT14" s="38"/>
      <c r="AU14" s="42">
        <f>SUM(AU9:AU13)</f>
        <v>42.528779999999998</v>
      </c>
      <c r="AV14" s="35"/>
    </row>
    <row r="15" spans="1:48" ht="15.75">
      <c r="A15" s="29"/>
      <c r="B15" t="s">
        <v>49</v>
      </c>
      <c r="D15" s="41">
        <f>D11*8.33%</f>
        <v>38.806970999999997</v>
      </c>
      <c r="I15" s="28"/>
      <c r="K15" s="29"/>
      <c r="L15" t="s">
        <v>49</v>
      </c>
      <c r="N15" s="41">
        <f>N11*8.33%</f>
        <v>38.806970999999997</v>
      </c>
      <c r="S15" s="28"/>
      <c r="AD15" s="29"/>
      <c r="AH15" s="191">
        <f>AG14-AK14</f>
        <v>520.00621866666677</v>
      </c>
      <c r="AL15" s="30"/>
      <c r="AN15" s="29"/>
      <c r="AR15" s="191">
        <f>AQ14-AU14</f>
        <v>520.00621866666677</v>
      </c>
      <c r="AV15" s="30"/>
    </row>
    <row r="16" spans="1:48" ht="15.75">
      <c r="A16" s="29"/>
      <c r="B16" s="37" t="s">
        <v>50</v>
      </c>
      <c r="C16" s="38"/>
      <c r="D16" s="42">
        <f>SUM(D11:D15)</f>
        <v>580.99947099999997</v>
      </c>
      <c r="F16" s="37" t="s">
        <v>51</v>
      </c>
      <c r="G16" s="38"/>
      <c r="H16" s="42">
        <f>SUM(H11:H15)</f>
        <v>44.024714999999993</v>
      </c>
      <c r="I16" s="35"/>
      <c r="K16" s="29"/>
      <c r="L16" s="37" t="s">
        <v>50</v>
      </c>
      <c r="M16" s="38"/>
      <c r="N16" s="42">
        <f>SUM(N11:N15)</f>
        <v>580.99947099999997</v>
      </c>
      <c r="P16" s="37" t="s">
        <v>51</v>
      </c>
      <c r="Q16" s="38"/>
      <c r="R16" s="42">
        <f>SUM(R11:R15)</f>
        <v>44.024714999999993</v>
      </c>
      <c r="S16" s="35"/>
      <c r="AD16" s="29"/>
      <c r="AH16" s="191"/>
      <c r="AL16" s="30"/>
      <c r="AN16" s="29"/>
      <c r="AR16" s="191"/>
      <c r="AV16" s="30"/>
    </row>
    <row r="17" spans="1:48" ht="15" customHeight="1">
      <c r="A17" s="29"/>
      <c r="E17" s="191">
        <f>D16-H16</f>
        <v>536.97475599999996</v>
      </c>
      <c r="I17" s="30"/>
      <c r="K17" s="29"/>
      <c r="O17" s="191">
        <f>N16-R16</f>
        <v>536.97475599999996</v>
      </c>
      <c r="S17" s="30"/>
      <c r="AD17" s="29"/>
      <c r="AH17" s="39" t="s">
        <v>52</v>
      </c>
      <c r="AL17" s="30"/>
      <c r="AN17" s="29"/>
      <c r="AR17" s="39" t="s">
        <v>52</v>
      </c>
      <c r="AV17" s="30"/>
    </row>
    <row r="18" spans="1:48" ht="15" customHeight="1">
      <c r="A18" s="29"/>
      <c r="E18" s="191"/>
      <c r="I18" s="30"/>
      <c r="K18" s="29"/>
      <c r="O18" s="191"/>
      <c r="S18" s="30"/>
      <c r="AD18" s="29"/>
      <c r="AL18" s="30"/>
      <c r="AN18" s="29"/>
      <c r="AV18" s="30"/>
    </row>
    <row r="19" spans="1:48">
      <c r="A19" s="29"/>
      <c r="E19" s="39" t="s">
        <v>52</v>
      </c>
      <c r="I19" s="30"/>
      <c r="K19" s="29"/>
      <c r="O19" s="39" t="s">
        <v>52</v>
      </c>
      <c r="S19" s="30"/>
      <c r="AD19" s="29"/>
      <c r="AL19" s="30"/>
      <c r="AN19" s="29"/>
      <c r="AV19" s="30"/>
    </row>
    <row r="20" spans="1:48">
      <c r="A20" s="29"/>
      <c r="I20" s="30"/>
      <c r="K20" s="29"/>
      <c r="S20" s="30"/>
      <c r="AD20" s="29"/>
      <c r="AL20" s="30"/>
      <c r="AN20" s="29"/>
      <c r="AV20" s="30"/>
    </row>
    <row r="21" spans="1:48">
      <c r="A21" s="29"/>
      <c r="I21" s="30"/>
      <c r="K21" s="29"/>
      <c r="S21" s="30"/>
      <c r="AD21" s="29"/>
      <c r="AE21" s="192" t="s">
        <v>53</v>
      </c>
      <c r="AF21" s="192"/>
      <c r="AG21" s="192"/>
      <c r="AI21" s="192" t="s">
        <v>54</v>
      </c>
      <c r="AJ21" s="192"/>
      <c r="AK21" s="192"/>
      <c r="AL21" s="36"/>
      <c r="AN21" s="29"/>
      <c r="AO21" s="192" t="s">
        <v>53</v>
      </c>
      <c r="AP21" s="192"/>
      <c r="AQ21" s="192"/>
      <c r="AS21" s="192" t="s">
        <v>54</v>
      </c>
      <c r="AT21" s="192"/>
      <c r="AU21" s="192"/>
      <c r="AV21" s="36"/>
    </row>
    <row r="22" spans="1:48" ht="8.25" customHeight="1">
      <c r="A22" s="29"/>
      <c r="I22" s="30"/>
      <c r="K22" s="29"/>
      <c r="S22" s="30"/>
      <c r="AD22" s="31"/>
      <c r="AE22" s="32"/>
      <c r="AF22" s="32"/>
      <c r="AG22" s="32"/>
      <c r="AH22" s="32"/>
      <c r="AI22" s="32"/>
      <c r="AJ22" s="32"/>
      <c r="AK22" s="32"/>
      <c r="AL22" s="33"/>
      <c r="AN22" s="31"/>
      <c r="AO22" s="32"/>
      <c r="AP22" s="32"/>
      <c r="AQ22" s="32"/>
      <c r="AR22" s="32"/>
      <c r="AS22" s="32"/>
      <c r="AT22" s="32"/>
      <c r="AU22" s="32"/>
      <c r="AV22" s="33"/>
    </row>
    <row r="23" spans="1:48" ht="7.5" customHeight="1">
      <c r="A23" s="29"/>
      <c r="B23" s="192" t="s">
        <v>53</v>
      </c>
      <c r="C23" s="192"/>
      <c r="D23" s="192"/>
      <c r="F23" s="192" t="s">
        <v>54</v>
      </c>
      <c r="G23" s="192"/>
      <c r="H23" s="192"/>
      <c r="I23" s="36"/>
      <c r="K23" s="29"/>
      <c r="L23" s="192" t="s">
        <v>53</v>
      </c>
      <c r="M23" s="192"/>
      <c r="N23" s="192"/>
      <c r="P23" s="192" t="s">
        <v>54</v>
      </c>
      <c r="Q23" s="192"/>
      <c r="R23" s="192"/>
      <c r="S23" s="36"/>
    </row>
    <row r="24" spans="1:48" ht="19.5" customHeight="1">
      <c r="A24" s="31"/>
      <c r="B24" s="32"/>
      <c r="C24" s="32"/>
      <c r="D24" s="32"/>
      <c r="E24" s="32"/>
      <c r="F24" s="32"/>
      <c r="G24" s="32"/>
      <c r="H24" s="32"/>
      <c r="I24" s="33"/>
      <c r="K24" s="31"/>
      <c r="L24" s="32"/>
      <c r="M24" s="32"/>
      <c r="N24" s="32"/>
      <c r="O24" s="32"/>
      <c r="P24" s="32"/>
      <c r="Q24" s="32"/>
      <c r="R24" s="32"/>
      <c r="S24" s="33"/>
      <c r="U24" s="193"/>
      <c r="V24" s="193"/>
      <c r="W24" s="193"/>
      <c r="X24" s="193"/>
      <c r="Y24" s="193"/>
      <c r="Z24" s="193"/>
      <c r="AA24" s="193"/>
      <c r="AB24" s="193"/>
      <c r="AC24" s="193"/>
      <c r="AD24" s="186" t="s">
        <v>55</v>
      </c>
      <c r="AE24" s="184"/>
      <c r="AF24" s="184"/>
      <c r="AG24" s="184"/>
      <c r="AH24" s="184"/>
      <c r="AI24" s="184"/>
      <c r="AJ24" s="184"/>
      <c r="AK24" s="184"/>
      <c r="AL24" s="187"/>
      <c r="AN24" s="186" t="s">
        <v>55</v>
      </c>
      <c r="AO24" s="184"/>
      <c r="AP24" s="184"/>
      <c r="AQ24" s="184"/>
      <c r="AR24" s="184"/>
      <c r="AS24" s="184"/>
      <c r="AT24" s="184"/>
      <c r="AU24" s="184"/>
      <c r="AV24" s="187"/>
    </row>
    <row r="25" spans="1:48" ht="21">
      <c r="U25" s="194"/>
      <c r="V25" s="194"/>
      <c r="W25" s="194"/>
      <c r="X25" s="194"/>
      <c r="Y25" s="194"/>
      <c r="Z25" s="194"/>
      <c r="AA25" s="194"/>
      <c r="AB25" s="194"/>
      <c r="AC25" s="194"/>
      <c r="AD25" s="188" t="s">
        <v>39</v>
      </c>
      <c r="AE25" s="185"/>
      <c r="AF25" s="185"/>
      <c r="AG25" s="185"/>
      <c r="AH25" s="185"/>
      <c r="AI25" s="185"/>
      <c r="AJ25" s="185"/>
      <c r="AK25" s="185"/>
      <c r="AL25" s="189"/>
      <c r="AN25" s="188" t="s">
        <v>39</v>
      </c>
      <c r="AO25" s="185"/>
      <c r="AP25" s="185"/>
      <c r="AQ25" s="185"/>
      <c r="AR25" s="185"/>
      <c r="AS25" s="185"/>
      <c r="AT25" s="185"/>
      <c r="AU25" s="185"/>
      <c r="AV25" s="189"/>
    </row>
    <row r="26" spans="1:48" ht="15" customHeight="1">
      <c r="U26" s="91"/>
      <c r="V26" s="92"/>
      <c r="W26" s="92"/>
      <c r="X26" s="92"/>
      <c r="Y26" s="92"/>
      <c r="Z26" s="92"/>
      <c r="AA26" s="92"/>
      <c r="AB26" s="92"/>
      <c r="AC26" s="92"/>
      <c r="AD26" s="29"/>
      <c r="AE26" s="43"/>
      <c r="AF26" s="43"/>
      <c r="AG26" s="43"/>
      <c r="AH26" s="43"/>
      <c r="AI26" s="43"/>
      <c r="AJ26" s="43"/>
      <c r="AK26" s="43"/>
      <c r="AL26" s="44"/>
      <c r="AN26" s="29"/>
      <c r="AO26" s="43"/>
      <c r="AP26" s="43"/>
      <c r="AQ26" s="43"/>
      <c r="AR26" s="43"/>
      <c r="AS26" s="43"/>
      <c r="AT26" s="43"/>
      <c r="AU26" s="43"/>
      <c r="AV26" s="44"/>
    </row>
    <row r="27" spans="1:48" ht="26.25">
      <c r="A27" s="186" t="s">
        <v>55</v>
      </c>
      <c r="B27" s="184"/>
      <c r="C27" s="184"/>
      <c r="D27" s="184"/>
      <c r="E27" s="184"/>
      <c r="F27" s="184"/>
      <c r="G27" s="184"/>
      <c r="H27" s="184"/>
      <c r="I27" s="187"/>
      <c r="K27" s="186" t="s">
        <v>55</v>
      </c>
      <c r="L27" s="184"/>
      <c r="M27" s="184"/>
      <c r="N27" s="184"/>
      <c r="O27" s="184"/>
      <c r="P27" s="184"/>
      <c r="Q27" s="184"/>
      <c r="R27" s="184"/>
      <c r="S27" s="187"/>
      <c r="U27" s="91"/>
      <c r="V27" s="91"/>
      <c r="W27" s="91"/>
      <c r="X27" s="91"/>
      <c r="Y27" s="91"/>
      <c r="Z27" s="91"/>
      <c r="AA27" s="91"/>
      <c r="AB27" s="91"/>
      <c r="AC27" s="93"/>
      <c r="AD27" s="29"/>
      <c r="AE27" s="1" t="s">
        <v>56</v>
      </c>
      <c r="AF27" t="s">
        <v>377</v>
      </c>
      <c r="AI27" t="s">
        <v>59</v>
      </c>
      <c r="AJ27" t="s">
        <v>305</v>
      </c>
      <c r="AL27" s="28"/>
      <c r="AN27" s="29"/>
      <c r="AO27" s="1" t="s">
        <v>56</v>
      </c>
      <c r="AP27" t="s">
        <v>378</v>
      </c>
      <c r="AS27" t="s">
        <v>59</v>
      </c>
      <c r="AT27" t="s">
        <v>305</v>
      </c>
      <c r="AV27" s="28"/>
    </row>
    <row r="28" spans="1:48" ht="21">
      <c r="A28" s="188" t="s">
        <v>39</v>
      </c>
      <c r="B28" s="185"/>
      <c r="C28" s="185"/>
      <c r="D28" s="185"/>
      <c r="E28" s="185"/>
      <c r="F28" s="185"/>
      <c r="G28" s="185"/>
      <c r="H28" s="185"/>
      <c r="I28" s="189"/>
      <c r="K28" s="188" t="s">
        <v>39</v>
      </c>
      <c r="L28" s="185"/>
      <c r="M28" s="185"/>
      <c r="N28" s="185"/>
      <c r="O28" s="185"/>
      <c r="P28" s="185"/>
      <c r="Q28" s="185"/>
      <c r="R28" s="185"/>
      <c r="S28" s="189"/>
      <c r="U28" s="91"/>
      <c r="V28" s="91"/>
      <c r="W28" s="91"/>
      <c r="X28" s="91"/>
      <c r="Y28" s="91"/>
      <c r="Z28" s="91"/>
      <c r="AA28" s="91"/>
      <c r="AB28" s="91"/>
      <c r="AC28" s="93"/>
      <c r="AD28" s="29"/>
      <c r="AE28" s="1" t="s">
        <v>57</v>
      </c>
      <c r="AF28">
        <v>1716325822</v>
      </c>
      <c r="AL28" s="28"/>
      <c r="AN28" s="29"/>
      <c r="AO28" s="1" t="s">
        <v>57</v>
      </c>
      <c r="AP28">
        <v>1718998683</v>
      </c>
      <c r="AV28" s="28"/>
    </row>
    <row r="29" spans="1:48" ht="21">
      <c r="A29" s="29"/>
      <c r="B29" s="43"/>
      <c r="C29" s="43"/>
      <c r="D29" s="43"/>
      <c r="E29" s="43"/>
      <c r="F29" s="43"/>
      <c r="G29" s="43"/>
      <c r="H29" s="43"/>
      <c r="I29" s="44"/>
      <c r="K29" s="29"/>
      <c r="L29" s="43"/>
      <c r="M29" s="43"/>
      <c r="N29" s="43"/>
      <c r="O29" s="43"/>
      <c r="P29" s="43"/>
      <c r="Q29" s="43"/>
      <c r="R29" s="43"/>
      <c r="S29" s="44"/>
      <c r="U29" s="91"/>
      <c r="V29" s="91"/>
      <c r="W29" s="94"/>
      <c r="X29" s="91"/>
      <c r="Y29" s="91"/>
      <c r="Z29" s="95"/>
      <c r="AA29" s="95"/>
      <c r="AB29" s="91"/>
      <c r="AC29" s="93"/>
      <c r="AD29" s="29"/>
      <c r="AE29" t="s">
        <v>58</v>
      </c>
      <c r="AF29" s="45">
        <v>44958</v>
      </c>
      <c r="AI29" s="1" t="s">
        <v>40</v>
      </c>
      <c r="AK29">
        <v>30</v>
      </c>
      <c r="AL29" s="28"/>
      <c r="AN29" s="29"/>
      <c r="AO29" t="s">
        <v>58</v>
      </c>
      <c r="AP29" s="45">
        <v>44958</v>
      </c>
      <c r="AS29" s="1" t="s">
        <v>40</v>
      </c>
      <c r="AU29">
        <v>30</v>
      </c>
      <c r="AV29" s="28"/>
    </row>
    <row r="30" spans="1:48" ht="15.75">
      <c r="A30" s="29"/>
      <c r="B30" s="1" t="s">
        <v>56</v>
      </c>
      <c r="C30" t="s">
        <v>308</v>
      </c>
      <c r="F30" t="s">
        <v>59</v>
      </c>
      <c r="G30" t="s">
        <v>303</v>
      </c>
      <c r="I30" s="28"/>
      <c r="K30" s="29"/>
      <c r="L30" s="1" t="s">
        <v>56</v>
      </c>
      <c r="M30" t="s">
        <v>376</v>
      </c>
      <c r="P30" t="s">
        <v>59</v>
      </c>
      <c r="Q30" t="s">
        <v>298</v>
      </c>
      <c r="S30" s="28"/>
      <c r="U30" s="91"/>
      <c r="V30" s="91"/>
      <c r="W30" s="91"/>
      <c r="X30" s="91"/>
      <c r="Y30" s="91"/>
      <c r="Z30" s="91"/>
      <c r="AA30" s="91"/>
      <c r="AB30" s="91"/>
      <c r="AC30" s="93"/>
      <c r="AD30" s="29"/>
      <c r="AL30" s="28"/>
      <c r="AN30" s="29"/>
      <c r="AV30" s="28"/>
    </row>
    <row r="31" spans="1:48" ht="15.75">
      <c r="A31" s="29"/>
      <c r="B31" s="1" t="s">
        <v>57</v>
      </c>
      <c r="C31">
        <v>1719901926</v>
      </c>
      <c r="I31" s="28"/>
      <c r="K31" s="29"/>
      <c r="L31" s="1" t="s">
        <v>57</v>
      </c>
      <c r="M31">
        <v>2350864985</v>
      </c>
      <c r="S31" s="28"/>
      <c r="U31" s="91"/>
      <c r="V31" s="195"/>
      <c r="W31" s="195"/>
      <c r="X31" s="195"/>
      <c r="Y31" s="91"/>
      <c r="Z31" s="195"/>
      <c r="AA31" s="195"/>
      <c r="AB31" s="195"/>
      <c r="AC31" s="96"/>
      <c r="AD31" s="29"/>
      <c r="AE31" s="190" t="s">
        <v>41</v>
      </c>
      <c r="AF31" s="190"/>
      <c r="AG31" s="190"/>
      <c r="AI31" s="190" t="s">
        <v>42</v>
      </c>
      <c r="AJ31" s="190"/>
      <c r="AK31" s="190"/>
      <c r="AL31" s="34"/>
      <c r="AN31" s="29"/>
      <c r="AO31" s="190" t="s">
        <v>41</v>
      </c>
      <c r="AP31" s="190"/>
      <c r="AQ31" s="190"/>
      <c r="AS31" s="190" t="s">
        <v>42</v>
      </c>
      <c r="AT31" s="190"/>
      <c r="AU31" s="190"/>
      <c r="AV31" s="34"/>
    </row>
    <row r="32" spans="1:48" ht="15.75">
      <c r="A32" s="29"/>
      <c r="B32" t="s">
        <v>58</v>
      </c>
      <c r="C32" s="45">
        <v>45017</v>
      </c>
      <c r="F32" s="1" t="s">
        <v>40</v>
      </c>
      <c r="H32">
        <v>30</v>
      </c>
      <c r="I32" s="28"/>
      <c r="K32" s="29"/>
      <c r="L32" t="s">
        <v>58</v>
      </c>
      <c r="M32" s="45">
        <v>45017</v>
      </c>
      <c r="P32" s="1" t="s">
        <v>40</v>
      </c>
      <c r="R32">
        <v>30</v>
      </c>
      <c r="S32" s="28"/>
      <c r="U32" s="91"/>
      <c r="V32" s="91"/>
      <c r="W32" s="91"/>
      <c r="X32" s="97"/>
      <c r="Y32" s="91"/>
      <c r="Z32" s="91"/>
      <c r="AA32" s="91"/>
      <c r="AB32" s="97"/>
      <c r="AC32" s="93"/>
      <c r="AD32" s="29"/>
      <c r="AE32" t="s">
        <v>43</v>
      </c>
      <c r="AG32" s="40">
        <v>450.04</v>
      </c>
      <c r="AI32" t="s">
        <v>44</v>
      </c>
      <c r="AK32" s="40">
        <f>AG32*9.45/100</f>
        <v>42.528779999999998</v>
      </c>
      <c r="AL32" s="28"/>
      <c r="AN32" s="29"/>
      <c r="AO32" t="s">
        <v>43</v>
      </c>
      <c r="AQ32" s="40">
        <v>450.04</v>
      </c>
      <c r="AS32" t="s">
        <v>44</v>
      </c>
      <c r="AU32" s="40">
        <f>AQ32*9.45/100</f>
        <v>42.528779999999998</v>
      </c>
      <c r="AV32" s="28"/>
    </row>
    <row r="33" spans="1:48" ht="15.75">
      <c r="A33" s="29"/>
      <c r="I33" s="28"/>
      <c r="K33" s="29"/>
      <c r="S33" s="28"/>
      <c r="U33" s="91"/>
      <c r="V33" s="91"/>
      <c r="W33" s="91"/>
      <c r="X33" s="97"/>
      <c r="Y33" s="91"/>
      <c r="Z33" s="91"/>
      <c r="AA33" s="91"/>
      <c r="AB33" s="97"/>
      <c r="AC33" s="93"/>
      <c r="AD33" s="29"/>
      <c r="AE33" t="s">
        <v>45</v>
      </c>
      <c r="AG33" s="40">
        <v>0</v>
      </c>
      <c r="AI33" t="s">
        <v>46</v>
      </c>
      <c r="AK33" s="40">
        <v>0</v>
      </c>
      <c r="AL33" s="28"/>
      <c r="AN33" s="29"/>
      <c r="AO33" t="s">
        <v>45</v>
      </c>
      <c r="AQ33" s="40">
        <v>0</v>
      </c>
      <c r="AS33" t="s">
        <v>46</v>
      </c>
      <c r="AU33" s="40">
        <v>0</v>
      </c>
      <c r="AV33" s="28"/>
    </row>
    <row r="34" spans="1:48" ht="15.75">
      <c r="A34" s="29"/>
      <c r="B34" s="190" t="s">
        <v>41</v>
      </c>
      <c r="C34" s="190"/>
      <c r="D34" s="190"/>
      <c r="F34" s="190" t="s">
        <v>42</v>
      </c>
      <c r="G34" s="190"/>
      <c r="H34" s="190"/>
      <c r="I34" s="34"/>
      <c r="K34" s="29"/>
      <c r="L34" s="190" t="s">
        <v>41</v>
      </c>
      <c r="M34" s="190"/>
      <c r="N34" s="190"/>
      <c r="P34" s="190" t="s">
        <v>42</v>
      </c>
      <c r="Q34" s="190"/>
      <c r="R34" s="190"/>
      <c r="S34" s="34"/>
      <c r="U34" s="91"/>
      <c r="V34" s="91"/>
      <c r="W34" s="91"/>
      <c r="X34" s="98"/>
      <c r="Y34" s="91"/>
      <c r="Z34" s="91"/>
      <c r="AA34" s="91"/>
      <c r="AB34" s="91"/>
      <c r="AC34" s="93"/>
      <c r="AD34" s="29"/>
      <c r="AE34" t="s">
        <v>47</v>
      </c>
      <c r="AG34" s="41">
        <f>AG32/12</f>
        <v>37.503333333333337</v>
      </c>
      <c r="AL34" s="28"/>
      <c r="AN34" s="29"/>
      <c r="AO34" t="s">
        <v>47</v>
      </c>
      <c r="AQ34" s="41">
        <f>AQ32/12</f>
        <v>37.503333333333337</v>
      </c>
      <c r="AV34" s="28"/>
    </row>
    <row r="35" spans="1:48" ht="15.75">
      <c r="A35" s="29"/>
      <c r="B35" t="s">
        <v>43</v>
      </c>
      <c r="D35" s="40">
        <v>225</v>
      </c>
      <c r="F35" t="s">
        <v>44</v>
      </c>
      <c r="H35" s="40">
        <f>D35*9.45/100</f>
        <v>21.262499999999999</v>
      </c>
      <c r="I35" s="28"/>
      <c r="K35" s="29"/>
      <c r="L35" t="s">
        <v>43</v>
      </c>
      <c r="N35" s="40">
        <v>225</v>
      </c>
      <c r="P35" t="s">
        <v>44</v>
      </c>
      <c r="R35" s="40">
        <f>N35*9.45/100</f>
        <v>21.262499999999999</v>
      </c>
      <c r="S35" s="28"/>
      <c r="U35" s="91"/>
      <c r="V35" s="91"/>
      <c r="W35" s="91"/>
      <c r="X35" s="98"/>
      <c r="Y35" s="91"/>
      <c r="Z35" s="91"/>
      <c r="AA35" s="91"/>
      <c r="AB35" s="91"/>
      <c r="AC35" s="93"/>
      <c r="AD35" s="29"/>
      <c r="AE35" t="s">
        <v>48</v>
      </c>
      <c r="AG35" s="41">
        <f>450/12</f>
        <v>37.5</v>
      </c>
      <c r="AL35" s="28"/>
      <c r="AN35" s="29"/>
      <c r="AO35" t="s">
        <v>48</v>
      </c>
      <c r="AQ35" s="41">
        <f>450/12</f>
        <v>37.5</v>
      </c>
      <c r="AV35" s="28"/>
    </row>
    <row r="36" spans="1:48" ht="15.75">
      <c r="A36" s="29"/>
      <c r="B36" t="s">
        <v>45</v>
      </c>
      <c r="D36" s="40">
        <v>0</v>
      </c>
      <c r="F36" t="s">
        <v>46</v>
      </c>
      <c r="H36" s="40">
        <v>0</v>
      </c>
      <c r="I36" s="28"/>
      <c r="K36" s="29"/>
      <c r="L36" t="s">
        <v>45</v>
      </c>
      <c r="N36" s="40">
        <v>0</v>
      </c>
      <c r="P36" t="s">
        <v>46</v>
      </c>
      <c r="R36" s="40">
        <v>0</v>
      </c>
      <c r="S36" s="28"/>
      <c r="U36" s="91"/>
      <c r="V36" s="91"/>
      <c r="W36" s="91"/>
      <c r="X36" s="98"/>
      <c r="Y36" s="91"/>
      <c r="Z36" s="91"/>
      <c r="AA36" s="91"/>
      <c r="AB36" s="91"/>
      <c r="AC36" s="93"/>
      <c r="AD36" s="29"/>
      <c r="AE36" t="s">
        <v>49</v>
      </c>
      <c r="AG36" s="41">
        <f>AG32*8.33%</f>
        <v>37.488332</v>
      </c>
      <c r="AL36" s="28"/>
      <c r="AN36" s="29"/>
      <c r="AO36" t="s">
        <v>49</v>
      </c>
      <c r="AQ36" s="41">
        <f>AQ32*8.33%</f>
        <v>37.488332</v>
      </c>
      <c r="AV36" s="28"/>
    </row>
    <row r="37" spans="1:48" ht="15.75">
      <c r="A37" s="29"/>
      <c r="B37" t="s">
        <v>47</v>
      </c>
      <c r="D37" s="41">
        <f>D35/12</f>
        <v>18.75</v>
      </c>
      <c r="I37" s="28"/>
      <c r="K37" s="29"/>
      <c r="L37" t="s">
        <v>47</v>
      </c>
      <c r="N37" s="41">
        <f>N35/12</f>
        <v>18.75</v>
      </c>
      <c r="S37" s="28"/>
      <c r="U37" s="91"/>
      <c r="V37" s="91"/>
      <c r="W37" s="91"/>
      <c r="X37" s="97"/>
      <c r="Y37" s="91"/>
      <c r="Z37" s="91"/>
      <c r="AA37" s="91"/>
      <c r="AB37" s="97"/>
      <c r="AC37" s="93"/>
      <c r="AD37" s="29"/>
      <c r="AE37" s="37" t="s">
        <v>50</v>
      </c>
      <c r="AF37" s="38"/>
      <c r="AG37" s="42">
        <f>SUM(AG32:AG36)</f>
        <v>562.53166533333331</v>
      </c>
      <c r="AI37" s="37" t="s">
        <v>51</v>
      </c>
      <c r="AJ37" s="38"/>
      <c r="AK37" s="42">
        <f>SUM(AK32:AK36)</f>
        <v>42.528779999999998</v>
      </c>
      <c r="AL37" s="35"/>
      <c r="AN37" s="29"/>
      <c r="AO37" s="37" t="s">
        <v>50</v>
      </c>
      <c r="AP37" s="38"/>
      <c r="AQ37" s="42">
        <f>SUM(AQ32:AQ36)</f>
        <v>562.53166533333331</v>
      </c>
      <c r="AS37" s="37" t="s">
        <v>51</v>
      </c>
      <c r="AT37" s="38"/>
      <c r="AU37" s="42">
        <f>SUM(AU32:AU36)</f>
        <v>42.528779999999998</v>
      </c>
      <c r="AV37" s="35"/>
    </row>
    <row r="38" spans="1:48" ht="15.75">
      <c r="A38" s="29"/>
      <c r="B38" t="s">
        <v>48</v>
      </c>
      <c r="D38" s="41">
        <f>D35/12</f>
        <v>18.75</v>
      </c>
      <c r="I38" s="28"/>
      <c r="K38" s="29"/>
      <c r="L38" t="s">
        <v>48</v>
      </c>
      <c r="N38" s="41">
        <f>N35/12</f>
        <v>18.75</v>
      </c>
      <c r="S38" s="28"/>
      <c r="U38" s="91"/>
      <c r="V38" s="91"/>
      <c r="W38" s="91"/>
      <c r="X38" s="91"/>
      <c r="Y38" s="196"/>
      <c r="Z38" s="91"/>
      <c r="AA38" s="91"/>
      <c r="AB38" s="91"/>
      <c r="AC38" s="91"/>
      <c r="AD38" s="29"/>
      <c r="AH38" s="191">
        <f>AG37-AK37</f>
        <v>520.00288533333332</v>
      </c>
      <c r="AL38" s="30"/>
      <c r="AN38" s="29"/>
      <c r="AR38" s="191">
        <f>AQ37-AU37</f>
        <v>520.00288533333332</v>
      </c>
      <c r="AV38" s="30"/>
    </row>
    <row r="39" spans="1:48" ht="15.75">
      <c r="A39" s="29"/>
      <c r="B39" t="s">
        <v>49</v>
      </c>
      <c r="D39" s="41">
        <f>225*8.33%</f>
        <v>18.7425</v>
      </c>
      <c r="I39" s="28"/>
      <c r="K39" s="29"/>
      <c r="L39" t="s">
        <v>49</v>
      </c>
      <c r="N39" s="41">
        <f>N35*8.33%</f>
        <v>18.7425</v>
      </c>
      <c r="S39" s="28"/>
      <c r="U39" s="91"/>
      <c r="V39" s="91"/>
      <c r="W39" s="91"/>
      <c r="X39" s="91"/>
      <c r="Y39" s="196"/>
      <c r="Z39" s="91"/>
      <c r="AA39" s="91"/>
      <c r="AB39" s="91"/>
      <c r="AC39" s="91"/>
      <c r="AD39" s="29"/>
      <c r="AH39" s="191"/>
      <c r="AL39" s="30"/>
      <c r="AN39" s="29"/>
      <c r="AR39" s="191"/>
      <c r="AV39" s="30"/>
    </row>
    <row r="40" spans="1:48" ht="15.75">
      <c r="A40" s="29"/>
      <c r="B40" s="37" t="s">
        <v>50</v>
      </c>
      <c r="C40" s="38"/>
      <c r="D40" s="42">
        <f>SUM(D35:D39)</f>
        <v>281.24250000000001</v>
      </c>
      <c r="F40" s="37" t="s">
        <v>51</v>
      </c>
      <c r="G40" s="38"/>
      <c r="H40" s="42">
        <f>SUM(H35:H39)</f>
        <v>21.262499999999999</v>
      </c>
      <c r="I40" s="35"/>
      <c r="K40" s="29"/>
      <c r="L40" s="37" t="s">
        <v>50</v>
      </c>
      <c r="M40" s="38"/>
      <c r="N40" s="42">
        <f>SUM(N35:N39)</f>
        <v>281.24250000000001</v>
      </c>
      <c r="P40" s="37" t="s">
        <v>51</v>
      </c>
      <c r="Q40" s="38"/>
      <c r="R40" s="42">
        <f>SUM(R35:R39)</f>
        <v>21.262499999999999</v>
      </c>
      <c r="S40" s="35"/>
      <c r="U40" s="91"/>
      <c r="V40" s="91"/>
      <c r="W40" s="91"/>
      <c r="X40" s="91"/>
      <c r="Y40" s="99"/>
      <c r="Z40" s="91"/>
      <c r="AA40" s="91"/>
      <c r="AB40" s="91"/>
      <c r="AC40" s="91"/>
      <c r="AD40" s="29"/>
      <c r="AH40" s="39" t="s">
        <v>52</v>
      </c>
      <c r="AL40" s="30"/>
      <c r="AN40" s="29"/>
      <c r="AR40" s="39" t="s">
        <v>52</v>
      </c>
      <c r="AV40" s="30"/>
    </row>
    <row r="41" spans="1:48">
      <c r="A41" s="29"/>
      <c r="E41" s="191">
        <f>D40-H40</f>
        <v>259.98</v>
      </c>
      <c r="I41" s="30"/>
      <c r="K41" s="29"/>
      <c r="O41" s="191">
        <f>N40-R40</f>
        <v>259.98</v>
      </c>
      <c r="S41" s="30"/>
      <c r="U41" s="91"/>
      <c r="V41" s="91"/>
      <c r="W41" s="91"/>
      <c r="X41" s="91"/>
      <c r="Y41" s="91"/>
      <c r="Z41" s="91"/>
      <c r="AA41" s="91"/>
      <c r="AB41" s="91"/>
      <c r="AC41" s="91"/>
      <c r="AD41" s="29"/>
      <c r="AL41" s="30"/>
      <c r="AN41" s="29"/>
      <c r="AV41" s="30"/>
    </row>
    <row r="42" spans="1:48">
      <c r="A42" s="29"/>
      <c r="E42" s="191"/>
      <c r="I42" s="30"/>
      <c r="K42" s="29"/>
      <c r="O42" s="191"/>
      <c r="S42" s="30"/>
      <c r="U42" s="91"/>
      <c r="V42" s="91"/>
      <c r="W42" s="91"/>
      <c r="X42" s="91"/>
      <c r="Y42" s="91"/>
      <c r="Z42" s="91"/>
      <c r="AA42" s="91"/>
      <c r="AB42" s="91"/>
      <c r="AC42" s="91"/>
      <c r="AD42" s="29"/>
      <c r="AL42" s="30"/>
      <c r="AN42" s="29"/>
      <c r="AV42" s="30"/>
    </row>
    <row r="43" spans="1:48">
      <c r="A43" s="29"/>
      <c r="E43" s="39" t="s">
        <v>52</v>
      </c>
      <c r="I43" s="30"/>
      <c r="K43" s="29"/>
      <c r="O43" s="39" t="s">
        <v>52</v>
      </c>
      <c r="S43" s="30"/>
      <c r="U43" s="91"/>
      <c r="V43" s="91"/>
      <c r="W43" s="91"/>
      <c r="X43" s="91"/>
      <c r="Y43" s="91"/>
      <c r="Z43" s="91"/>
      <c r="AA43" s="91"/>
      <c r="AB43" s="91"/>
      <c r="AC43" s="91"/>
      <c r="AD43" s="29"/>
      <c r="AL43" s="30"/>
      <c r="AN43" s="29"/>
      <c r="AV43" s="30"/>
    </row>
    <row r="44" spans="1:48">
      <c r="A44" s="29"/>
      <c r="I44" s="30"/>
      <c r="K44" s="29"/>
      <c r="S44" s="30"/>
      <c r="U44" s="91"/>
      <c r="V44" s="197"/>
      <c r="W44" s="197"/>
      <c r="X44" s="197"/>
      <c r="Y44" s="91"/>
      <c r="Z44" s="197"/>
      <c r="AA44" s="197"/>
      <c r="AB44" s="197"/>
      <c r="AC44" s="100"/>
      <c r="AD44" s="29"/>
      <c r="AE44" s="192" t="s">
        <v>53</v>
      </c>
      <c r="AF44" s="192"/>
      <c r="AG44" s="192"/>
      <c r="AI44" s="192" t="s">
        <v>54</v>
      </c>
      <c r="AJ44" s="192"/>
      <c r="AK44" s="192"/>
      <c r="AL44" s="36"/>
      <c r="AN44" s="29"/>
      <c r="AO44" s="192" t="s">
        <v>53</v>
      </c>
      <c r="AP44" s="192"/>
      <c r="AQ44" s="192"/>
      <c r="AS44" s="192" t="s">
        <v>54</v>
      </c>
      <c r="AT44" s="192"/>
      <c r="AU44" s="192"/>
      <c r="AV44" s="36"/>
    </row>
    <row r="45" spans="1:48">
      <c r="A45" s="29"/>
      <c r="I45" s="30"/>
      <c r="K45" s="29"/>
      <c r="S45" s="30"/>
      <c r="U45" s="91"/>
      <c r="V45" s="91"/>
      <c r="W45" s="91"/>
      <c r="X45" s="91"/>
      <c r="Y45" s="91"/>
      <c r="Z45" s="91"/>
      <c r="AA45" s="91"/>
      <c r="AB45" s="91"/>
      <c r="AC45" s="91"/>
      <c r="AD45" s="31"/>
      <c r="AE45" s="32"/>
      <c r="AF45" s="32"/>
      <c r="AG45" s="32"/>
      <c r="AH45" s="32"/>
      <c r="AI45" s="32"/>
      <c r="AJ45" s="32"/>
      <c r="AK45" s="32"/>
      <c r="AL45" s="33"/>
      <c r="AN45" s="31"/>
      <c r="AO45" s="32"/>
      <c r="AP45" s="32"/>
      <c r="AQ45" s="32"/>
      <c r="AR45" s="32"/>
      <c r="AS45" s="32"/>
      <c r="AT45" s="32"/>
      <c r="AU45" s="32"/>
      <c r="AV45" s="33"/>
    </row>
    <row r="46" spans="1:48">
      <c r="A46" s="29"/>
      <c r="I46" s="30"/>
      <c r="K46" s="29"/>
      <c r="S46" s="30"/>
      <c r="U46" s="91"/>
      <c r="V46" s="91"/>
      <c r="W46" s="91"/>
      <c r="X46" s="91"/>
      <c r="Y46" s="91"/>
      <c r="Z46" s="91"/>
      <c r="AA46" s="91"/>
      <c r="AB46" s="91"/>
      <c r="AC46" s="91"/>
    </row>
    <row r="47" spans="1:48">
      <c r="A47" s="29"/>
      <c r="B47" s="192" t="s">
        <v>53</v>
      </c>
      <c r="C47" s="192"/>
      <c r="D47" s="192"/>
      <c r="F47" s="192" t="s">
        <v>54</v>
      </c>
      <c r="G47" s="192"/>
      <c r="H47" s="192"/>
      <c r="I47" s="36"/>
      <c r="K47" s="29"/>
      <c r="L47" s="192" t="s">
        <v>53</v>
      </c>
      <c r="M47" s="192"/>
      <c r="N47" s="192"/>
      <c r="P47" s="192" t="s">
        <v>54</v>
      </c>
      <c r="Q47" s="192"/>
      <c r="R47" s="192"/>
      <c r="S47" s="36"/>
    </row>
    <row r="48" spans="1:48" ht="6" customHeight="1">
      <c r="A48" s="31"/>
      <c r="B48" s="32"/>
      <c r="C48" s="32"/>
      <c r="D48" s="32"/>
      <c r="E48" s="32"/>
      <c r="F48" s="32"/>
      <c r="G48" s="32"/>
      <c r="H48" s="32"/>
      <c r="I48" s="33"/>
      <c r="K48" s="31"/>
      <c r="L48" s="32"/>
      <c r="M48" s="32"/>
      <c r="N48" s="32"/>
      <c r="O48" s="32"/>
      <c r="P48" s="32"/>
      <c r="Q48" s="32"/>
      <c r="R48" s="32"/>
      <c r="S48" s="33"/>
    </row>
    <row r="49" spans="1:19" ht="24" customHeight="1"/>
    <row r="51" spans="1:19" ht="26.25">
      <c r="A51" s="186" t="s">
        <v>55</v>
      </c>
      <c r="B51" s="184"/>
      <c r="C51" s="184"/>
      <c r="D51" s="184"/>
      <c r="E51" s="184"/>
      <c r="F51" s="184"/>
      <c r="G51" s="184"/>
      <c r="H51" s="184"/>
      <c r="I51" s="187"/>
      <c r="K51" s="186" t="s">
        <v>55</v>
      </c>
      <c r="L51" s="184"/>
      <c r="M51" s="184"/>
      <c r="N51" s="184"/>
      <c r="O51" s="184"/>
      <c r="P51" s="184"/>
      <c r="Q51" s="184"/>
      <c r="R51" s="184"/>
      <c r="S51" s="187"/>
    </row>
    <row r="52" spans="1:19" ht="21">
      <c r="A52" s="188" t="s">
        <v>39</v>
      </c>
      <c r="B52" s="185"/>
      <c r="C52" s="185"/>
      <c r="D52" s="185"/>
      <c r="E52" s="185"/>
      <c r="F52" s="185"/>
      <c r="G52" s="185"/>
      <c r="H52" s="185"/>
      <c r="I52" s="189"/>
      <c r="K52" s="188" t="s">
        <v>39</v>
      </c>
      <c r="L52" s="185"/>
      <c r="M52" s="185"/>
      <c r="N52" s="185"/>
      <c r="O52" s="185"/>
      <c r="P52" s="185"/>
      <c r="Q52" s="185"/>
      <c r="R52" s="185"/>
      <c r="S52" s="189"/>
    </row>
    <row r="53" spans="1:19" ht="21">
      <c r="A53" s="29"/>
      <c r="B53" s="43"/>
      <c r="C53" s="43"/>
      <c r="D53" s="43"/>
      <c r="E53" s="43"/>
      <c r="F53" s="43"/>
      <c r="G53" s="43"/>
      <c r="H53" s="43"/>
      <c r="I53" s="44"/>
      <c r="K53" s="29"/>
      <c r="L53" s="43"/>
      <c r="M53" s="43"/>
      <c r="N53" s="43"/>
      <c r="O53" s="43"/>
      <c r="P53" s="43"/>
      <c r="Q53" s="43"/>
      <c r="R53" s="43"/>
      <c r="S53" s="44"/>
    </row>
    <row r="54" spans="1:19" ht="15.75">
      <c r="A54" s="29"/>
      <c r="B54" s="1" t="s">
        <v>56</v>
      </c>
      <c r="C54" t="s">
        <v>375</v>
      </c>
      <c r="F54" t="s">
        <v>59</v>
      </c>
      <c r="G54" t="s">
        <v>297</v>
      </c>
      <c r="I54" s="28"/>
      <c r="K54" s="29"/>
      <c r="L54" s="1" t="s">
        <v>56</v>
      </c>
      <c r="M54" t="s">
        <v>295</v>
      </c>
      <c r="P54" t="s">
        <v>59</v>
      </c>
      <c r="Q54" t="s">
        <v>296</v>
      </c>
      <c r="S54" s="28"/>
    </row>
    <row r="55" spans="1:19" ht="15.75">
      <c r="A55" s="29"/>
      <c r="B55" s="1" t="s">
        <v>57</v>
      </c>
      <c r="C55">
        <v>1720714904</v>
      </c>
      <c r="I55" s="28"/>
      <c r="K55" s="29"/>
      <c r="L55" s="1" t="s">
        <v>57</v>
      </c>
      <c r="M55">
        <v>23000248628</v>
      </c>
      <c r="S55" s="28"/>
    </row>
    <row r="56" spans="1:19" ht="15.75">
      <c r="A56" s="29"/>
      <c r="B56" t="s">
        <v>58</v>
      </c>
      <c r="C56" s="45">
        <v>45017</v>
      </c>
      <c r="F56" s="1" t="s">
        <v>40</v>
      </c>
      <c r="H56">
        <v>30</v>
      </c>
      <c r="I56" s="28"/>
      <c r="K56" s="29"/>
      <c r="L56" t="s">
        <v>58</v>
      </c>
      <c r="M56" s="45">
        <v>45017</v>
      </c>
      <c r="P56" s="1" t="s">
        <v>40</v>
      </c>
      <c r="R56">
        <v>30</v>
      </c>
      <c r="S56" s="28"/>
    </row>
    <row r="57" spans="1:19" ht="15.75">
      <c r="A57" s="29"/>
      <c r="I57" s="28"/>
      <c r="K57" s="29"/>
      <c r="S57" s="28"/>
    </row>
    <row r="58" spans="1:19" ht="15.75">
      <c r="A58" s="29"/>
      <c r="B58" s="190" t="s">
        <v>41</v>
      </c>
      <c r="C58" s="190"/>
      <c r="D58" s="190"/>
      <c r="F58" s="190" t="s">
        <v>42</v>
      </c>
      <c r="G58" s="190"/>
      <c r="H58" s="190"/>
      <c r="I58" s="34"/>
      <c r="K58" s="29"/>
      <c r="L58" s="190" t="s">
        <v>41</v>
      </c>
      <c r="M58" s="190"/>
      <c r="N58" s="190"/>
      <c r="P58" s="190" t="s">
        <v>42</v>
      </c>
      <c r="Q58" s="190"/>
      <c r="R58" s="190"/>
      <c r="S58" s="34"/>
    </row>
    <row r="59" spans="1:19" ht="15.75">
      <c r="A59" s="29"/>
      <c r="B59" t="s">
        <v>43</v>
      </c>
      <c r="D59" s="40">
        <v>225</v>
      </c>
      <c r="F59" t="s">
        <v>44</v>
      </c>
      <c r="H59" s="40">
        <f>D59*9.45/100</f>
        <v>21.262499999999999</v>
      </c>
      <c r="I59" s="28"/>
      <c r="K59" s="29"/>
      <c r="L59" t="s">
        <v>43</v>
      </c>
      <c r="N59" s="40">
        <v>225</v>
      </c>
      <c r="P59" t="s">
        <v>44</v>
      </c>
      <c r="R59" s="56">
        <f>N59*9.45/100</f>
        <v>21.262499999999999</v>
      </c>
      <c r="S59" s="28"/>
    </row>
    <row r="60" spans="1:19" ht="15.75">
      <c r="A60" s="29"/>
      <c r="B60" t="s">
        <v>45</v>
      </c>
      <c r="D60" s="40">
        <v>0</v>
      </c>
      <c r="F60" t="s">
        <v>46</v>
      </c>
      <c r="H60" s="40">
        <v>0</v>
      </c>
      <c r="I60" s="28"/>
      <c r="K60" s="29"/>
      <c r="L60" t="s">
        <v>45</v>
      </c>
      <c r="N60" s="40">
        <v>0</v>
      </c>
      <c r="P60" t="s">
        <v>46</v>
      </c>
      <c r="R60" s="40">
        <v>0</v>
      </c>
      <c r="S60" s="28"/>
    </row>
    <row r="61" spans="1:19" ht="15.75">
      <c r="A61" s="29"/>
      <c r="B61" t="s">
        <v>47</v>
      </c>
      <c r="D61" s="41">
        <f>D59/12</f>
        <v>18.75</v>
      </c>
      <c r="I61" s="28"/>
      <c r="K61" s="29"/>
      <c r="L61" t="s">
        <v>47</v>
      </c>
      <c r="N61" s="41">
        <f>N59/12</f>
        <v>18.75</v>
      </c>
      <c r="S61" s="28"/>
    </row>
    <row r="62" spans="1:19" ht="15.75">
      <c r="A62" s="29"/>
      <c r="B62" t="s">
        <v>48</v>
      </c>
      <c r="D62" s="41">
        <f>D59/12</f>
        <v>18.75</v>
      </c>
      <c r="I62" s="28"/>
      <c r="K62" s="29"/>
      <c r="L62" t="s">
        <v>48</v>
      </c>
      <c r="N62" s="41">
        <f>N59/12</f>
        <v>18.75</v>
      </c>
      <c r="S62" s="28"/>
    </row>
    <row r="63" spans="1:19" ht="15.75">
      <c r="A63" s="29"/>
      <c r="B63" t="s">
        <v>49</v>
      </c>
      <c r="D63" s="41">
        <f>D59*8.33%</f>
        <v>18.7425</v>
      </c>
      <c r="I63" s="28"/>
      <c r="K63" s="29"/>
      <c r="L63" t="s">
        <v>49</v>
      </c>
      <c r="N63" s="41"/>
      <c r="S63" s="28"/>
    </row>
    <row r="64" spans="1:19" ht="15.75">
      <c r="A64" s="29"/>
      <c r="B64" s="37" t="s">
        <v>50</v>
      </c>
      <c r="C64" s="38"/>
      <c r="D64" s="42">
        <f>SUM(D59:D63)</f>
        <v>281.24250000000001</v>
      </c>
      <c r="F64" s="37" t="s">
        <v>51</v>
      </c>
      <c r="G64" s="38"/>
      <c r="H64" s="42">
        <f>SUM(H59:H63)</f>
        <v>21.262499999999999</v>
      </c>
      <c r="I64" s="35"/>
      <c r="K64" s="29"/>
      <c r="L64" s="37" t="s">
        <v>50</v>
      </c>
      <c r="M64" s="38"/>
      <c r="N64" s="42">
        <f>SUM(N59:N63)</f>
        <v>262.5</v>
      </c>
      <c r="P64" s="37" t="s">
        <v>51</v>
      </c>
      <c r="Q64" s="38"/>
      <c r="R64" s="42">
        <f>SUM(R59:R63)</f>
        <v>21.262499999999999</v>
      </c>
      <c r="S64" s="35"/>
    </row>
    <row r="65" spans="1:19">
      <c r="A65" s="29"/>
      <c r="E65" s="191">
        <f>D64-H64</f>
        <v>259.98</v>
      </c>
      <c r="I65" s="30"/>
      <c r="K65" s="29"/>
      <c r="O65" s="191">
        <f>N64-R64</f>
        <v>241.23750000000001</v>
      </c>
      <c r="S65" s="30"/>
    </row>
    <row r="66" spans="1:19">
      <c r="A66" s="29"/>
      <c r="E66" s="191"/>
      <c r="I66" s="30"/>
      <c r="K66" s="29"/>
      <c r="O66" s="191"/>
      <c r="S66" s="30"/>
    </row>
    <row r="67" spans="1:19">
      <c r="A67" s="29"/>
      <c r="E67" s="39" t="s">
        <v>52</v>
      </c>
      <c r="I67" s="30"/>
      <c r="K67" s="29"/>
      <c r="O67" s="39" t="s">
        <v>52</v>
      </c>
      <c r="S67" s="30"/>
    </row>
    <row r="68" spans="1:19">
      <c r="A68" s="29"/>
      <c r="I68" s="30"/>
      <c r="K68" s="29"/>
      <c r="S68" s="30"/>
    </row>
    <row r="69" spans="1:19">
      <c r="A69" s="29"/>
      <c r="I69" s="30"/>
      <c r="K69" s="29"/>
      <c r="S69" s="30"/>
    </row>
    <row r="70" spans="1:19">
      <c r="A70" s="29"/>
      <c r="I70" s="30"/>
      <c r="K70" s="29"/>
      <c r="S70" s="30"/>
    </row>
    <row r="71" spans="1:19">
      <c r="A71" s="29"/>
      <c r="B71" s="192" t="s">
        <v>53</v>
      </c>
      <c r="C71" s="192"/>
      <c r="D71" s="192"/>
      <c r="F71" s="192" t="s">
        <v>54</v>
      </c>
      <c r="G71" s="192"/>
      <c r="H71" s="192"/>
      <c r="I71" s="36"/>
      <c r="K71" s="29"/>
      <c r="L71" s="192" t="s">
        <v>53</v>
      </c>
      <c r="M71" s="192"/>
      <c r="N71" s="192"/>
      <c r="P71" s="192" t="s">
        <v>54</v>
      </c>
      <c r="Q71" s="192"/>
      <c r="R71" s="192"/>
      <c r="S71" s="36"/>
    </row>
    <row r="72" spans="1:19">
      <c r="A72" s="31"/>
      <c r="B72" s="32"/>
      <c r="C72" s="32"/>
      <c r="D72" s="32"/>
      <c r="E72" s="32"/>
      <c r="F72" s="32"/>
      <c r="G72" s="32"/>
      <c r="H72" s="32"/>
      <c r="I72" s="33"/>
      <c r="K72" s="31"/>
      <c r="L72" s="32"/>
      <c r="M72" s="32"/>
      <c r="N72" s="32"/>
      <c r="O72" s="32"/>
      <c r="P72" s="32"/>
      <c r="Q72" s="32"/>
      <c r="R72" s="32"/>
      <c r="S72" s="33"/>
    </row>
    <row r="74" spans="1:19" ht="26.25">
      <c r="A74" s="186" t="s">
        <v>55</v>
      </c>
      <c r="B74" s="184"/>
      <c r="C74" s="184"/>
      <c r="D74" s="184"/>
      <c r="E74" s="184"/>
      <c r="F74" s="184"/>
      <c r="G74" s="184"/>
      <c r="H74" s="184"/>
      <c r="I74" s="187"/>
      <c r="K74" s="186" t="s">
        <v>55</v>
      </c>
      <c r="L74" s="184"/>
      <c r="M74" s="184"/>
      <c r="N74" s="184"/>
      <c r="O74" s="184"/>
      <c r="P74" s="184"/>
      <c r="Q74" s="184"/>
      <c r="R74" s="184"/>
      <c r="S74" s="187"/>
    </row>
    <row r="75" spans="1:19" ht="21">
      <c r="A75" s="188" t="s">
        <v>39</v>
      </c>
      <c r="B75" s="185"/>
      <c r="C75" s="185"/>
      <c r="D75" s="185"/>
      <c r="E75" s="185"/>
      <c r="F75" s="185"/>
      <c r="G75" s="185"/>
      <c r="H75" s="185"/>
      <c r="I75" s="189"/>
      <c r="K75" s="188" t="s">
        <v>39</v>
      </c>
      <c r="L75" s="185"/>
      <c r="M75" s="185"/>
      <c r="N75" s="185"/>
      <c r="O75" s="185"/>
      <c r="P75" s="185"/>
      <c r="Q75" s="185"/>
      <c r="R75" s="185"/>
      <c r="S75" s="189"/>
    </row>
    <row r="76" spans="1:19" ht="21">
      <c r="A76" s="29"/>
      <c r="B76" s="43"/>
      <c r="C76" s="43"/>
      <c r="D76" s="43"/>
      <c r="E76" s="43"/>
      <c r="F76" s="43"/>
      <c r="G76" s="43"/>
      <c r="H76" s="43"/>
      <c r="I76" s="44"/>
      <c r="K76" s="29"/>
      <c r="L76" s="43"/>
      <c r="M76" s="43"/>
      <c r="N76" s="43"/>
      <c r="O76" s="43"/>
      <c r="P76" s="43"/>
      <c r="Q76" s="43"/>
      <c r="R76" s="43"/>
      <c r="S76" s="44"/>
    </row>
    <row r="77" spans="1:19" ht="15.75">
      <c r="A77" s="29"/>
      <c r="B77" s="1" t="s">
        <v>56</v>
      </c>
      <c r="C77" t="s">
        <v>299</v>
      </c>
      <c r="F77" t="s">
        <v>59</v>
      </c>
      <c r="G77" t="s">
        <v>302</v>
      </c>
      <c r="I77" s="28"/>
      <c r="K77" s="29"/>
      <c r="L77" s="1" t="s">
        <v>56</v>
      </c>
      <c r="M77" t="s">
        <v>300</v>
      </c>
      <c r="P77" t="s">
        <v>59</v>
      </c>
      <c r="Q77" t="s">
        <v>301</v>
      </c>
      <c r="S77" s="28"/>
    </row>
    <row r="78" spans="1:19" ht="15.75">
      <c r="A78" s="29"/>
      <c r="B78" s="1" t="s">
        <v>57</v>
      </c>
      <c r="C78">
        <v>1704695558</v>
      </c>
      <c r="I78" s="28"/>
      <c r="K78" s="29"/>
      <c r="L78" s="1" t="s">
        <v>57</v>
      </c>
      <c r="M78">
        <v>1705718847</v>
      </c>
      <c r="S78" s="28"/>
    </row>
    <row r="79" spans="1:19" ht="15.75">
      <c r="A79" s="29"/>
      <c r="B79" t="s">
        <v>58</v>
      </c>
      <c r="C79" s="45">
        <v>45017</v>
      </c>
      <c r="F79" s="1" t="s">
        <v>40</v>
      </c>
      <c r="H79">
        <v>30</v>
      </c>
      <c r="I79" s="28"/>
      <c r="K79" s="29"/>
      <c r="L79" t="s">
        <v>58</v>
      </c>
      <c r="M79" s="45">
        <v>45017</v>
      </c>
      <c r="P79" s="1" t="s">
        <v>40</v>
      </c>
      <c r="R79">
        <v>30</v>
      </c>
      <c r="S79" s="28"/>
    </row>
    <row r="80" spans="1:19" ht="15.75">
      <c r="A80" s="29"/>
      <c r="I80" s="28"/>
      <c r="K80" s="29"/>
      <c r="S80" s="28"/>
    </row>
    <row r="81" spans="1:19" ht="15.75">
      <c r="A81" s="29"/>
      <c r="B81" s="190" t="s">
        <v>41</v>
      </c>
      <c r="C81" s="190"/>
      <c r="D81" s="190"/>
      <c r="F81" s="190" t="s">
        <v>42</v>
      </c>
      <c r="G81" s="190"/>
      <c r="H81" s="190"/>
      <c r="I81" s="34"/>
      <c r="K81" s="29"/>
      <c r="L81" s="190" t="s">
        <v>41</v>
      </c>
      <c r="M81" s="190"/>
      <c r="N81" s="190"/>
      <c r="P81" s="190" t="s">
        <v>42</v>
      </c>
      <c r="Q81" s="190"/>
      <c r="R81" s="190"/>
      <c r="S81" s="34"/>
    </row>
    <row r="82" spans="1:19" ht="15.75">
      <c r="A82" s="29"/>
      <c r="B82" t="s">
        <v>43</v>
      </c>
      <c r="D82" s="40">
        <v>225</v>
      </c>
      <c r="F82" t="s">
        <v>44</v>
      </c>
      <c r="H82" s="40">
        <f>D82*9.45/100</f>
        <v>21.262499999999999</v>
      </c>
      <c r="I82" s="28"/>
      <c r="K82" s="29"/>
      <c r="L82" t="s">
        <v>43</v>
      </c>
      <c r="N82" s="40">
        <v>225</v>
      </c>
      <c r="P82" t="s">
        <v>44</v>
      </c>
      <c r="R82" s="40">
        <f>N82*9.45/100</f>
        <v>21.262499999999999</v>
      </c>
      <c r="S82" s="28"/>
    </row>
    <row r="83" spans="1:19" ht="15.75">
      <c r="A83" s="29"/>
      <c r="B83" t="s">
        <v>45</v>
      </c>
      <c r="D83" s="40">
        <v>0</v>
      </c>
      <c r="F83" t="s">
        <v>46</v>
      </c>
      <c r="H83" s="40">
        <v>0</v>
      </c>
      <c r="I83" s="28"/>
      <c r="K83" s="29"/>
      <c r="L83" t="s">
        <v>45</v>
      </c>
      <c r="N83" s="40">
        <v>0</v>
      </c>
      <c r="P83" t="s">
        <v>46</v>
      </c>
      <c r="R83" s="40">
        <v>0</v>
      </c>
      <c r="S83" s="28"/>
    </row>
    <row r="84" spans="1:19" ht="15.75">
      <c r="A84" s="29"/>
      <c r="B84" t="s">
        <v>47</v>
      </c>
      <c r="D84" s="41">
        <f>D82/12</f>
        <v>18.75</v>
      </c>
      <c r="I84" s="28"/>
      <c r="K84" s="29"/>
      <c r="L84" t="s">
        <v>47</v>
      </c>
      <c r="N84" s="41">
        <f>N82/12</f>
        <v>18.75</v>
      </c>
      <c r="S84" s="28"/>
    </row>
    <row r="85" spans="1:19" ht="15.75">
      <c r="A85" s="29"/>
      <c r="B85" t="s">
        <v>48</v>
      </c>
      <c r="D85" s="41">
        <f>D82/12</f>
        <v>18.75</v>
      </c>
      <c r="I85" s="28"/>
      <c r="K85" s="29"/>
      <c r="L85" t="s">
        <v>48</v>
      </c>
      <c r="N85" s="41">
        <f>N82/12</f>
        <v>18.75</v>
      </c>
      <c r="S85" s="28"/>
    </row>
    <row r="86" spans="1:19" ht="15.75">
      <c r="A86" s="29"/>
      <c r="B86" t="s">
        <v>49</v>
      </c>
      <c r="D86" s="41"/>
      <c r="I86" s="28"/>
      <c r="K86" s="29"/>
      <c r="L86" t="s">
        <v>49</v>
      </c>
      <c r="N86" s="41"/>
      <c r="S86" s="28"/>
    </row>
    <row r="87" spans="1:19" ht="15.75">
      <c r="A87" s="29"/>
      <c r="B87" s="37" t="s">
        <v>50</v>
      </c>
      <c r="C87" s="38"/>
      <c r="D87" s="42">
        <f>SUM(D82:D86)</f>
        <v>262.5</v>
      </c>
      <c r="F87" s="37" t="s">
        <v>51</v>
      </c>
      <c r="G87" s="38"/>
      <c r="H87" s="42">
        <f>SUM(H82:H86)</f>
        <v>21.262499999999999</v>
      </c>
      <c r="I87" s="35"/>
      <c r="K87" s="29"/>
      <c r="L87" s="37" t="s">
        <v>50</v>
      </c>
      <c r="M87" s="38"/>
      <c r="N87" s="42">
        <f>SUM(N82:N86)</f>
        <v>262.5</v>
      </c>
      <c r="P87" s="37" t="s">
        <v>51</v>
      </c>
      <c r="Q87" s="38"/>
      <c r="R87" s="42">
        <f>SUM(R82:R86)</f>
        <v>21.262499999999999</v>
      </c>
      <c r="S87" s="35"/>
    </row>
    <row r="88" spans="1:19">
      <c r="A88" s="29"/>
      <c r="E88" s="191">
        <f>D87-H87</f>
        <v>241.23750000000001</v>
      </c>
      <c r="I88" s="30"/>
      <c r="K88" s="29"/>
      <c r="O88" s="191">
        <f>N87-R87</f>
        <v>241.23750000000001</v>
      </c>
      <c r="S88" s="30"/>
    </row>
    <row r="89" spans="1:19">
      <c r="A89" s="29"/>
      <c r="E89" s="191"/>
      <c r="I89" s="30"/>
      <c r="K89" s="29"/>
      <c r="O89" s="191"/>
      <c r="S89" s="30"/>
    </row>
    <row r="90" spans="1:19">
      <c r="A90" s="29"/>
      <c r="E90" s="39" t="s">
        <v>52</v>
      </c>
      <c r="I90" s="30"/>
      <c r="K90" s="29"/>
      <c r="O90" s="39" t="s">
        <v>52</v>
      </c>
      <c r="S90" s="30"/>
    </row>
    <row r="91" spans="1:19">
      <c r="A91" s="29"/>
      <c r="I91" s="30"/>
      <c r="K91" s="29"/>
      <c r="S91" s="30"/>
    </row>
    <row r="92" spans="1:19">
      <c r="A92" s="29"/>
      <c r="I92" s="30"/>
      <c r="K92" s="29"/>
      <c r="S92" s="30"/>
    </row>
    <row r="93" spans="1:19">
      <c r="A93" s="29"/>
      <c r="I93" s="30"/>
      <c r="K93" s="29"/>
      <c r="S93" s="30"/>
    </row>
    <row r="94" spans="1:19">
      <c r="A94" s="29"/>
      <c r="B94" s="192" t="s">
        <v>53</v>
      </c>
      <c r="C94" s="192"/>
      <c r="D94" s="192"/>
      <c r="F94" s="192" t="s">
        <v>54</v>
      </c>
      <c r="G94" s="192"/>
      <c r="H94" s="192"/>
      <c r="I94" s="36"/>
      <c r="K94" s="29"/>
      <c r="L94" s="192" t="s">
        <v>53</v>
      </c>
      <c r="M94" s="192"/>
      <c r="N94" s="192"/>
      <c r="P94" s="192" t="s">
        <v>54</v>
      </c>
      <c r="Q94" s="192"/>
      <c r="R94" s="192"/>
      <c r="S94" s="36"/>
    </row>
    <row r="95" spans="1:19">
      <c r="A95" s="31"/>
      <c r="B95" s="32"/>
      <c r="C95" s="32"/>
      <c r="D95" s="32"/>
      <c r="E95" s="32"/>
      <c r="F95" s="32"/>
      <c r="G95" s="32"/>
      <c r="H95" s="32"/>
      <c r="I95" s="33"/>
      <c r="K95" s="31"/>
      <c r="L95" s="32"/>
      <c r="M95" s="32"/>
      <c r="N95" s="32"/>
      <c r="O95" s="32"/>
      <c r="P95" s="32"/>
      <c r="Q95" s="32"/>
      <c r="R95" s="32"/>
      <c r="S95" s="33"/>
    </row>
    <row r="97" spans="1:19" ht="26.25">
      <c r="A97" s="186" t="s">
        <v>55</v>
      </c>
      <c r="B97" s="184"/>
      <c r="C97" s="184"/>
      <c r="D97" s="184"/>
      <c r="E97" s="184"/>
      <c r="F97" s="184"/>
      <c r="G97" s="184"/>
      <c r="H97" s="184"/>
      <c r="I97" s="187"/>
      <c r="K97" s="186" t="s">
        <v>55</v>
      </c>
      <c r="L97" s="184"/>
      <c r="M97" s="184"/>
      <c r="N97" s="184"/>
      <c r="O97" s="184"/>
      <c r="P97" s="184"/>
      <c r="Q97" s="184"/>
      <c r="R97" s="184"/>
      <c r="S97" s="187"/>
    </row>
    <row r="98" spans="1:19" ht="21">
      <c r="A98" s="188" t="s">
        <v>39</v>
      </c>
      <c r="B98" s="185"/>
      <c r="C98" s="185"/>
      <c r="D98" s="185"/>
      <c r="E98" s="185"/>
      <c r="F98" s="185"/>
      <c r="G98" s="185"/>
      <c r="H98" s="185"/>
      <c r="I98" s="189"/>
      <c r="K98" s="188" t="s">
        <v>39</v>
      </c>
      <c r="L98" s="185"/>
      <c r="M98" s="185"/>
      <c r="N98" s="185"/>
      <c r="O98" s="185"/>
      <c r="P98" s="185"/>
      <c r="Q98" s="185"/>
      <c r="R98" s="185"/>
      <c r="S98" s="189"/>
    </row>
    <row r="99" spans="1:19" ht="21">
      <c r="A99" s="29"/>
      <c r="B99" s="43"/>
      <c r="C99" s="43"/>
      <c r="D99" s="43"/>
      <c r="E99" s="43"/>
      <c r="F99" s="43"/>
      <c r="G99" s="43"/>
      <c r="H99" s="43"/>
      <c r="I99" s="44"/>
      <c r="K99" s="29"/>
      <c r="L99" s="43"/>
      <c r="M99" s="43"/>
      <c r="N99" s="43"/>
      <c r="O99" s="43"/>
      <c r="P99" s="43"/>
      <c r="Q99" s="43"/>
      <c r="R99" s="43"/>
      <c r="S99" s="44"/>
    </row>
    <row r="100" spans="1:19" ht="15.75">
      <c r="A100" s="29"/>
      <c r="B100" s="1" t="s">
        <v>56</v>
      </c>
      <c r="C100" t="s">
        <v>371</v>
      </c>
      <c r="F100" t="s">
        <v>59</v>
      </c>
      <c r="G100" t="s">
        <v>372</v>
      </c>
      <c r="I100" s="28"/>
      <c r="K100" s="29"/>
      <c r="L100" s="1" t="s">
        <v>56</v>
      </c>
      <c r="M100" t="s">
        <v>373</v>
      </c>
      <c r="P100" t="s">
        <v>59</v>
      </c>
      <c r="Q100" t="s">
        <v>301</v>
      </c>
      <c r="S100" s="28"/>
    </row>
    <row r="101" spans="1:19" ht="15.75">
      <c r="A101" s="29"/>
      <c r="B101" s="1" t="s">
        <v>57</v>
      </c>
      <c r="C101">
        <v>1753640125</v>
      </c>
      <c r="I101" s="28"/>
      <c r="K101" s="29"/>
      <c r="L101" s="1" t="s">
        <v>57</v>
      </c>
      <c r="M101" s="57">
        <v>503970881</v>
      </c>
      <c r="S101" s="28"/>
    </row>
    <row r="102" spans="1:19" ht="15.75">
      <c r="A102" s="29"/>
      <c r="B102" t="s">
        <v>58</v>
      </c>
      <c r="C102" s="45">
        <v>45017</v>
      </c>
      <c r="F102" s="1" t="s">
        <v>40</v>
      </c>
      <c r="H102">
        <v>30</v>
      </c>
      <c r="I102" s="28"/>
      <c r="K102" s="29"/>
      <c r="L102" t="s">
        <v>58</v>
      </c>
      <c r="M102" s="45">
        <v>45017</v>
      </c>
      <c r="P102" s="1" t="s">
        <v>40</v>
      </c>
      <c r="R102">
        <v>30</v>
      </c>
      <c r="S102" s="28"/>
    </row>
    <row r="103" spans="1:19" ht="15.75">
      <c r="A103" s="29"/>
      <c r="I103" s="28"/>
      <c r="K103" s="29"/>
      <c r="S103" s="28"/>
    </row>
    <row r="104" spans="1:19" ht="15.75">
      <c r="A104" s="29"/>
      <c r="B104" s="190" t="s">
        <v>41</v>
      </c>
      <c r="C104" s="190"/>
      <c r="D104" s="190"/>
      <c r="F104" s="190" t="s">
        <v>42</v>
      </c>
      <c r="G104" s="190"/>
      <c r="H104" s="190"/>
      <c r="I104" s="34"/>
      <c r="K104" s="29"/>
      <c r="L104" s="190" t="s">
        <v>41</v>
      </c>
      <c r="M104" s="190"/>
      <c r="N104" s="190"/>
      <c r="P104" s="190" t="s">
        <v>42</v>
      </c>
      <c r="Q104" s="190"/>
      <c r="R104" s="190"/>
      <c r="S104" s="34"/>
    </row>
    <row r="105" spans="1:19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K105" s="29"/>
      <c r="L105" t="s">
        <v>43</v>
      </c>
      <c r="N105" s="40">
        <v>225</v>
      </c>
      <c r="P105" t="s">
        <v>44</v>
      </c>
      <c r="R105" s="40">
        <f>N105*9.45/100</f>
        <v>21.262499999999999</v>
      </c>
      <c r="S105" s="28"/>
    </row>
    <row r="106" spans="1:19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K106" s="29"/>
      <c r="L106" t="s">
        <v>45</v>
      </c>
      <c r="N106" s="40">
        <v>0</v>
      </c>
      <c r="P106" t="s">
        <v>46</v>
      </c>
      <c r="R106" s="40">
        <v>0</v>
      </c>
      <c r="S106" s="28"/>
    </row>
    <row r="107" spans="1:19" ht="15.75">
      <c r="A107" s="29"/>
      <c r="B107" t="s">
        <v>47</v>
      </c>
      <c r="D107" s="41">
        <f>D105/12</f>
        <v>18.75</v>
      </c>
      <c r="I107" s="28"/>
      <c r="K107" s="29"/>
      <c r="L107" t="s">
        <v>47</v>
      </c>
      <c r="N107" s="41">
        <f>N105/12</f>
        <v>18.75</v>
      </c>
      <c r="S107" s="28"/>
    </row>
    <row r="108" spans="1:19" ht="15.75">
      <c r="A108" s="29"/>
      <c r="B108" t="s">
        <v>48</v>
      </c>
      <c r="D108" s="41">
        <f>D105/12</f>
        <v>18.75</v>
      </c>
      <c r="I108" s="28"/>
      <c r="K108" s="29"/>
      <c r="L108" t="s">
        <v>48</v>
      </c>
      <c r="N108" s="41">
        <f>N105/12</f>
        <v>18.75</v>
      </c>
      <c r="S108" s="28"/>
    </row>
    <row r="109" spans="1:19" ht="15.75">
      <c r="A109" s="29"/>
      <c r="B109" t="s">
        <v>49</v>
      </c>
      <c r="D109" s="41"/>
      <c r="I109" s="28"/>
      <c r="K109" s="29"/>
      <c r="L109" t="s">
        <v>49</v>
      </c>
      <c r="N109" s="41"/>
      <c r="S109" s="28"/>
    </row>
    <row r="110" spans="1:19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K110" s="29"/>
      <c r="L110" s="37" t="s">
        <v>50</v>
      </c>
      <c r="M110" s="38"/>
      <c r="N110" s="42">
        <f>SUM(N105:N109)</f>
        <v>262.5</v>
      </c>
      <c r="P110" s="37" t="s">
        <v>51</v>
      </c>
      <c r="Q110" s="38"/>
      <c r="R110" s="42">
        <f>SUM(R105:R109)</f>
        <v>21.262499999999999</v>
      </c>
      <c r="S110" s="35"/>
    </row>
    <row r="111" spans="1:19">
      <c r="A111" s="29"/>
      <c r="E111" s="191">
        <f>D110-H110</f>
        <v>241.23750000000001</v>
      </c>
      <c r="I111" s="30"/>
      <c r="K111" s="29"/>
      <c r="O111" s="191">
        <f>N110-R110</f>
        <v>241.23750000000001</v>
      </c>
      <c r="S111" s="30"/>
    </row>
    <row r="112" spans="1:19">
      <c r="A112" s="29"/>
      <c r="E112" s="191"/>
      <c r="I112" s="30"/>
      <c r="K112" s="29"/>
      <c r="O112" s="191"/>
      <c r="S112" s="30"/>
    </row>
    <row r="113" spans="1:19">
      <c r="A113" s="29"/>
      <c r="E113" s="39" t="s">
        <v>52</v>
      </c>
      <c r="I113" s="30"/>
      <c r="K113" s="29"/>
      <c r="O113" s="39" t="s">
        <v>52</v>
      </c>
      <c r="S113" s="30"/>
    </row>
    <row r="114" spans="1:19">
      <c r="A114" s="29"/>
      <c r="I114" s="30"/>
      <c r="K114" s="29"/>
      <c r="S114" s="30"/>
    </row>
    <row r="115" spans="1:19">
      <c r="A115" s="29"/>
      <c r="I115" s="30"/>
      <c r="K115" s="29"/>
      <c r="S115" s="30"/>
    </row>
    <row r="116" spans="1:19">
      <c r="A116" s="29"/>
      <c r="I116" s="30"/>
      <c r="K116" s="29"/>
      <c r="S116" s="30"/>
    </row>
    <row r="117" spans="1:19">
      <c r="A117" s="29"/>
      <c r="B117" s="192" t="s">
        <v>53</v>
      </c>
      <c r="C117" s="192"/>
      <c r="D117" s="192"/>
      <c r="F117" s="192" t="s">
        <v>54</v>
      </c>
      <c r="G117" s="192"/>
      <c r="H117" s="192"/>
      <c r="I117" s="36"/>
      <c r="K117" s="29"/>
      <c r="L117" s="192" t="s">
        <v>53</v>
      </c>
      <c r="M117" s="192"/>
      <c r="N117" s="192"/>
      <c r="P117" s="192" t="s">
        <v>54</v>
      </c>
      <c r="Q117" s="192"/>
      <c r="R117" s="192"/>
      <c r="S117" s="36"/>
    </row>
    <row r="118" spans="1:19">
      <c r="A118" s="31"/>
      <c r="B118" s="32"/>
      <c r="C118" s="32"/>
      <c r="D118" s="32"/>
      <c r="E118" s="32"/>
      <c r="F118" s="32"/>
      <c r="G118" s="32"/>
      <c r="H118" s="32"/>
      <c r="I118" s="33"/>
      <c r="K118" s="31"/>
      <c r="L118" s="32"/>
      <c r="M118" s="32"/>
      <c r="N118" s="32"/>
      <c r="O118" s="32"/>
      <c r="P118" s="32"/>
      <c r="Q118" s="32"/>
      <c r="R118" s="32"/>
      <c r="S118" s="33"/>
    </row>
    <row r="120" spans="1:19" ht="26.25">
      <c r="A120" s="186" t="s">
        <v>55</v>
      </c>
      <c r="B120" s="184"/>
      <c r="C120" s="184"/>
      <c r="D120" s="184"/>
      <c r="E120" s="184"/>
      <c r="F120" s="184"/>
      <c r="G120" s="184"/>
      <c r="H120" s="184"/>
      <c r="I120" s="187"/>
      <c r="K120" s="186" t="s">
        <v>55</v>
      </c>
      <c r="L120" s="184"/>
      <c r="M120" s="184"/>
      <c r="N120" s="184"/>
      <c r="O120" s="184"/>
      <c r="P120" s="184"/>
      <c r="Q120" s="184"/>
      <c r="R120" s="184"/>
      <c r="S120" s="187"/>
    </row>
    <row r="121" spans="1:19" ht="21">
      <c r="A121" s="188" t="s">
        <v>39</v>
      </c>
      <c r="B121" s="185"/>
      <c r="C121" s="185"/>
      <c r="D121" s="185"/>
      <c r="E121" s="185"/>
      <c r="F121" s="185"/>
      <c r="G121" s="185"/>
      <c r="H121" s="185"/>
      <c r="I121" s="189"/>
      <c r="K121" s="188" t="s">
        <v>39</v>
      </c>
      <c r="L121" s="185"/>
      <c r="M121" s="185"/>
      <c r="N121" s="185"/>
      <c r="O121" s="185"/>
      <c r="P121" s="185"/>
      <c r="Q121" s="185"/>
      <c r="R121" s="185"/>
      <c r="S121" s="189"/>
    </row>
    <row r="122" spans="1:19" ht="21">
      <c r="A122" s="29"/>
      <c r="B122" s="43"/>
      <c r="C122" s="43"/>
      <c r="D122" s="43"/>
      <c r="E122" s="43"/>
      <c r="F122" s="43"/>
      <c r="G122" s="43"/>
      <c r="H122" s="43"/>
      <c r="I122" s="44"/>
      <c r="K122" s="29"/>
      <c r="L122" s="43"/>
      <c r="M122" s="43"/>
      <c r="N122" s="43"/>
      <c r="O122" s="43"/>
      <c r="P122" s="43"/>
      <c r="Q122" s="43"/>
      <c r="R122" s="43"/>
      <c r="S122" s="44"/>
    </row>
    <row r="123" spans="1:19" ht="15.75">
      <c r="A123" s="29"/>
      <c r="B123" s="1" t="s">
        <v>56</v>
      </c>
      <c r="C123" t="s">
        <v>584</v>
      </c>
      <c r="F123" t="s">
        <v>59</v>
      </c>
      <c r="G123" t="s">
        <v>372</v>
      </c>
      <c r="I123" s="28"/>
      <c r="K123" s="29"/>
      <c r="L123" s="1" t="s">
        <v>56</v>
      </c>
      <c r="M123" t="s">
        <v>718</v>
      </c>
      <c r="P123" t="s">
        <v>59</v>
      </c>
      <c r="Q123" t="s">
        <v>719</v>
      </c>
      <c r="S123" s="28"/>
    </row>
    <row r="124" spans="1:19" ht="15.75">
      <c r="A124" s="29"/>
      <c r="B124" s="1" t="s">
        <v>57</v>
      </c>
      <c r="C124">
        <v>1720145711</v>
      </c>
      <c r="I124" s="28"/>
      <c r="K124" s="29"/>
      <c r="L124" s="1" t="s">
        <v>57</v>
      </c>
      <c r="M124" s="57">
        <v>175568457</v>
      </c>
      <c r="S124" s="28"/>
    </row>
    <row r="125" spans="1:19" ht="15.75">
      <c r="A125" s="29"/>
      <c r="B125" t="s">
        <v>58</v>
      </c>
      <c r="C125" s="45">
        <v>45017</v>
      </c>
      <c r="F125" s="1" t="s">
        <v>40</v>
      </c>
      <c r="H125">
        <v>30</v>
      </c>
      <c r="I125" s="28"/>
      <c r="K125" s="29"/>
      <c r="L125" t="s">
        <v>58</v>
      </c>
      <c r="M125" s="45">
        <v>45017</v>
      </c>
      <c r="P125" s="1" t="s">
        <v>40</v>
      </c>
      <c r="R125">
        <v>7</v>
      </c>
      <c r="S125" s="28"/>
    </row>
    <row r="126" spans="1:19" ht="15.75">
      <c r="A126" s="29"/>
      <c r="I126" s="28"/>
      <c r="K126" s="29"/>
      <c r="S126" s="28"/>
    </row>
    <row r="127" spans="1:19" ht="15.75">
      <c r="A127" s="29"/>
      <c r="B127" s="190" t="s">
        <v>41</v>
      </c>
      <c r="C127" s="190"/>
      <c r="D127" s="190"/>
      <c r="F127" s="190" t="s">
        <v>42</v>
      </c>
      <c r="G127" s="190"/>
      <c r="H127" s="190"/>
      <c r="I127" s="34"/>
      <c r="K127" s="29"/>
      <c r="L127" s="190" t="s">
        <v>41</v>
      </c>
      <c r="M127" s="190"/>
      <c r="N127" s="190"/>
      <c r="P127" s="190" t="s">
        <v>42</v>
      </c>
      <c r="Q127" s="190"/>
      <c r="R127" s="190"/>
      <c r="S127" s="34"/>
    </row>
    <row r="128" spans="1:19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K128" s="29"/>
      <c r="L128" t="s">
        <v>43</v>
      </c>
      <c r="N128" s="40">
        <v>53.52</v>
      </c>
      <c r="P128" t="s">
        <v>44</v>
      </c>
      <c r="R128" s="40">
        <f>N128*9.45/100</f>
        <v>5.0576400000000001</v>
      </c>
      <c r="S128" s="28"/>
    </row>
    <row r="129" spans="1:19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K129" s="29"/>
      <c r="L129" t="s">
        <v>45</v>
      </c>
      <c r="N129" s="40">
        <v>0</v>
      </c>
      <c r="P129" t="s">
        <v>46</v>
      </c>
      <c r="R129" s="40">
        <v>0</v>
      </c>
      <c r="S129" s="28"/>
    </row>
    <row r="130" spans="1:19" ht="15.75">
      <c r="A130" s="29"/>
      <c r="B130" t="s">
        <v>47</v>
      </c>
      <c r="D130" s="41">
        <f>D128/12</f>
        <v>18.75</v>
      </c>
      <c r="I130" s="28"/>
      <c r="K130" s="29"/>
      <c r="L130" t="s">
        <v>47</v>
      </c>
      <c r="N130" s="41">
        <f>N128/12</f>
        <v>4.46</v>
      </c>
      <c r="S130" s="28"/>
    </row>
    <row r="131" spans="1:19" ht="15.75">
      <c r="A131" s="29"/>
      <c r="B131" t="s">
        <v>48</v>
      </c>
      <c r="D131" s="41">
        <f>D128/12</f>
        <v>18.75</v>
      </c>
      <c r="I131" s="28"/>
      <c r="K131" s="29"/>
      <c r="L131" t="s">
        <v>48</v>
      </c>
      <c r="N131" s="41">
        <f>N128/12</f>
        <v>4.46</v>
      </c>
      <c r="S131" s="28"/>
    </row>
    <row r="132" spans="1:19" ht="15.75">
      <c r="A132" s="29"/>
      <c r="B132" t="s">
        <v>49</v>
      </c>
      <c r="D132" s="41"/>
      <c r="I132" s="28"/>
      <c r="K132" s="29"/>
      <c r="L132" t="s">
        <v>49</v>
      </c>
      <c r="N132" s="41"/>
      <c r="S132" s="28"/>
    </row>
    <row r="133" spans="1:19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K133" s="29"/>
      <c r="L133" s="37" t="s">
        <v>50</v>
      </c>
      <c r="M133" s="38"/>
      <c r="N133" s="42">
        <f>SUM(N128:N132)</f>
        <v>62.440000000000005</v>
      </c>
      <c r="P133" s="37" t="s">
        <v>51</v>
      </c>
      <c r="Q133" s="38"/>
      <c r="R133" s="42">
        <f>SUM(R128:R132)</f>
        <v>5.0576400000000001</v>
      </c>
      <c r="S133" s="35"/>
    </row>
    <row r="134" spans="1:19">
      <c r="A134" s="29"/>
      <c r="E134" s="191">
        <f>D133-H133</f>
        <v>241.23750000000001</v>
      </c>
      <c r="I134" s="30"/>
      <c r="K134" s="29"/>
      <c r="O134" s="191">
        <f>N133-R133</f>
        <v>57.382360000000006</v>
      </c>
      <c r="S134" s="30"/>
    </row>
    <row r="135" spans="1:19">
      <c r="A135" s="29"/>
      <c r="E135" s="191"/>
      <c r="I135" s="30"/>
      <c r="K135" s="29"/>
      <c r="O135" s="191"/>
      <c r="S135" s="30"/>
    </row>
    <row r="136" spans="1:19">
      <c r="A136" s="29"/>
      <c r="E136" s="39" t="s">
        <v>52</v>
      </c>
      <c r="I136" s="30"/>
      <c r="K136" s="29"/>
      <c r="O136" s="39" t="s">
        <v>52</v>
      </c>
      <c r="S136" s="30"/>
    </row>
    <row r="137" spans="1:19">
      <c r="A137" s="29"/>
      <c r="I137" s="30"/>
      <c r="K137" s="29"/>
      <c r="S137" s="30"/>
    </row>
    <row r="138" spans="1:19">
      <c r="A138" s="29"/>
      <c r="I138" s="30"/>
      <c r="K138" s="29"/>
      <c r="S138" s="30"/>
    </row>
    <row r="139" spans="1:19">
      <c r="A139" s="29"/>
      <c r="I139" s="30"/>
      <c r="K139" s="29"/>
      <c r="S139" s="30"/>
    </row>
    <row r="140" spans="1:19">
      <c r="A140" s="29"/>
      <c r="B140" s="192" t="s">
        <v>53</v>
      </c>
      <c r="C140" s="192"/>
      <c r="D140" s="192"/>
      <c r="F140" s="192" t="s">
        <v>54</v>
      </c>
      <c r="G140" s="192"/>
      <c r="H140" s="192"/>
      <c r="I140" s="36"/>
      <c r="K140" s="29"/>
      <c r="L140" s="192" t="s">
        <v>53</v>
      </c>
      <c r="M140" s="192"/>
      <c r="N140" s="192"/>
      <c r="P140" s="192" t="s">
        <v>54</v>
      </c>
      <c r="Q140" s="192"/>
      <c r="R140" s="192"/>
      <c r="S140" s="36"/>
    </row>
    <row r="141" spans="1:19">
      <c r="A141" s="31"/>
      <c r="B141" s="32"/>
      <c r="C141" s="32"/>
      <c r="D141" s="32"/>
      <c r="E141" s="32"/>
      <c r="F141" s="32"/>
      <c r="G141" s="32"/>
      <c r="H141" s="32"/>
      <c r="I141" s="33"/>
      <c r="K141" s="31"/>
      <c r="L141" s="32"/>
      <c r="M141" s="32"/>
      <c r="N141" s="32"/>
      <c r="O141" s="32"/>
      <c r="P141" s="32"/>
      <c r="Q141" s="32"/>
      <c r="R141" s="32"/>
      <c r="S141" s="33"/>
    </row>
    <row r="144" spans="1:19" ht="26.25">
      <c r="B144" s="84"/>
      <c r="C144" s="84"/>
      <c r="D144" s="184" t="s">
        <v>55</v>
      </c>
      <c r="E144" s="184"/>
      <c r="F144" s="184"/>
      <c r="G144" s="84"/>
      <c r="H144" s="84"/>
      <c r="I144" s="85"/>
      <c r="L144" s="84"/>
      <c r="M144" s="84"/>
      <c r="N144" s="184" t="s">
        <v>55</v>
      </c>
      <c r="O144" s="184"/>
      <c r="P144" s="184"/>
      <c r="Q144" s="84"/>
      <c r="R144" s="84"/>
      <c r="S144" s="85"/>
    </row>
    <row r="145" spans="1:19" ht="21">
      <c r="B145" s="43"/>
      <c r="C145" s="43"/>
      <c r="D145" s="185" t="s">
        <v>39</v>
      </c>
      <c r="E145" s="185"/>
      <c r="F145" s="185"/>
      <c r="G145" s="43"/>
      <c r="H145" s="43"/>
      <c r="I145" s="44"/>
      <c r="L145" s="43"/>
      <c r="M145" s="43"/>
      <c r="N145" s="185" t="s">
        <v>39</v>
      </c>
      <c r="O145" s="185"/>
      <c r="P145" s="185"/>
      <c r="Q145" s="43"/>
      <c r="R145" s="43"/>
      <c r="S145" s="44"/>
    </row>
    <row r="146" spans="1:19" ht="21">
      <c r="A146" s="29"/>
      <c r="B146" s="43"/>
      <c r="C146" s="43"/>
      <c r="D146" s="43"/>
      <c r="E146" s="43"/>
      <c r="F146" s="43"/>
      <c r="G146" s="43"/>
      <c r="H146" s="43"/>
      <c r="I146" s="44"/>
      <c r="K146" s="29"/>
      <c r="L146" s="43"/>
      <c r="M146" s="43"/>
      <c r="N146" s="43"/>
      <c r="O146" s="43"/>
      <c r="P146" s="43"/>
      <c r="Q146" s="43"/>
      <c r="R146" s="43"/>
      <c r="S146" s="44"/>
    </row>
    <row r="147" spans="1:19" ht="15.75">
      <c r="A147" s="29"/>
      <c r="B147" s="1" t="s">
        <v>56</v>
      </c>
      <c r="C147" t="s">
        <v>720</v>
      </c>
      <c r="F147" t="s">
        <v>59</v>
      </c>
      <c r="G147" s="198" t="s">
        <v>721</v>
      </c>
      <c r="H147" s="198"/>
      <c r="I147" s="28"/>
      <c r="K147" s="29"/>
      <c r="L147" s="1" t="s">
        <v>56</v>
      </c>
      <c r="M147" s="199" t="s">
        <v>734</v>
      </c>
      <c r="N147" s="199"/>
      <c r="P147" t="s">
        <v>59</v>
      </c>
      <c r="Q147" s="198" t="s">
        <v>721</v>
      </c>
      <c r="R147" s="198"/>
      <c r="S147" s="28"/>
    </row>
    <row r="148" spans="1:19" ht="15.75">
      <c r="A148" s="29"/>
      <c r="B148" s="1" t="s">
        <v>57</v>
      </c>
      <c r="C148">
        <v>1720145711</v>
      </c>
      <c r="F148" s="200" t="s">
        <v>735</v>
      </c>
      <c r="G148" s="200"/>
      <c r="H148">
        <v>225.02</v>
      </c>
      <c r="I148" s="28"/>
      <c r="K148" s="29"/>
      <c r="L148" s="1" t="s">
        <v>57</v>
      </c>
      <c r="M148">
        <v>1720145711</v>
      </c>
      <c r="P148" s="200" t="s">
        <v>735</v>
      </c>
      <c r="Q148" s="200"/>
      <c r="R148">
        <v>229.36</v>
      </c>
      <c r="S148" s="28"/>
    </row>
    <row r="149" spans="1:19" ht="15.75">
      <c r="A149" s="29"/>
      <c r="B149" t="s">
        <v>58</v>
      </c>
      <c r="C149" s="45">
        <v>45017</v>
      </c>
      <c r="F149" s="1" t="s">
        <v>40</v>
      </c>
      <c r="H149">
        <v>7</v>
      </c>
      <c r="I149" s="28"/>
      <c r="K149" s="29"/>
      <c r="L149" t="s">
        <v>58</v>
      </c>
      <c r="M149" s="45">
        <v>45017</v>
      </c>
      <c r="P149" s="1" t="s">
        <v>40</v>
      </c>
      <c r="R149">
        <v>7</v>
      </c>
      <c r="S149" s="28"/>
    </row>
    <row r="150" spans="1:19" ht="15.75">
      <c r="A150" s="29"/>
      <c r="I150" s="28"/>
      <c r="K150" s="29"/>
      <c r="S150" s="28"/>
    </row>
    <row r="151" spans="1:19" ht="15.75">
      <c r="A151" s="29"/>
      <c r="B151" s="190" t="s">
        <v>41</v>
      </c>
      <c r="C151" s="190"/>
      <c r="D151" s="190"/>
      <c r="F151" s="190" t="s">
        <v>42</v>
      </c>
      <c r="G151" s="190"/>
      <c r="H151" s="190"/>
      <c r="I151" s="34"/>
      <c r="K151" s="29"/>
      <c r="L151" s="190" t="s">
        <v>41</v>
      </c>
      <c r="M151" s="190"/>
      <c r="N151" s="190"/>
      <c r="P151" s="190" t="s">
        <v>736</v>
      </c>
      <c r="Q151" s="190"/>
      <c r="R151" s="190"/>
      <c r="S151" s="34"/>
    </row>
    <row r="152" spans="1:19" ht="15.75">
      <c r="A152" s="29"/>
      <c r="B152" t="s">
        <v>43</v>
      </c>
      <c r="D152" s="40">
        <v>52.5</v>
      </c>
      <c r="F152" t="s">
        <v>44</v>
      </c>
      <c r="H152" s="40">
        <f>D152*9.45/100</f>
        <v>4.9612499999999997</v>
      </c>
      <c r="I152" s="28"/>
      <c r="K152" s="29"/>
      <c r="L152" t="s">
        <v>43</v>
      </c>
      <c r="N152" s="40">
        <f>R148/30*R149</f>
        <v>53.51733333333334</v>
      </c>
      <c r="P152" t="s">
        <v>44</v>
      </c>
      <c r="R152" s="40">
        <f>N152*9.45/100</f>
        <v>5.0573880000000004</v>
      </c>
      <c r="S152" s="28"/>
    </row>
    <row r="153" spans="1:19" ht="15.75">
      <c r="A153" s="29"/>
      <c r="B153" t="s">
        <v>45</v>
      </c>
      <c r="D153" s="40">
        <v>0</v>
      </c>
      <c r="F153" t="s">
        <v>46</v>
      </c>
      <c r="H153" s="40">
        <v>0</v>
      </c>
      <c r="I153" s="28"/>
      <c r="K153" s="29"/>
      <c r="L153" t="s">
        <v>45</v>
      </c>
      <c r="N153" s="40">
        <v>0</v>
      </c>
      <c r="P153" t="s">
        <v>46</v>
      </c>
      <c r="R153" s="40">
        <v>0</v>
      </c>
      <c r="S153" s="28"/>
    </row>
    <row r="154" spans="1:19" ht="15.75">
      <c r="A154" s="29"/>
      <c r="B154" t="s">
        <v>47</v>
      </c>
      <c r="D154" s="41">
        <f>D152/12</f>
        <v>4.375</v>
      </c>
      <c r="I154" s="28"/>
      <c r="K154" s="29"/>
      <c r="L154" t="s">
        <v>47</v>
      </c>
      <c r="N154" s="41">
        <f>N152/12</f>
        <v>4.4597777777777781</v>
      </c>
      <c r="S154" s="28"/>
    </row>
    <row r="155" spans="1:19" ht="15.75">
      <c r="A155" s="29"/>
      <c r="B155" t="s">
        <v>48</v>
      </c>
      <c r="D155" s="41">
        <f>D152/12</f>
        <v>4.375</v>
      </c>
      <c r="I155" s="28"/>
      <c r="K155" s="29"/>
      <c r="L155" t="s">
        <v>48</v>
      </c>
      <c r="N155" s="41">
        <f>N152/12</f>
        <v>4.4597777777777781</v>
      </c>
      <c r="S155" s="28"/>
    </row>
    <row r="156" spans="1:19" ht="15.75">
      <c r="A156" s="29"/>
      <c r="D156" s="41"/>
      <c r="I156" s="28"/>
      <c r="K156" s="29"/>
      <c r="N156" s="41"/>
      <c r="S156" s="28"/>
    </row>
    <row r="157" spans="1:19" ht="15.75">
      <c r="A157" s="29"/>
      <c r="B157" s="201" t="s">
        <v>50</v>
      </c>
      <c r="C157" s="201"/>
      <c r="D157" s="42">
        <f>SUM(D152:D156)</f>
        <v>61.25</v>
      </c>
      <c r="F157" s="201" t="s">
        <v>51</v>
      </c>
      <c r="G157" s="201"/>
      <c r="H157" s="42">
        <f>SUM(H152:H156)</f>
        <v>4.9612499999999997</v>
      </c>
      <c r="I157" s="35"/>
      <c r="K157" s="29"/>
      <c r="L157" s="37" t="s">
        <v>50</v>
      </c>
      <c r="M157" s="38"/>
      <c r="N157" s="42">
        <f>SUM(N152:N156)</f>
        <v>62.436888888888902</v>
      </c>
      <c r="P157" s="201" t="s">
        <v>51</v>
      </c>
      <c r="Q157" s="201"/>
      <c r="R157" s="42">
        <f>SUM(R152:R156)</f>
        <v>5.0573880000000004</v>
      </c>
      <c r="S157" s="35"/>
    </row>
    <row r="158" spans="1:19" ht="18.75">
      <c r="A158" s="29"/>
      <c r="E158" s="86">
        <f>D157-H157</f>
        <v>56.28875</v>
      </c>
      <c r="I158" s="30"/>
      <c r="K158" s="29"/>
      <c r="O158" s="86">
        <f>N157-R157</f>
        <v>57.379500888888899</v>
      </c>
      <c r="S158" s="30"/>
    </row>
    <row r="159" spans="1:19" ht="18.75">
      <c r="A159" s="29"/>
      <c r="E159" s="86"/>
      <c r="I159" s="30"/>
      <c r="K159" s="29"/>
      <c r="O159" s="86"/>
      <c r="S159" s="30"/>
    </row>
    <row r="160" spans="1:19">
      <c r="A160" s="29"/>
      <c r="E160" s="39" t="s">
        <v>52</v>
      </c>
      <c r="I160" s="30"/>
      <c r="K160" s="29"/>
      <c r="O160" s="39" t="s">
        <v>52</v>
      </c>
      <c r="S160" s="30"/>
    </row>
    <row r="161" spans="1:19">
      <c r="A161" s="29"/>
      <c r="I161" s="30"/>
      <c r="K161" s="29"/>
      <c r="S161" s="30"/>
    </row>
    <row r="162" spans="1:19">
      <c r="A162" s="29"/>
      <c r="I162" s="30"/>
      <c r="K162" s="29"/>
      <c r="S162" s="30"/>
    </row>
    <row r="163" spans="1:19">
      <c r="A163" s="29"/>
      <c r="I163" s="30"/>
      <c r="K163" s="29"/>
      <c r="S163" s="30"/>
    </row>
    <row r="164" spans="1:19">
      <c r="A164" s="29"/>
      <c r="B164" s="87" t="s">
        <v>53</v>
      </c>
      <c r="C164" s="87"/>
      <c r="D164" s="87"/>
      <c r="F164" s="87" t="s">
        <v>54</v>
      </c>
      <c r="G164" s="87"/>
      <c r="H164" s="87"/>
      <c r="I164" s="36"/>
      <c r="K164" s="29"/>
      <c r="L164" s="87" t="s">
        <v>53</v>
      </c>
      <c r="M164" s="87"/>
      <c r="N164" s="87"/>
      <c r="P164" s="87" t="s">
        <v>54</v>
      </c>
      <c r="Q164" s="87"/>
      <c r="R164" s="87"/>
      <c r="S164" s="36"/>
    </row>
    <row r="165" spans="1:19">
      <c r="A165" s="31"/>
      <c r="B165" s="32"/>
      <c r="C165" s="32"/>
      <c r="D165" s="32"/>
      <c r="E165" s="32"/>
      <c r="F165" s="32"/>
      <c r="G165" s="32"/>
      <c r="H165" s="32"/>
      <c r="I165" s="33"/>
      <c r="K165" s="31"/>
      <c r="L165" s="32"/>
      <c r="M165" s="32"/>
      <c r="N165" s="32"/>
      <c r="O165" s="32"/>
      <c r="P165" s="32"/>
      <c r="Q165" s="32"/>
      <c r="R165" s="32"/>
      <c r="S165" s="33"/>
    </row>
    <row r="189" ht="26.25" customHeight="1"/>
    <row r="203" ht="15" customHeight="1"/>
    <row r="204" ht="15" customHeight="1"/>
    <row r="212" ht="26.25" customHeight="1"/>
    <row r="226" ht="15" customHeight="1"/>
    <row r="227" ht="15" customHeight="1"/>
    <row r="235" ht="26.25" customHeight="1"/>
    <row r="249" ht="15" customHeight="1"/>
    <row r="250" ht="15" customHeight="1"/>
    <row r="258" ht="26.25" customHeight="1"/>
    <row r="272" ht="15" customHeight="1"/>
    <row r="273" ht="15" customHeight="1"/>
  </sheetData>
  <mergeCells count="135">
    <mergeCell ref="N144:P144"/>
    <mergeCell ref="N145:P145"/>
    <mergeCell ref="P34:R34"/>
    <mergeCell ref="P71:R71"/>
    <mergeCell ref="O134:O135"/>
    <mergeCell ref="L140:N140"/>
    <mergeCell ref="P140:R140"/>
    <mergeCell ref="K120:S120"/>
    <mergeCell ref="K121:S121"/>
    <mergeCell ref="L127:N127"/>
    <mergeCell ref="P127:R127"/>
    <mergeCell ref="P148:Q148"/>
    <mergeCell ref="F148:G148"/>
    <mergeCell ref="P151:R151"/>
    <mergeCell ref="L151:N151"/>
    <mergeCell ref="P157:Q157"/>
    <mergeCell ref="F157:G157"/>
    <mergeCell ref="B157:C157"/>
    <mergeCell ref="B151:D151"/>
    <mergeCell ref="F151:H151"/>
    <mergeCell ref="G147:H147"/>
    <mergeCell ref="Q147:R147"/>
    <mergeCell ref="M147:N147"/>
    <mergeCell ref="AO21:AQ21"/>
    <mergeCell ref="AS21:AU21"/>
    <mergeCell ref="A3:I3"/>
    <mergeCell ref="K3:S3"/>
    <mergeCell ref="A4:I4"/>
    <mergeCell ref="K4:S4"/>
    <mergeCell ref="AE21:AG21"/>
    <mergeCell ref="AI21:AK21"/>
    <mergeCell ref="B23:D23"/>
    <mergeCell ref="F23:H23"/>
    <mergeCell ref="L23:N23"/>
    <mergeCell ref="P23:R23"/>
    <mergeCell ref="B10:D10"/>
    <mergeCell ref="F10:H10"/>
    <mergeCell ref="L10:N10"/>
    <mergeCell ref="P10:R10"/>
    <mergeCell ref="E17:E18"/>
    <mergeCell ref="O17:O18"/>
    <mergeCell ref="A27:I27"/>
    <mergeCell ref="K27:S27"/>
    <mergeCell ref="F34:H34"/>
    <mergeCell ref="AN1:AV1"/>
    <mergeCell ref="AN2:AV2"/>
    <mergeCell ref="AO8:AQ8"/>
    <mergeCell ref="AS8:AU8"/>
    <mergeCell ref="AR15:AR16"/>
    <mergeCell ref="AD1:AL1"/>
    <mergeCell ref="AD2:AL2"/>
    <mergeCell ref="AE8:AG8"/>
    <mergeCell ref="AI8:AK8"/>
    <mergeCell ref="AH15:AH16"/>
    <mergeCell ref="A28:I28"/>
    <mergeCell ref="K28:S28"/>
    <mergeCell ref="AI44:AK44"/>
    <mergeCell ref="AS44:AU44"/>
    <mergeCell ref="AI31:AK31"/>
    <mergeCell ref="AS31:AU31"/>
    <mergeCell ref="AD24:AL24"/>
    <mergeCell ref="AN24:AV24"/>
    <mergeCell ref="AD25:AL25"/>
    <mergeCell ref="AN25:AV25"/>
    <mergeCell ref="AE31:AG31"/>
    <mergeCell ref="AO31:AQ31"/>
    <mergeCell ref="AH38:AH39"/>
    <mergeCell ref="AR38:AR39"/>
    <mergeCell ref="AE44:AG44"/>
    <mergeCell ref="AO44:AQ44"/>
    <mergeCell ref="U24:AC24"/>
    <mergeCell ref="U25:AC25"/>
    <mergeCell ref="V31:X31"/>
    <mergeCell ref="Z31:AB31"/>
    <mergeCell ref="Y38:Y39"/>
    <mergeCell ref="V44:X44"/>
    <mergeCell ref="Z44:AB44"/>
    <mergeCell ref="A51:I51"/>
    <mergeCell ref="K51:S51"/>
    <mergeCell ref="A52:I52"/>
    <mergeCell ref="K52:S52"/>
    <mergeCell ref="B58:D58"/>
    <mergeCell ref="F58:H58"/>
    <mergeCell ref="L58:N58"/>
    <mergeCell ref="P58:R58"/>
    <mergeCell ref="B34:D34"/>
    <mergeCell ref="L34:N34"/>
    <mergeCell ref="E41:E42"/>
    <mergeCell ref="O41:O42"/>
    <mergeCell ref="B47:D47"/>
    <mergeCell ref="L47:N47"/>
    <mergeCell ref="F47:H47"/>
    <mergeCell ref="P47:R47"/>
    <mergeCell ref="A74:I74"/>
    <mergeCell ref="K74:S74"/>
    <mergeCell ref="A75:I75"/>
    <mergeCell ref="K75:S75"/>
    <mergeCell ref="E65:E66"/>
    <mergeCell ref="O65:O66"/>
    <mergeCell ref="B71:D71"/>
    <mergeCell ref="F71:H71"/>
    <mergeCell ref="L71:N71"/>
    <mergeCell ref="B94:D94"/>
    <mergeCell ref="F94:H94"/>
    <mergeCell ref="L94:N94"/>
    <mergeCell ref="P94:R94"/>
    <mergeCell ref="B81:D81"/>
    <mergeCell ref="F81:H81"/>
    <mergeCell ref="L81:N81"/>
    <mergeCell ref="P81:R81"/>
    <mergeCell ref="E88:E89"/>
    <mergeCell ref="O88:O89"/>
    <mergeCell ref="A97:I97"/>
    <mergeCell ref="K97:S97"/>
    <mergeCell ref="A98:I98"/>
    <mergeCell ref="K98:S98"/>
    <mergeCell ref="B104:D104"/>
    <mergeCell ref="F104:H104"/>
    <mergeCell ref="L104:N104"/>
    <mergeCell ref="P104:R104"/>
    <mergeCell ref="P117:R117"/>
    <mergeCell ref="E111:E112"/>
    <mergeCell ref="O111:O112"/>
    <mergeCell ref="B117:D117"/>
    <mergeCell ref="F117:H117"/>
    <mergeCell ref="L117:N117"/>
    <mergeCell ref="D144:F144"/>
    <mergeCell ref="D145:F145"/>
    <mergeCell ref="A120:I120"/>
    <mergeCell ref="A121:I121"/>
    <mergeCell ref="B127:D127"/>
    <mergeCell ref="F127:H127"/>
    <mergeCell ref="E134:E135"/>
    <mergeCell ref="B140:D140"/>
    <mergeCell ref="F140:H14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199" t="s">
        <v>112</v>
      </c>
      <c r="E1" s="199"/>
      <c r="F1" s="199"/>
      <c r="N1" s="199" t="s">
        <v>112</v>
      </c>
      <c r="O1" s="199"/>
      <c r="P1" s="199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 t="shared" ref="D15:G15" si="4">D13-D14</f>
        <v>-183.89</v>
      </c>
      <c r="E15">
        <f t="shared" si="4"/>
        <v>-200.64</v>
      </c>
      <c r="F15">
        <f t="shared" si="4"/>
        <v>-160.32</v>
      </c>
      <c r="G15">
        <f t="shared" si="4"/>
        <v>-164.89000000000004</v>
      </c>
      <c r="M15">
        <f>M13-M14</f>
        <v>30.039999999999992</v>
      </c>
      <c r="N15">
        <f t="shared" ref="N15:Q15" si="5">N13-N14</f>
        <v>-9.0000000000031832E-2</v>
      </c>
      <c r="O15">
        <f t="shared" si="5"/>
        <v>-35.639999999999986</v>
      </c>
      <c r="P15">
        <f t="shared" si="5"/>
        <v>33.920000000000016</v>
      </c>
      <c r="Q15">
        <f t="shared" si="5"/>
        <v>-0.38999999999998636</v>
      </c>
    </row>
    <row r="17" spans="2:19">
      <c r="B17" s="3"/>
      <c r="C17" s="3"/>
      <c r="D17" s="169" t="s">
        <v>124</v>
      </c>
      <c r="E17" s="169"/>
      <c r="F17" s="169"/>
      <c r="G17" s="3"/>
      <c r="H17" s="3"/>
      <c r="L17" s="3"/>
      <c r="M17" s="3"/>
      <c r="N17" s="169" t="s">
        <v>124</v>
      </c>
      <c r="O17" s="169"/>
      <c r="P17" s="169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 t="shared" ref="S18:S20" si="6"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 t="shared" si="6"/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 t="shared" si="6"/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5"/>
  <sheetViews>
    <sheetView topLeftCell="A49" workbookViewId="0">
      <selection activeCell="A64" sqref="A64:G66"/>
    </sheetView>
  </sheetViews>
  <sheetFormatPr baseColWidth="10" defaultRowHeight="15"/>
  <cols>
    <col min="6" max="6" width="13.42578125" customWidth="1"/>
    <col min="7" max="7" width="21.42578125" customWidth="1"/>
  </cols>
  <sheetData>
    <row r="1" spans="1:11" ht="22.5">
      <c r="A1" s="136" t="s">
        <v>469</v>
      </c>
      <c r="B1" s="137"/>
      <c r="C1" s="136" t="s">
        <v>560</v>
      </c>
      <c r="D1" s="137"/>
      <c r="E1" s="138">
        <v>45065</v>
      </c>
      <c r="F1" s="136"/>
      <c r="G1" s="139" t="s">
        <v>478</v>
      </c>
      <c r="H1" s="137"/>
      <c r="I1" s="140">
        <v>57.143000000000001</v>
      </c>
      <c r="J1" s="140">
        <v>100</v>
      </c>
    </row>
    <row r="2" spans="1:11" ht="22.5">
      <c r="A2" s="141" t="s">
        <v>469</v>
      </c>
      <c r="B2" s="142"/>
      <c r="C2" s="141" t="s">
        <v>560</v>
      </c>
      <c r="D2" s="142"/>
      <c r="E2" s="143">
        <v>45070</v>
      </c>
      <c r="F2" s="141" t="s">
        <v>80</v>
      </c>
      <c r="G2" s="144" t="s">
        <v>478</v>
      </c>
      <c r="H2" s="142"/>
      <c r="I2" s="145">
        <v>63.429000000000002</v>
      </c>
      <c r="J2" s="145">
        <v>111.001</v>
      </c>
    </row>
    <row r="3" spans="1:11" ht="22.5">
      <c r="A3" s="136" t="s">
        <v>472</v>
      </c>
      <c r="B3" s="137"/>
      <c r="C3" s="136" t="s">
        <v>560</v>
      </c>
      <c r="D3" s="137"/>
      <c r="E3" s="138">
        <v>45062</v>
      </c>
      <c r="F3" s="136" t="s">
        <v>80</v>
      </c>
      <c r="G3" s="139" t="s">
        <v>478</v>
      </c>
      <c r="H3" s="137"/>
      <c r="I3" s="140">
        <v>38.856999999999999</v>
      </c>
      <c r="J3" s="140">
        <v>68</v>
      </c>
    </row>
    <row r="4" spans="1:11" ht="22.5">
      <c r="A4" s="141" t="s">
        <v>472</v>
      </c>
      <c r="B4" s="142"/>
      <c r="C4" s="141" t="s">
        <v>560</v>
      </c>
      <c r="D4" s="142"/>
      <c r="E4" s="143">
        <v>45068</v>
      </c>
      <c r="F4" s="141" t="s">
        <v>80</v>
      </c>
      <c r="G4" s="144" t="s">
        <v>478</v>
      </c>
      <c r="H4" s="142"/>
      <c r="I4" s="145">
        <v>54.838000000000001</v>
      </c>
      <c r="J4" s="145">
        <v>95.97</v>
      </c>
    </row>
    <row r="5" spans="1:11" ht="22.5">
      <c r="A5" s="136" t="s">
        <v>472</v>
      </c>
      <c r="B5" s="137"/>
      <c r="C5" s="136" t="s">
        <v>560</v>
      </c>
      <c r="D5" s="137"/>
      <c r="E5" s="138">
        <v>45072</v>
      </c>
      <c r="F5" s="136" t="s">
        <v>894</v>
      </c>
      <c r="G5" s="139" t="s">
        <v>478</v>
      </c>
      <c r="H5" s="137"/>
      <c r="I5" s="140">
        <v>65.989999999999995</v>
      </c>
      <c r="J5" s="140">
        <v>115.48</v>
      </c>
    </row>
    <row r="6" spans="1:11" ht="22.5">
      <c r="A6" s="141" t="s">
        <v>472</v>
      </c>
      <c r="B6" s="142"/>
      <c r="C6" s="141" t="s">
        <v>560</v>
      </c>
      <c r="D6" s="142"/>
      <c r="E6" s="143">
        <v>45077</v>
      </c>
      <c r="F6" s="141" t="s">
        <v>895</v>
      </c>
      <c r="G6" s="144" t="s">
        <v>478</v>
      </c>
      <c r="H6" s="142"/>
      <c r="I6" s="145">
        <v>43.433</v>
      </c>
      <c r="J6" s="145">
        <v>76.010000000000005</v>
      </c>
    </row>
    <row r="7" spans="1:11">
      <c r="A7" s="146"/>
      <c r="B7" s="142"/>
      <c r="C7" s="146"/>
      <c r="D7" s="142"/>
      <c r="E7" s="147"/>
      <c r="F7" s="146"/>
      <c r="G7" s="148"/>
      <c r="H7" s="142"/>
      <c r="I7" s="149"/>
      <c r="J7" s="150">
        <f>SUM(J1:J6)</f>
        <v>566.46100000000001</v>
      </c>
    </row>
    <row r="9" spans="1:11" ht="30">
      <c r="A9" s="131" t="s">
        <v>897</v>
      </c>
      <c r="B9" s="131" t="s">
        <v>898</v>
      </c>
      <c r="C9" s="131" t="s">
        <v>899</v>
      </c>
      <c r="D9" s="131" t="s">
        <v>900</v>
      </c>
      <c r="E9" s="131" t="s">
        <v>901</v>
      </c>
      <c r="F9" s="131" t="s">
        <v>902</v>
      </c>
      <c r="G9" s="131" t="s">
        <v>903</v>
      </c>
    </row>
    <row r="10" spans="1:11">
      <c r="A10" s="127" t="s">
        <v>471</v>
      </c>
      <c r="B10" s="128">
        <v>45066.050879629998</v>
      </c>
      <c r="C10" s="127" t="s">
        <v>478</v>
      </c>
      <c r="D10" s="129">
        <v>42.856000000000002</v>
      </c>
      <c r="E10" s="129">
        <v>75</v>
      </c>
      <c r="F10" s="129">
        <v>248761</v>
      </c>
      <c r="G10" s="130" t="s">
        <v>878</v>
      </c>
    </row>
    <row r="11" spans="1:11">
      <c r="A11" s="127" t="s">
        <v>471</v>
      </c>
      <c r="B11" s="128">
        <v>45070.016793980001</v>
      </c>
      <c r="C11" s="127" t="s">
        <v>478</v>
      </c>
      <c r="D11" s="129">
        <v>41.713000000000001</v>
      </c>
      <c r="E11" s="129">
        <v>73</v>
      </c>
      <c r="F11" s="129">
        <v>49747</v>
      </c>
      <c r="G11" s="130" t="s">
        <v>878</v>
      </c>
    </row>
    <row r="12" spans="1:11">
      <c r="A12" s="127" t="s">
        <v>471</v>
      </c>
      <c r="B12" s="128">
        <v>45063.396331019998</v>
      </c>
      <c r="C12" s="127" t="s">
        <v>478</v>
      </c>
      <c r="D12" s="129">
        <v>27.436</v>
      </c>
      <c r="E12" s="129">
        <v>48.012999999999998</v>
      </c>
      <c r="F12" s="129">
        <v>47830</v>
      </c>
      <c r="G12" s="130" t="s">
        <v>878</v>
      </c>
    </row>
    <row r="13" spans="1:11">
      <c r="A13" s="127" t="s">
        <v>471</v>
      </c>
      <c r="B13" s="128">
        <v>45064.840567129999</v>
      </c>
      <c r="C13" s="127" t="s">
        <v>478</v>
      </c>
      <c r="D13" s="129">
        <v>45.145000000000003</v>
      </c>
      <c r="E13" s="129">
        <v>79.004000000000005</v>
      </c>
      <c r="F13" s="129">
        <v>49022</v>
      </c>
      <c r="G13" s="130" t="s">
        <v>896</v>
      </c>
      <c r="K13" s="133"/>
    </row>
    <row r="14" spans="1:11">
      <c r="A14" s="127" t="s">
        <v>471</v>
      </c>
      <c r="B14" s="128">
        <v>45068.7815625</v>
      </c>
      <c r="C14" s="127" t="s">
        <v>478</v>
      </c>
      <c r="D14" s="129">
        <v>43.713999999999999</v>
      </c>
      <c r="E14" s="129">
        <v>76.5</v>
      </c>
      <c r="F14" s="129">
        <v>49170</v>
      </c>
      <c r="G14" s="130" t="s">
        <v>878</v>
      </c>
    </row>
    <row r="15" spans="1:11">
      <c r="A15" s="127" t="s">
        <v>471</v>
      </c>
      <c r="B15" s="128">
        <v>45072.339895830002</v>
      </c>
      <c r="C15" s="127" t="s">
        <v>478</v>
      </c>
      <c r="D15" s="129">
        <v>41.264000000000003</v>
      </c>
      <c r="E15" s="129">
        <v>72.212000000000003</v>
      </c>
      <c r="F15" s="129">
        <v>0</v>
      </c>
      <c r="G15" s="132"/>
    </row>
    <row r="16" spans="1:11">
      <c r="A16" s="127" t="s">
        <v>471</v>
      </c>
      <c r="B16" s="128">
        <v>45077.653715280001</v>
      </c>
      <c r="C16" s="127" t="s">
        <v>478</v>
      </c>
      <c r="D16" s="129">
        <v>41.77</v>
      </c>
      <c r="E16" s="129">
        <v>73.099999999999994</v>
      </c>
      <c r="F16" s="129">
        <v>50671</v>
      </c>
      <c r="G16" s="130" t="s">
        <v>878</v>
      </c>
    </row>
    <row r="17" spans="1:7">
      <c r="A17" s="127" t="s">
        <v>473</v>
      </c>
      <c r="B17" s="128">
        <v>45064.482465280002</v>
      </c>
      <c r="C17" s="127" t="s">
        <v>478</v>
      </c>
      <c r="D17" s="129">
        <v>35.463999999999999</v>
      </c>
      <c r="E17" s="129">
        <v>62.06</v>
      </c>
      <c r="F17" s="129">
        <v>1190200</v>
      </c>
      <c r="G17" s="130" t="s">
        <v>904</v>
      </c>
    </row>
    <row r="18" spans="1:7">
      <c r="A18" s="127" t="s">
        <v>473</v>
      </c>
      <c r="B18" s="128">
        <v>45069.531377320003</v>
      </c>
      <c r="C18" s="127" t="s">
        <v>478</v>
      </c>
      <c r="D18" s="129">
        <v>39.999000000000002</v>
      </c>
      <c r="E18" s="129">
        <v>70</v>
      </c>
      <c r="F18" s="129">
        <v>119650</v>
      </c>
      <c r="G18" s="130" t="s">
        <v>905</v>
      </c>
    </row>
    <row r="19" spans="1:7">
      <c r="A19" s="127" t="s">
        <v>473</v>
      </c>
      <c r="B19" s="128">
        <v>45075.659606480003</v>
      </c>
      <c r="C19" s="127" t="s">
        <v>478</v>
      </c>
      <c r="D19" s="129">
        <v>36.584000000000003</v>
      </c>
      <c r="E19" s="129">
        <v>64.02</v>
      </c>
      <c r="F19" s="129">
        <v>54127</v>
      </c>
      <c r="G19" s="130" t="s">
        <v>906</v>
      </c>
    </row>
    <row r="20" spans="1:7">
      <c r="A20" s="127" t="s">
        <v>473</v>
      </c>
      <c r="B20" s="128">
        <v>45076.818032410003</v>
      </c>
      <c r="C20" s="127" t="s">
        <v>478</v>
      </c>
      <c r="D20" s="129">
        <v>32.912999999999997</v>
      </c>
      <c r="E20" s="129">
        <v>57.6</v>
      </c>
      <c r="F20" s="129">
        <v>1000265</v>
      </c>
      <c r="G20" s="130" t="s">
        <v>907</v>
      </c>
    </row>
    <row r="21" spans="1:7">
      <c r="A21" s="127" t="s">
        <v>473</v>
      </c>
      <c r="B21" s="128">
        <v>45072.326400459999</v>
      </c>
      <c r="C21" s="127" t="s">
        <v>478</v>
      </c>
      <c r="D21" s="129">
        <v>58.854999999999997</v>
      </c>
      <c r="E21" s="129">
        <v>103</v>
      </c>
      <c r="F21" s="129">
        <v>1200</v>
      </c>
      <c r="G21" s="130" t="s">
        <v>908</v>
      </c>
    </row>
    <row r="22" spans="1:7">
      <c r="E22" s="134">
        <f>SUM(E10:E21)</f>
        <v>853.5089999999999</v>
      </c>
    </row>
    <row r="24" spans="1:7" ht="30">
      <c r="A24" s="131" t="s">
        <v>897</v>
      </c>
      <c r="B24" s="131" t="s">
        <v>898</v>
      </c>
      <c r="C24" s="131" t="s">
        <v>899</v>
      </c>
      <c r="D24" s="131" t="s">
        <v>900</v>
      </c>
      <c r="E24" s="131" t="s">
        <v>901</v>
      </c>
      <c r="F24" s="131" t="s">
        <v>902</v>
      </c>
      <c r="G24" s="131" t="s">
        <v>903</v>
      </c>
    </row>
    <row r="25" spans="1:7" ht="15" customHeight="1">
      <c r="A25" s="127" t="s">
        <v>468</v>
      </c>
      <c r="B25" s="128">
        <v>45071.751944440002</v>
      </c>
      <c r="C25" s="127" t="s">
        <v>478</v>
      </c>
      <c r="D25" s="129">
        <v>34.289000000000001</v>
      </c>
      <c r="E25" s="129">
        <v>60.01</v>
      </c>
      <c r="F25" s="129">
        <v>9999</v>
      </c>
      <c r="G25" s="130" t="s">
        <v>148</v>
      </c>
    </row>
    <row r="26" spans="1:7">
      <c r="A26" s="127" t="s">
        <v>468</v>
      </c>
      <c r="B26" s="128">
        <v>45063.472627319999</v>
      </c>
      <c r="C26" s="127" t="s">
        <v>478</v>
      </c>
      <c r="D26" s="129">
        <v>62.904000000000003</v>
      </c>
      <c r="E26" s="129">
        <v>110.08</v>
      </c>
      <c r="F26" s="129">
        <v>0</v>
      </c>
      <c r="G26" s="130" t="s">
        <v>760</v>
      </c>
    </row>
    <row r="27" spans="1:7">
      <c r="A27" s="127" t="s">
        <v>468</v>
      </c>
      <c r="B27" s="128">
        <v>45065.797002320003</v>
      </c>
      <c r="C27" s="127" t="s">
        <v>478</v>
      </c>
      <c r="D27" s="129">
        <v>40.002000000000002</v>
      </c>
      <c r="E27" s="129">
        <v>70</v>
      </c>
      <c r="F27" s="129">
        <v>24562</v>
      </c>
      <c r="G27" s="130" t="s">
        <v>148</v>
      </c>
    </row>
    <row r="28" spans="1:7">
      <c r="A28" s="127" t="s">
        <v>468</v>
      </c>
      <c r="B28" s="128">
        <v>45068.816041669998</v>
      </c>
      <c r="C28" s="127" t="s">
        <v>478</v>
      </c>
      <c r="D28" s="129">
        <v>85.727000000000004</v>
      </c>
      <c r="E28" s="129">
        <v>150.02000000000001</v>
      </c>
      <c r="F28" s="129">
        <v>0</v>
      </c>
      <c r="G28" s="130" t="s">
        <v>760</v>
      </c>
    </row>
    <row r="29" spans="1:7">
      <c r="A29" s="127" t="s">
        <v>468</v>
      </c>
      <c r="B29" s="128">
        <v>45076.769548609998</v>
      </c>
      <c r="C29" s="127" t="s">
        <v>478</v>
      </c>
      <c r="D29" s="129">
        <v>40</v>
      </c>
      <c r="E29" s="129">
        <v>70</v>
      </c>
      <c r="F29" s="129">
        <v>0</v>
      </c>
      <c r="G29" s="130" t="s">
        <v>148</v>
      </c>
    </row>
    <row r="30" spans="1:7">
      <c r="E30" s="134">
        <f>SUM(E25:E29)</f>
        <v>460.11</v>
      </c>
    </row>
    <row r="32" spans="1:7" ht="30">
      <c r="A32" s="131" t="s">
        <v>897</v>
      </c>
      <c r="B32" s="131" t="s">
        <v>898</v>
      </c>
      <c r="C32" s="131" t="s">
        <v>899</v>
      </c>
      <c r="D32" s="131" t="s">
        <v>900</v>
      </c>
      <c r="E32" s="131" t="s">
        <v>901</v>
      </c>
      <c r="F32" s="131" t="s">
        <v>902</v>
      </c>
      <c r="G32" s="131" t="s">
        <v>903</v>
      </c>
    </row>
    <row r="33" spans="1:7">
      <c r="A33" s="127" t="s">
        <v>477</v>
      </c>
      <c r="B33" s="128">
        <v>45062.104224540002</v>
      </c>
      <c r="C33" s="127" t="s">
        <v>478</v>
      </c>
      <c r="D33" s="129">
        <v>34.223999999999997</v>
      </c>
      <c r="E33" s="129">
        <v>59.89</v>
      </c>
      <c r="F33" s="129">
        <v>5565</v>
      </c>
      <c r="G33" s="130" t="s">
        <v>20</v>
      </c>
    </row>
    <row r="34" spans="1:7">
      <c r="A34" s="127" t="s">
        <v>477</v>
      </c>
      <c r="B34" s="128">
        <v>45070.969756940001</v>
      </c>
      <c r="C34" s="127" t="s">
        <v>478</v>
      </c>
      <c r="D34" s="129">
        <v>33.15</v>
      </c>
      <c r="E34" s="129">
        <v>58.01</v>
      </c>
      <c r="F34" s="129">
        <v>0</v>
      </c>
      <c r="G34" s="130" t="s">
        <v>909</v>
      </c>
    </row>
    <row r="35" spans="1:7">
      <c r="A35" s="127" t="s">
        <v>477</v>
      </c>
      <c r="B35" s="128">
        <v>45073.3241088</v>
      </c>
      <c r="C35" s="127" t="s">
        <v>478</v>
      </c>
      <c r="D35" s="129">
        <v>30.29</v>
      </c>
      <c r="E35" s="129">
        <v>53.01</v>
      </c>
      <c r="F35" s="129">
        <v>30730</v>
      </c>
      <c r="G35" s="130" t="s">
        <v>910</v>
      </c>
    </row>
    <row r="36" spans="1:7">
      <c r="E36" s="134">
        <f>SUM(E33:E35)</f>
        <v>170.91</v>
      </c>
    </row>
    <row r="38" spans="1:7" ht="30">
      <c r="A38" s="131" t="s">
        <v>897</v>
      </c>
      <c r="B38" s="131" t="s">
        <v>898</v>
      </c>
      <c r="C38" s="131" t="s">
        <v>899</v>
      </c>
      <c r="D38" s="131" t="s">
        <v>900</v>
      </c>
      <c r="E38" s="131" t="s">
        <v>901</v>
      </c>
      <c r="F38" s="131" t="s">
        <v>902</v>
      </c>
      <c r="G38" s="131" t="s">
        <v>903</v>
      </c>
    </row>
    <row r="39" spans="1:7">
      <c r="A39" s="127" t="s">
        <v>474</v>
      </c>
      <c r="B39" s="128">
        <v>45062.454733799997</v>
      </c>
      <c r="C39" s="127" t="s">
        <v>478</v>
      </c>
      <c r="D39" s="129">
        <v>100.20099999999999</v>
      </c>
      <c r="E39" s="129">
        <v>175.35</v>
      </c>
      <c r="F39" s="129">
        <v>830213</v>
      </c>
      <c r="G39" s="130" t="s">
        <v>557</v>
      </c>
    </row>
    <row r="40" spans="1:7">
      <c r="A40" s="127" t="s">
        <v>474</v>
      </c>
      <c r="B40" s="128">
        <v>45072.772534720003</v>
      </c>
      <c r="C40" s="127" t="s">
        <v>478</v>
      </c>
      <c r="D40" s="129">
        <v>46.335999999999999</v>
      </c>
      <c r="E40" s="129">
        <v>81.09</v>
      </c>
      <c r="F40" s="129">
        <v>834023</v>
      </c>
      <c r="G40" s="130" t="s">
        <v>20</v>
      </c>
    </row>
    <row r="41" spans="1:7">
      <c r="A41" s="127" t="s">
        <v>476</v>
      </c>
      <c r="B41" s="128">
        <v>45063.730879629999</v>
      </c>
      <c r="C41" s="127" t="s">
        <v>478</v>
      </c>
      <c r="D41" s="129">
        <v>91.64</v>
      </c>
      <c r="E41" s="129">
        <v>160.37</v>
      </c>
      <c r="F41" s="129">
        <v>7129</v>
      </c>
      <c r="G41" s="130" t="s">
        <v>749</v>
      </c>
    </row>
    <row r="42" spans="1:7">
      <c r="A42" s="127" t="s">
        <v>476</v>
      </c>
      <c r="B42" s="128">
        <v>45064.852511570003</v>
      </c>
      <c r="C42" s="127" t="s">
        <v>478</v>
      </c>
      <c r="D42" s="129">
        <v>48.576999999999998</v>
      </c>
      <c r="E42" s="129">
        <v>85.01</v>
      </c>
      <c r="F42" s="129">
        <v>999</v>
      </c>
      <c r="G42" s="130" t="s">
        <v>911</v>
      </c>
    </row>
    <row r="43" spans="1:7">
      <c r="A43" s="127" t="s">
        <v>912</v>
      </c>
      <c r="B43" s="128">
        <v>45071.553888889997</v>
      </c>
      <c r="C43" s="127" t="s">
        <v>478</v>
      </c>
      <c r="D43" s="129">
        <v>94.703000000000003</v>
      </c>
      <c r="E43" s="129">
        <v>165.73</v>
      </c>
      <c r="F43" s="129">
        <v>0</v>
      </c>
      <c r="G43" s="132"/>
    </row>
    <row r="44" spans="1:7">
      <c r="E44" s="134">
        <f>SUM(E39:E43)</f>
        <v>667.55</v>
      </c>
    </row>
    <row r="46" spans="1:7" ht="30">
      <c r="A46" s="131" t="s">
        <v>897</v>
      </c>
      <c r="B46" s="131" t="s">
        <v>898</v>
      </c>
      <c r="C46" s="131" t="s">
        <v>899</v>
      </c>
      <c r="D46" s="131" t="s">
        <v>900</v>
      </c>
      <c r="E46" s="131" t="s">
        <v>901</v>
      </c>
      <c r="F46" s="131" t="s">
        <v>902</v>
      </c>
      <c r="G46" s="131" t="s">
        <v>903</v>
      </c>
    </row>
    <row r="47" spans="1:7">
      <c r="A47" s="127" t="s">
        <v>693</v>
      </c>
      <c r="B47" s="128">
        <v>45063.76393519</v>
      </c>
      <c r="C47" s="127" t="s">
        <v>478</v>
      </c>
      <c r="D47" s="129">
        <v>45.713999999999999</v>
      </c>
      <c r="E47" s="129">
        <v>80</v>
      </c>
      <c r="F47" s="129">
        <v>12345</v>
      </c>
      <c r="G47" s="130" t="s">
        <v>757</v>
      </c>
    </row>
    <row r="48" spans="1:7">
      <c r="A48" s="127" t="s">
        <v>693</v>
      </c>
      <c r="B48" s="128">
        <v>45069.814444440002</v>
      </c>
      <c r="C48" s="127" t="s">
        <v>478</v>
      </c>
      <c r="D48" s="129">
        <v>74.284000000000006</v>
      </c>
      <c r="E48" s="129">
        <v>130</v>
      </c>
      <c r="F48" s="129">
        <v>9999</v>
      </c>
      <c r="G48" s="130" t="s">
        <v>757</v>
      </c>
    </row>
    <row r="49" spans="1:7">
      <c r="A49" s="127" t="s">
        <v>693</v>
      </c>
      <c r="B49" s="128">
        <v>45072.803958329998</v>
      </c>
      <c r="C49" s="127" t="s">
        <v>478</v>
      </c>
      <c r="D49" s="129">
        <v>57.145000000000003</v>
      </c>
      <c r="E49" s="129">
        <v>100</v>
      </c>
      <c r="F49" s="129">
        <v>0</v>
      </c>
      <c r="G49" s="130" t="s">
        <v>757</v>
      </c>
    </row>
    <row r="50" spans="1:7">
      <c r="A50" s="127" t="s">
        <v>693</v>
      </c>
      <c r="B50" s="128">
        <v>45077.508032409998</v>
      </c>
      <c r="C50" s="127" t="s">
        <v>478</v>
      </c>
      <c r="D50" s="129">
        <v>57.143000000000001</v>
      </c>
      <c r="E50" s="129">
        <v>100</v>
      </c>
      <c r="F50" s="129">
        <v>6565</v>
      </c>
      <c r="G50" s="130" t="s">
        <v>756</v>
      </c>
    </row>
    <row r="51" spans="1:7">
      <c r="A51" s="127" t="s">
        <v>677</v>
      </c>
      <c r="B51" s="128">
        <v>45064.906631940001</v>
      </c>
      <c r="C51" s="127" t="s">
        <v>478</v>
      </c>
      <c r="D51" s="129">
        <v>40</v>
      </c>
      <c r="E51" s="129">
        <v>70</v>
      </c>
      <c r="F51" s="129">
        <v>999</v>
      </c>
      <c r="G51" s="130" t="s">
        <v>913</v>
      </c>
    </row>
    <row r="52" spans="1:7">
      <c r="A52" s="127" t="s">
        <v>755</v>
      </c>
      <c r="B52" s="128">
        <v>45070.353136569996</v>
      </c>
      <c r="C52" s="127" t="s">
        <v>478</v>
      </c>
      <c r="D52" s="129">
        <v>102.861</v>
      </c>
      <c r="E52" s="129">
        <v>180.01</v>
      </c>
      <c r="F52" s="129">
        <v>5555</v>
      </c>
      <c r="G52" s="130" t="s">
        <v>914</v>
      </c>
    </row>
    <row r="53" spans="1:7">
      <c r="A53" s="127" t="s">
        <v>755</v>
      </c>
      <c r="B53" s="128">
        <v>45072.675520830002</v>
      </c>
      <c r="C53" s="127" t="s">
        <v>478</v>
      </c>
      <c r="D53" s="129">
        <v>108.571</v>
      </c>
      <c r="E53" s="129">
        <v>190</v>
      </c>
      <c r="F53" s="129">
        <v>0</v>
      </c>
      <c r="G53" s="130" t="s">
        <v>62</v>
      </c>
    </row>
    <row r="54" spans="1:7">
      <c r="A54" s="127" t="s">
        <v>677</v>
      </c>
      <c r="B54" s="128">
        <v>45075.512268519997</v>
      </c>
      <c r="C54" s="127" t="s">
        <v>478</v>
      </c>
      <c r="D54" s="129">
        <v>57.142000000000003</v>
      </c>
      <c r="E54" s="129">
        <v>100</v>
      </c>
      <c r="F54" s="129">
        <v>5555</v>
      </c>
      <c r="G54" s="130" t="s">
        <v>915</v>
      </c>
    </row>
    <row r="55" spans="1:7">
      <c r="E55" s="134">
        <f>SUM(E47:E54)</f>
        <v>950.01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212"/>
  <sheetViews>
    <sheetView topLeftCell="W494" zoomScale="84" zoomScaleNormal="84" workbookViewId="0">
      <selection activeCell="AA507" sqref="AA507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64" t="s">
        <v>20</v>
      </c>
      <c r="F8" s="164"/>
      <c r="G8" s="164"/>
      <c r="H8" s="164"/>
      <c r="V8" s="17"/>
      <c r="X8" s="23" t="s">
        <v>82</v>
      </c>
      <c r="Y8" s="20">
        <f>IF(B8="PAGADO",0,C13)</f>
        <v>0</v>
      </c>
      <c r="AA8" s="164" t="s">
        <v>20</v>
      </c>
      <c r="AB8" s="164"/>
      <c r="AC8" s="164"/>
      <c r="AD8" s="164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NO PAGAR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563.81999999999994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64" t="s">
        <v>20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20</v>
      </c>
      <c r="AB53" s="164"/>
      <c r="AC53" s="164"/>
      <c r="AD53" s="164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60" t="s">
        <v>7</v>
      </c>
      <c r="F69" s="161"/>
      <c r="G69" s="162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64" t="s">
        <v>20</v>
      </c>
      <c r="F106" s="164"/>
      <c r="G106" s="164"/>
      <c r="H106" s="164"/>
      <c r="V106" s="17"/>
      <c r="X106" s="23" t="s">
        <v>32</v>
      </c>
      <c r="Y106" s="20">
        <f>IF(B106="PAGADO",0,C111)</f>
        <v>0</v>
      </c>
      <c r="AA106" s="164" t="s">
        <v>20</v>
      </c>
      <c r="AB106" s="164"/>
      <c r="AC106" s="164"/>
      <c r="AD106" s="164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COBRAR</v>
      </c>
      <c r="C112" s="167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COBRAR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3" t="s">
        <v>30</v>
      </c>
      <c r="I146" s="163"/>
      <c r="J146" s="163"/>
      <c r="V146" s="17"/>
      <c r="AA146" s="163" t="s">
        <v>31</v>
      </c>
      <c r="AB146" s="163"/>
      <c r="AC146" s="163"/>
    </row>
    <row r="147" spans="2:41">
      <c r="H147" s="163"/>
      <c r="I147" s="163"/>
      <c r="J147" s="163"/>
      <c r="V147" s="17"/>
      <c r="AA147" s="163"/>
      <c r="AB147" s="163"/>
      <c r="AC147" s="16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64" t="s">
        <v>20</v>
      </c>
      <c r="F151" s="164"/>
      <c r="G151" s="164"/>
      <c r="H151" s="164"/>
      <c r="V151" s="17"/>
      <c r="X151" s="23" t="s">
        <v>75</v>
      </c>
      <c r="Y151" s="20">
        <f>IF(B151="PAGADO",0,C156)</f>
        <v>0</v>
      </c>
      <c r="AA151" s="164" t="s">
        <v>20</v>
      </c>
      <c r="AB151" s="164"/>
      <c r="AC151" s="164"/>
      <c r="AD151" s="164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354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382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332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336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337</v>
      </c>
      <c r="F156" s="3" t="s">
        <v>338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5" t="str">
        <f>IF(Y156&lt;0,"NO PAGAR","COBRAR'")</f>
        <v>NO PAGAR</v>
      </c>
      <c r="Y157" s="165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65" t="str">
        <f>IF(C156&lt;0,"NO PAGAR","COBRAR'")</f>
        <v>COBRAR'</v>
      </c>
      <c r="C158" s="16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384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58" t="s">
        <v>9</v>
      </c>
      <c r="C159" s="15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8" t="s">
        <v>9</v>
      </c>
      <c r="Y159" s="159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60" t="s">
        <v>7</v>
      </c>
      <c r="F167" s="161"/>
      <c r="G167" s="162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60" t="s">
        <v>7</v>
      </c>
      <c r="AB167" s="161"/>
      <c r="AC167" s="162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60" t="s">
        <v>7</v>
      </c>
      <c r="O169" s="161"/>
      <c r="P169" s="161"/>
      <c r="Q169" s="162"/>
      <c r="R169" s="18">
        <f>SUM(R153:R168)</f>
        <v>0</v>
      </c>
      <c r="S169" s="3"/>
      <c r="V169" s="17"/>
      <c r="X169" s="12"/>
      <c r="Y169" s="10"/>
      <c r="AJ169" s="160" t="s">
        <v>7</v>
      </c>
      <c r="AK169" s="161"/>
      <c r="AL169" s="161"/>
      <c r="AM169" s="162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66" t="s">
        <v>29</v>
      </c>
      <c r="AD185" s="166"/>
      <c r="AE185" s="166"/>
    </row>
    <row r="186" spans="2:41">
      <c r="H186" s="163" t="s">
        <v>28</v>
      </c>
      <c r="I186" s="163"/>
      <c r="J186" s="163"/>
      <c r="V186" s="17"/>
      <c r="AC186" s="166"/>
      <c r="AD186" s="166"/>
      <c r="AE186" s="166"/>
    </row>
    <row r="187" spans="2:41">
      <c r="H187" s="163"/>
      <c r="I187" s="163"/>
      <c r="J187" s="163"/>
      <c r="V187" s="17"/>
      <c r="AC187" s="166"/>
      <c r="AD187" s="166"/>
      <c r="AE187" s="16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64" t="s">
        <v>20</v>
      </c>
      <c r="F191" s="164"/>
      <c r="G191" s="164"/>
      <c r="H191" s="164"/>
      <c r="V191" s="17"/>
      <c r="X191" s="23" t="s">
        <v>32</v>
      </c>
      <c r="Y191" s="20">
        <f>IF(B191="PAGADO",0,C196)</f>
        <v>0</v>
      </c>
      <c r="AA191" s="164" t="s">
        <v>20</v>
      </c>
      <c r="AB191" s="164"/>
      <c r="AC191" s="164"/>
      <c r="AD191" s="164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398</v>
      </c>
      <c r="G193" s="3" t="s">
        <v>150</v>
      </c>
      <c r="H193" s="5">
        <v>170</v>
      </c>
      <c r="N193" s="25">
        <v>44985</v>
      </c>
      <c r="O193" s="3" t="s">
        <v>405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433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442</v>
      </c>
      <c r="AD194" s="5">
        <v>220</v>
      </c>
      <c r="AE194" t="s">
        <v>270</v>
      </c>
      <c r="AJ194" s="25">
        <v>44992</v>
      </c>
      <c r="AK194" s="3" t="s">
        <v>458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406</v>
      </c>
      <c r="G195" s="3" t="s">
        <v>407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406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7" t="str">
        <f>IF(C196&lt;0,"NO PAGAR","COBRAR")</f>
        <v>COBRAR</v>
      </c>
      <c r="C197" s="167"/>
      <c r="E197" s="4">
        <v>44963</v>
      </c>
      <c r="F197" s="3" t="s">
        <v>85</v>
      </c>
      <c r="G197" s="3" t="s">
        <v>86</v>
      </c>
      <c r="H197" s="5">
        <v>150</v>
      </c>
      <c r="I197" t="s">
        <v>417</v>
      </c>
      <c r="N197" s="3"/>
      <c r="O197" s="3"/>
      <c r="P197" s="3"/>
      <c r="Q197" s="3"/>
      <c r="R197" s="18"/>
      <c r="S197" s="3"/>
      <c r="V197" s="17"/>
      <c r="X197" s="167" t="str">
        <f>IF(Y196&lt;0,"NO PAGAR","COBRAR")</f>
        <v>NO PAGAR</v>
      </c>
      <c r="Y197" s="16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8" t="s">
        <v>9</v>
      </c>
      <c r="C198" s="159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58" t="s">
        <v>9</v>
      </c>
      <c r="Y198" s="15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422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431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60" t="s">
        <v>7</v>
      </c>
      <c r="F207" s="161"/>
      <c r="G207" s="162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>
        <v>362.55</v>
      </c>
      <c r="AA207" s="160" t="s">
        <v>7</v>
      </c>
      <c r="AB207" s="161"/>
      <c r="AC207" s="162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60" t="s">
        <v>7</v>
      </c>
      <c r="O209" s="161"/>
      <c r="P209" s="161"/>
      <c r="Q209" s="162"/>
      <c r="R209" s="18">
        <f>SUM(R193:R208)</f>
        <v>100</v>
      </c>
      <c r="S209" s="3"/>
      <c r="V209" s="17"/>
      <c r="X209" s="12"/>
      <c r="Y209" s="10"/>
      <c r="AJ209" s="160" t="s">
        <v>7</v>
      </c>
      <c r="AK209" s="161"/>
      <c r="AL209" s="161"/>
      <c r="AM209" s="162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63" t="s">
        <v>30</v>
      </c>
      <c r="I231" s="163"/>
      <c r="J231" s="163"/>
      <c r="V231" s="17"/>
      <c r="AA231" s="163" t="s">
        <v>31</v>
      </c>
      <c r="AB231" s="163"/>
      <c r="AC231" s="163"/>
    </row>
    <row r="232" spans="1:43">
      <c r="H232" s="163"/>
      <c r="I232" s="163"/>
      <c r="J232" s="163"/>
      <c r="V232" s="17"/>
      <c r="AA232" s="163"/>
      <c r="AB232" s="163"/>
      <c r="AC232" s="16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64" t="s">
        <v>20</v>
      </c>
      <c r="F236" s="164"/>
      <c r="G236" s="164"/>
      <c r="H236" s="164"/>
      <c r="V236" s="17"/>
      <c r="X236" s="23" t="s">
        <v>32</v>
      </c>
      <c r="Y236" s="20">
        <f>IF(B236="PAGADO",0,C241)</f>
        <v>-2894.8</v>
      </c>
      <c r="AA236" s="164" t="s">
        <v>20</v>
      </c>
      <c r="AB236" s="164"/>
      <c r="AC236" s="164"/>
      <c r="AD236" s="164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495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505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520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332</v>
      </c>
      <c r="G239" s="3" t="s">
        <v>334</v>
      </c>
      <c r="H239" s="5">
        <v>300</v>
      </c>
      <c r="I239" t="s">
        <v>210</v>
      </c>
      <c r="N239" s="25">
        <v>45000</v>
      </c>
      <c r="O239" s="3" t="s">
        <v>508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520</v>
      </c>
      <c r="AC239" s="3" t="s">
        <v>521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515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520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510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520</v>
      </c>
      <c r="AC241" s="3" t="s">
        <v>522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65" t="str">
        <f>IF(Y241&lt;0,"NO PAGAR","COBRAR'")</f>
        <v>NO PAGAR</v>
      </c>
      <c r="Y242" s="165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65" t="str">
        <f>IF(C241&lt;0,"NO PAGAR","COBRAR'")</f>
        <v>NO PAGAR</v>
      </c>
      <c r="C243" s="16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58" t="s">
        <v>9</v>
      </c>
      <c r="C244" s="15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8" t="s">
        <v>9</v>
      </c>
      <c r="Y244" s="159"/>
      <c r="AA244" s="4">
        <v>45006</v>
      </c>
      <c r="AB244" s="3" t="s">
        <v>541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549</v>
      </c>
      <c r="AC250" s="3" t="s">
        <v>550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60" t="s">
        <v>7</v>
      </c>
      <c r="F252" s="161"/>
      <c r="G252" s="162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60" t="s">
        <v>7</v>
      </c>
      <c r="AB252" s="161"/>
      <c r="AC252" s="162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60" t="s">
        <v>7</v>
      </c>
      <c r="O254" s="161"/>
      <c r="P254" s="161"/>
      <c r="Q254" s="162"/>
      <c r="R254" s="18">
        <f>SUM(R238:R253)</f>
        <v>3042</v>
      </c>
      <c r="S254" s="3"/>
      <c r="V254" s="17"/>
      <c r="X254" s="12"/>
      <c r="Y254" s="10"/>
      <c r="AJ254" s="160" t="s">
        <v>7</v>
      </c>
      <c r="AK254" s="161"/>
      <c r="AL254" s="161"/>
      <c r="AM254" s="16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66" t="s">
        <v>29</v>
      </c>
      <c r="AD277" s="166"/>
      <c r="AE277" s="166"/>
    </row>
    <row r="278" spans="2:41">
      <c r="H278" s="163" t="s">
        <v>28</v>
      </c>
      <c r="I278" s="163"/>
      <c r="J278" s="163"/>
      <c r="V278" s="17"/>
      <c r="AC278" s="166"/>
      <c r="AD278" s="166"/>
      <c r="AE278" s="166"/>
    </row>
    <row r="279" spans="2:41">
      <c r="H279" s="163"/>
      <c r="I279" s="163"/>
      <c r="J279" s="163"/>
      <c r="V279" s="17"/>
      <c r="AC279" s="166"/>
      <c r="AD279" s="166"/>
      <c r="AE279" s="16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64" t="s">
        <v>20</v>
      </c>
      <c r="F283" s="164"/>
      <c r="G283" s="164"/>
      <c r="H283" s="164"/>
      <c r="V283" s="17"/>
      <c r="X283" s="23" t="s">
        <v>32</v>
      </c>
      <c r="Y283" s="20">
        <f>IF(B283="PAGADO",0,C288)</f>
        <v>0</v>
      </c>
      <c r="AA283" s="164" t="s">
        <v>20</v>
      </c>
      <c r="AB283" s="164"/>
      <c r="AC283" s="164"/>
      <c r="AD283" s="164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569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606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570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621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578</v>
      </c>
      <c r="H287" s="5">
        <v>143.77000000000001</v>
      </c>
      <c r="I287" t="s">
        <v>270</v>
      </c>
      <c r="N287" s="25">
        <v>45016</v>
      </c>
      <c r="O287" s="3" t="s">
        <v>596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637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596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7" t="str">
        <f>IF(C288&lt;0,"NO PAGAR","COBRAR")</f>
        <v>COBRAR</v>
      </c>
      <c r="C289" s="167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67" t="str">
        <f>IF(Y288&lt;0,"NO PAGAR","COBRAR")</f>
        <v>NO PAGAR</v>
      </c>
      <c r="Y289" s="16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8" t="s">
        <v>9</v>
      </c>
      <c r="C290" s="159"/>
      <c r="E290" s="4">
        <v>44974</v>
      </c>
      <c r="F290" s="3" t="s">
        <v>593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58" t="s">
        <v>9</v>
      </c>
      <c r="Y290" s="15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599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628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>
        <v>141.30000000000001</v>
      </c>
      <c r="E298" s="4">
        <v>45022</v>
      </c>
      <c r="F298" s="3" t="s">
        <v>613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60" t="s">
        <v>7</v>
      </c>
      <c r="F299" s="161"/>
      <c r="G299" s="162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60" t="s">
        <v>7</v>
      </c>
      <c r="AB299" s="161"/>
      <c r="AC299" s="162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60" t="s">
        <v>7</v>
      </c>
      <c r="O301" s="161"/>
      <c r="P301" s="161"/>
      <c r="Q301" s="162"/>
      <c r="R301" s="18">
        <f>SUM(R285:R300)</f>
        <v>870</v>
      </c>
      <c r="S301" s="3"/>
      <c r="V301" s="17"/>
      <c r="X301" s="12"/>
      <c r="Y301" s="10"/>
      <c r="AJ301" s="160" t="s">
        <v>7</v>
      </c>
      <c r="AK301" s="161"/>
      <c r="AL301" s="161"/>
      <c r="AM301" s="162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63" t="s">
        <v>30</v>
      </c>
      <c r="I323" s="163"/>
      <c r="J323" s="163"/>
      <c r="V323" s="17"/>
      <c r="AA323" s="163" t="s">
        <v>31</v>
      </c>
      <c r="AB323" s="163"/>
      <c r="AC323" s="163"/>
    </row>
    <row r="324" spans="1:43">
      <c r="H324" s="163"/>
      <c r="I324" s="163"/>
      <c r="J324" s="163"/>
      <c r="V324" s="17"/>
      <c r="AA324" s="163"/>
      <c r="AB324" s="163"/>
      <c r="AC324" s="16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64" t="s">
        <v>20</v>
      </c>
      <c r="F328" s="164"/>
      <c r="G328" s="164"/>
      <c r="H328" s="164"/>
      <c r="V328" s="17"/>
      <c r="X328" s="23" t="s">
        <v>32</v>
      </c>
      <c r="Y328" s="20">
        <f>IF(B1112="PAGADO",0,C333)</f>
        <v>-412.94000000000005</v>
      </c>
      <c r="AA328" s="164" t="s">
        <v>20</v>
      </c>
      <c r="AB328" s="164"/>
      <c r="AC328" s="164"/>
      <c r="AD328" s="164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498</v>
      </c>
      <c r="G330" s="3" t="s">
        <v>97</v>
      </c>
      <c r="H330" s="5">
        <v>285</v>
      </c>
      <c r="I330" t="s">
        <v>644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334</v>
      </c>
      <c r="AD330" s="5">
        <v>350</v>
      </c>
      <c r="AE330" s="3" t="s">
        <v>474</v>
      </c>
      <c r="AJ330" s="25">
        <v>45040</v>
      </c>
      <c r="AK330" s="3" t="s">
        <v>675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498</v>
      </c>
      <c r="G331" s="3" t="s">
        <v>501</v>
      </c>
      <c r="H331" s="5">
        <v>345</v>
      </c>
      <c r="I331" t="s">
        <v>644</v>
      </c>
      <c r="N331" s="25">
        <v>45036</v>
      </c>
      <c r="O331" s="3" t="s">
        <v>662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334</v>
      </c>
      <c r="AD331" s="5">
        <v>350</v>
      </c>
      <c r="AE331" s="3" t="s">
        <v>474</v>
      </c>
      <c r="AJ331" s="25">
        <v>45040</v>
      </c>
      <c r="AK331" s="3" t="s">
        <v>686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498</v>
      </c>
      <c r="G332" s="3" t="s">
        <v>504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326</v>
      </c>
      <c r="AC332" s="3" t="s">
        <v>678</v>
      </c>
      <c r="AD332" s="5">
        <v>150</v>
      </c>
      <c r="AE332" s="3" t="s">
        <v>476</v>
      </c>
      <c r="AJ332" s="25">
        <v>45043</v>
      </c>
      <c r="AK332" s="3" t="s">
        <v>705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644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690</v>
      </c>
      <c r="AC333" s="3" t="s">
        <v>691</v>
      </c>
      <c r="AD333" s="5">
        <v>120</v>
      </c>
      <c r="AE333" s="3" t="s">
        <v>476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644</v>
      </c>
      <c r="N334" s="3"/>
      <c r="O334" s="3"/>
      <c r="P334" s="3"/>
      <c r="Q334" s="3"/>
      <c r="R334" s="18"/>
      <c r="S334" s="3"/>
      <c r="V334" s="17"/>
      <c r="X334" s="165" t="str">
        <f>IF(Y333&lt;0,"NO PAGAR","COBRAR'")</f>
        <v>NO PAGAR</v>
      </c>
      <c r="Y334" s="165"/>
      <c r="AA334" s="4">
        <v>44987</v>
      </c>
      <c r="AB334" s="3" t="s">
        <v>149</v>
      </c>
      <c r="AC334" s="3" t="s">
        <v>678</v>
      </c>
      <c r="AD334" s="5">
        <v>170</v>
      </c>
      <c r="AE334" s="3" t="s">
        <v>477</v>
      </c>
      <c r="AJ334" s="3"/>
      <c r="AK334" s="3"/>
      <c r="AL334" s="3"/>
      <c r="AM334" s="3"/>
      <c r="AN334" s="18"/>
      <c r="AO334" s="3"/>
    </row>
    <row r="335" spans="1:43" ht="23.25">
      <c r="B335" s="165" t="str">
        <f>IF(C333&lt;0,"NO PAGAR","COBRAR'")</f>
        <v>NO PAGAR</v>
      </c>
      <c r="C335" s="165"/>
      <c r="E335" s="4">
        <v>44980</v>
      </c>
      <c r="F335" s="3" t="s">
        <v>149</v>
      </c>
      <c r="G335" s="3" t="s">
        <v>86</v>
      </c>
      <c r="H335" s="5">
        <v>170</v>
      </c>
      <c r="I335" t="s">
        <v>644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8" t="s">
        <v>9</v>
      </c>
      <c r="C336" s="159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58" t="s">
        <v>9</v>
      </c>
      <c r="Y336" s="15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381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360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>
        <v>141.13999999999999</v>
      </c>
      <c r="E344" s="160" t="s">
        <v>7</v>
      </c>
      <c r="F344" s="161"/>
      <c r="G344" s="162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60" t="s">
        <v>7</v>
      </c>
      <c r="AB344" s="161"/>
      <c r="AC344" s="162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60" t="s">
        <v>7</v>
      </c>
      <c r="O346" s="161"/>
      <c r="P346" s="161"/>
      <c r="Q346" s="162"/>
      <c r="R346" s="18">
        <f>SUM(R330:R345)</f>
        <v>163.55000000000001</v>
      </c>
      <c r="S346" s="3"/>
      <c r="V346" s="17"/>
      <c r="X346" s="12"/>
      <c r="Y346" s="10"/>
      <c r="AJ346" s="160" t="s">
        <v>7</v>
      </c>
      <c r="AK346" s="161"/>
      <c r="AL346" s="161"/>
      <c r="AM346" s="162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63" t="s">
        <v>28</v>
      </c>
      <c r="I371" s="163"/>
      <c r="J371" s="163"/>
      <c r="V371" s="17"/>
    </row>
    <row r="372" spans="2:41">
      <c r="H372" s="163"/>
      <c r="I372" s="163"/>
      <c r="J372" s="163"/>
      <c r="V372" s="17"/>
    </row>
    <row r="373" spans="2:41">
      <c r="V373" s="17"/>
      <c r="AA373" s="107"/>
      <c r="AB373" s="107"/>
      <c r="AC373" s="173" t="s">
        <v>29</v>
      </c>
      <c r="AD373" s="173"/>
      <c r="AE373" s="173"/>
    </row>
    <row r="374" spans="2:41">
      <c r="V374" s="17"/>
      <c r="AA374" s="107"/>
      <c r="AB374" s="107"/>
      <c r="AC374" s="173"/>
      <c r="AD374" s="173"/>
      <c r="AE374" s="173"/>
    </row>
    <row r="375" spans="2:41" ht="23.25">
      <c r="B375" s="22" t="s">
        <v>64</v>
      </c>
      <c r="V375" s="17"/>
      <c r="X375" s="22" t="s">
        <v>64</v>
      </c>
      <c r="AA375" s="107"/>
      <c r="AB375" s="107"/>
      <c r="AC375" s="173"/>
      <c r="AD375" s="173"/>
      <c r="AE375" s="173"/>
    </row>
    <row r="376" spans="2:41" ht="23.25">
      <c r="B376" s="23" t="s">
        <v>32</v>
      </c>
      <c r="C376" s="20">
        <f>IF(X328="PAGADO",0,Y333)</f>
        <v>-1811.12</v>
      </c>
      <c r="E376" s="164" t="s">
        <v>20</v>
      </c>
      <c r="F376" s="164"/>
      <c r="G376" s="164"/>
      <c r="H376" s="164"/>
      <c r="V376" s="17"/>
      <c r="X376" s="23" t="s">
        <v>32</v>
      </c>
      <c r="Y376" s="20">
        <f>IF(B376="PAGADO",0,C381)</f>
        <v>-1561.12</v>
      </c>
      <c r="AA376" s="164" t="s">
        <v>20</v>
      </c>
      <c r="AB376" s="164"/>
      <c r="AC376" s="164"/>
      <c r="AD376" s="164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515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317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727</v>
      </c>
      <c r="AC379" s="3" t="s">
        <v>200</v>
      </c>
      <c r="AD379" s="89" t="s">
        <v>728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727</v>
      </c>
      <c r="AC380" s="3" t="s">
        <v>200</v>
      </c>
      <c r="AD380" s="89" t="s">
        <v>728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727</v>
      </c>
      <c r="AC381" s="3" t="s">
        <v>200</v>
      </c>
      <c r="AD381" s="89" t="s">
        <v>728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67" t="str">
        <f>IF(C381&lt;0,"NO PAGAR","COBRAR")</f>
        <v>NO PAGAR</v>
      </c>
      <c r="C382" s="167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67" t="str">
        <f>IF(Y381&lt;0,"NO PAGAR","COBRAR")</f>
        <v>NO PAGAR</v>
      </c>
      <c r="Y382" s="167"/>
      <c r="AA382" s="4">
        <v>45001</v>
      </c>
      <c r="AB382" s="3" t="s">
        <v>731</v>
      </c>
      <c r="AC382" s="3" t="s">
        <v>550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58" t="s">
        <v>9</v>
      </c>
      <c r="C383" s="159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58" t="s">
        <v>9</v>
      </c>
      <c r="Y383" s="159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60" t="s">
        <v>7</v>
      </c>
      <c r="F391" s="161"/>
      <c r="G391" s="162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60" t="s">
        <v>7</v>
      </c>
      <c r="AB392" s="161"/>
      <c r="AC392" s="162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60" t="s">
        <v>7</v>
      </c>
      <c r="O394" s="161"/>
      <c r="P394" s="161"/>
      <c r="Q394" s="162"/>
      <c r="R394" s="18">
        <f>SUM(R378:R393)</f>
        <v>1300</v>
      </c>
      <c r="S394" s="3"/>
      <c r="V394" s="17"/>
      <c r="X394" s="12"/>
      <c r="Y394" s="10"/>
      <c r="AJ394" s="160" t="s">
        <v>7</v>
      </c>
      <c r="AK394" s="161"/>
      <c r="AL394" s="161"/>
      <c r="AM394" s="162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472</v>
      </c>
      <c r="AJ397" s="101">
        <v>39775</v>
      </c>
      <c r="AK397" s="63" t="s">
        <v>476</v>
      </c>
      <c r="AL397" s="64">
        <v>45042</v>
      </c>
      <c r="AM397" s="61">
        <v>1718998683</v>
      </c>
      <c r="AN397" s="61" t="s">
        <v>746</v>
      </c>
      <c r="AO397" s="63" t="s">
        <v>478</v>
      </c>
      <c r="AP397" s="61">
        <v>43805</v>
      </c>
      <c r="AQ397" s="65">
        <v>84.001000000000005</v>
      </c>
      <c r="AR397" s="65">
        <v>147</v>
      </c>
      <c r="AS397" s="62"/>
      <c r="AT397" s="61" t="s">
        <v>561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472</v>
      </c>
      <c r="AJ398" s="102">
        <v>24616</v>
      </c>
      <c r="AK398" s="68" t="s">
        <v>474</v>
      </c>
      <c r="AL398" s="69">
        <v>45042</v>
      </c>
      <c r="AM398" s="66">
        <v>1716325822</v>
      </c>
      <c r="AN398" s="66" t="s">
        <v>20</v>
      </c>
      <c r="AO398" s="68" t="s">
        <v>478</v>
      </c>
      <c r="AP398" s="66">
        <v>9999</v>
      </c>
      <c r="AQ398" s="70">
        <v>72.569000000000003</v>
      </c>
      <c r="AR398" s="70">
        <v>127</v>
      </c>
      <c r="AS398" s="67"/>
      <c r="AT398" s="66" t="s">
        <v>561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63" t="s">
        <v>31</v>
      </c>
      <c r="AB411" s="163"/>
      <c r="AC411" s="163"/>
    </row>
    <row r="412" spans="1:43" ht="15" customHeight="1">
      <c r="H412" s="76"/>
      <c r="I412" s="76"/>
      <c r="J412" s="76"/>
      <c r="V412" s="17"/>
      <c r="AA412" s="163"/>
      <c r="AB412" s="163"/>
      <c r="AC412" s="163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64" t="s">
        <v>20</v>
      </c>
      <c r="F416" s="164"/>
      <c r="G416" s="164"/>
      <c r="H416" s="164"/>
      <c r="V416" s="17"/>
      <c r="X416" s="23" t="s">
        <v>32</v>
      </c>
      <c r="Y416" s="20">
        <f>IF(B416="PAGADO",0,C421)</f>
        <v>0</v>
      </c>
      <c r="AA416" s="164" t="s">
        <v>20</v>
      </c>
      <c r="AB416" s="164"/>
      <c r="AC416" s="164"/>
      <c r="AD416" s="164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778</v>
      </c>
      <c r="G418" s="3" t="s">
        <v>779</v>
      </c>
      <c r="H418" s="5">
        <v>100</v>
      </c>
      <c r="I418" t="s">
        <v>783</v>
      </c>
      <c r="N418" s="25">
        <v>45063</v>
      </c>
      <c r="O418" s="3" t="s">
        <v>799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414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825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414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830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649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414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849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332</v>
      </c>
      <c r="G421" s="3" t="s">
        <v>504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414</v>
      </c>
      <c r="AC421" s="3" t="s">
        <v>820</v>
      </c>
      <c r="AD421" s="5">
        <v>169.8</v>
      </c>
      <c r="AE421" t="s">
        <v>270</v>
      </c>
      <c r="AJ421" s="25">
        <v>45008</v>
      </c>
      <c r="AK421" s="3" t="s">
        <v>855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783</v>
      </c>
      <c r="N422" s="3"/>
      <c r="O422" s="3"/>
      <c r="P422" s="3"/>
      <c r="Q422" s="3"/>
      <c r="R422" s="18"/>
      <c r="S422" s="3"/>
      <c r="V422" s="17"/>
      <c r="X422" s="165" t="str">
        <f>IF(Y421&lt;0,"NO PAGAR","COBRAR'")</f>
        <v>NO PAGAR</v>
      </c>
      <c r="Y422" s="165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859</v>
      </c>
      <c r="AL422" s="3"/>
      <c r="AM422" s="3"/>
      <c r="AN422" s="18">
        <v>2200</v>
      </c>
      <c r="AO422" s="3"/>
    </row>
    <row r="423" spans="2:41" ht="23.25">
      <c r="B423" s="165" t="str">
        <f>IF(C421&lt;0,"NO PAGAR","COBRAR'")</f>
        <v>COBRAR'</v>
      </c>
      <c r="C423" s="165"/>
      <c r="E423" s="4" t="s">
        <v>809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816</v>
      </c>
      <c r="AC423" s="3"/>
      <c r="AD423" s="5">
        <v>100</v>
      </c>
      <c r="AE423" t="s">
        <v>270</v>
      </c>
      <c r="AJ423" s="25">
        <v>45008</v>
      </c>
      <c r="AK423" s="3" t="s">
        <v>861</v>
      </c>
      <c r="AL423" s="3"/>
      <c r="AM423" s="3"/>
      <c r="AN423" s="18">
        <v>40</v>
      </c>
      <c r="AO423" s="3"/>
    </row>
    <row r="424" spans="2:41">
      <c r="B424" s="158" t="s">
        <v>9</v>
      </c>
      <c r="C424" s="159"/>
      <c r="E424" s="4"/>
      <c r="F424" s="3" t="s">
        <v>814</v>
      </c>
      <c r="G424" s="3" t="s">
        <v>362</v>
      </c>
      <c r="H424" s="5">
        <v>20</v>
      </c>
      <c r="N424" s="3"/>
      <c r="O424" s="3"/>
      <c r="P424" s="3"/>
      <c r="Q424" s="3"/>
      <c r="R424" s="18"/>
      <c r="S424" s="3"/>
      <c r="V424" s="17"/>
      <c r="X424" s="158" t="s">
        <v>9</v>
      </c>
      <c r="Y424" s="159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60" t="s">
        <v>7</v>
      </c>
      <c r="AK425" s="161"/>
      <c r="AL425" s="161"/>
      <c r="AM425" s="162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9" t="s">
        <v>831</v>
      </c>
      <c r="AK427" s="119" t="s">
        <v>476</v>
      </c>
      <c r="AL427" s="119" t="s">
        <v>478</v>
      </c>
      <c r="AM427" s="120">
        <v>169.55</v>
      </c>
      <c r="AN427" s="121">
        <v>96.887</v>
      </c>
      <c r="AO427" s="121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816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60" t="s">
        <v>7</v>
      </c>
      <c r="F432" s="161"/>
      <c r="G432" s="162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60" t="s">
        <v>7</v>
      </c>
      <c r="AB432" s="161"/>
      <c r="AC432" s="162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844</v>
      </c>
      <c r="Y433" s="10">
        <v>169.55</v>
      </c>
      <c r="AA433" s="13"/>
      <c r="AB433" s="13"/>
      <c r="AC433" s="13"/>
    </row>
    <row r="434" spans="2:29">
      <c r="B434" s="12"/>
      <c r="C434" s="10"/>
      <c r="N434" s="160" t="s">
        <v>7</v>
      </c>
      <c r="O434" s="161"/>
      <c r="P434" s="161"/>
      <c r="Q434" s="162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921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64" t="s">
        <v>20</v>
      </c>
      <c r="F462" s="164"/>
      <c r="G462" s="164"/>
      <c r="H462" s="164"/>
      <c r="V462" s="17"/>
      <c r="X462" s="23" t="s">
        <v>32</v>
      </c>
      <c r="Y462" s="20">
        <f>IF(B462="PAGADO",0,C467)</f>
        <v>-526.89999999999986</v>
      </c>
      <c r="AA462" s="164" t="s">
        <v>20</v>
      </c>
      <c r="AB462" s="164"/>
      <c r="AC462" s="164"/>
      <c r="AD462" s="164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551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431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885</v>
      </c>
      <c r="AC465" s="3" t="s">
        <v>334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887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67" t="str">
        <f>IF(C467&lt;0,"NO PAGAR","COBRAR")</f>
        <v>NO PAGAR</v>
      </c>
      <c r="C468" s="167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67" t="str">
        <f>IF(Y467&lt;0,"NO PAGAR","COBRAR")</f>
        <v>NO PAGAR</v>
      </c>
      <c r="Y468" s="167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58" t="s">
        <v>9</v>
      </c>
      <c r="C469" s="159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58" t="s">
        <v>9</v>
      </c>
      <c r="Y469" s="159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60" t="s">
        <v>7</v>
      </c>
      <c r="AK471" s="161"/>
      <c r="AL471" s="161"/>
      <c r="AM471" s="162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7" t="s">
        <v>474</v>
      </c>
      <c r="AK474" s="128">
        <v>45062.454733799997</v>
      </c>
      <c r="AL474" s="127" t="s">
        <v>478</v>
      </c>
      <c r="AM474" s="129">
        <v>100.20099999999999</v>
      </c>
      <c r="AN474" s="129">
        <v>175.35</v>
      </c>
      <c r="AO474" s="129">
        <v>830213</v>
      </c>
      <c r="AP474" s="130" t="s">
        <v>557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889</v>
      </c>
      <c r="Y475" s="10">
        <v>95.57</v>
      </c>
      <c r="AA475" s="4"/>
      <c r="AB475" s="3"/>
      <c r="AC475" s="3"/>
      <c r="AD475" s="5"/>
      <c r="AJ475" s="127" t="s">
        <v>474</v>
      </c>
      <c r="AK475" s="128">
        <v>45072.772534720003</v>
      </c>
      <c r="AL475" s="127" t="s">
        <v>478</v>
      </c>
      <c r="AM475" s="129">
        <v>46.335999999999999</v>
      </c>
      <c r="AN475" s="129">
        <v>81.09</v>
      </c>
      <c r="AO475" s="129">
        <v>834023</v>
      </c>
      <c r="AP475" s="130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7" t="s">
        <v>476</v>
      </c>
      <c r="AK476" s="128">
        <v>45063.730879629999</v>
      </c>
      <c r="AL476" s="127" t="s">
        <v>478</v>
      </c>
      <c r="AM476" s="129">
        <v>91.64</v>
      </c>
      <c r="AN476" s="129">
        <v>160.37</v>
      </c>
      <c r="AO476" s="129">
        <v>7129</v>
      </c>
      <c r="AP476" s="130" t="s">
        <v>749</v>
      </c>
    </row>
    <row r="477" spans="2:42">
      <c r="B477" s="11" t="s">
        <v>872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7" t="s">
        <v>476</v>
      </c>
      <c r="AK477" s="128">
        <v>45064.852511570003</v>
      </c>
      <c r="AL477" s="127" t="s">
        <v>478</v>
      </c>
      <c r="AM477" s="129">
        <v>48.576999999999998</v>
      </c>
      <c r="AN477" s="129">
        <v>85.01</v>
      </c>
      <c r="AO477" s="129">
        <v>999</v>
      </c>
      <c r="AP477" s="130" t="s">
        <v>911</v>
      </c>
    </row>
    <row r="478" spans="2:42">
      <c r="B478" s="11" t="s">
        <v>17</v>
      </c>
      <c r="C478" s="10"/>
      <c r="E478" s="160" t="s">
        <v>7</v>
      </c>
      <c r="F478" s="161"/>
      <c r="G478" s="162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918</v>
      </c>
      <c r="Y478" s="10">
        <f>AN479</f>
        <v>667.55</v>
      </c>
      <c r="AA478" s="160" t="s">
        <v>7</v>
      </c>
      <c r="AB478" s="161"/>
      <c r="AC478" s="162"/>
      <c r="AD478" s="5">
        <f>SUM(AD464:AD477)</f>
        <v>705</v>
      </c>
      <c r="AJ478" s="127" t="s">
        <v>912</v>
      </c>
      <c r="AK478" s="128">
        <v>45071.553888889997</v>
      </c>
      <c r="AL478" s="127" t="s">
        <v>478</v>
      </c>
      <c r="AM478" s="129">
        <v>94.703000000000003</v>
      </c>
      <c r="AN478" s="129">
        <v>165.73</v>
      </c>
      <c r="AO478" s="129">
        <v>0</v>
      </c>
      <c r="AP478" s="132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7"/>
      <c r="AK479" s="128"/>
      <c r="AL479" s="127"/>
      <c r="AM479" s="129"/>
      <c r="AN479" s="134">
        <f>SUM(AN474:AN478)</f>
        <v>667.55</v>
      </c>
      <c r="AO479" s="129"/>
    </row>
    <row r="480" spans="2:42">
      <c r="B480" s="12"/>
      <c r="C480" s="10"/>
      <c r="N480" s="160" t="s">
        <v>7</v>
      </c>
      <c r="O480" s="161"/>
      <c r="P480" s="161"/>
      <c r="Q480" s="162"/>
      <c r="R480" s="18">
        <f>SUM(R464:R479)</f>
        <v>0</v>
      </c>
      <c r="S480" s="3"/>
      <c r="V480" s="17"/>
      <c r="X480" s="12"/>
      <c r="Y480" s="10"/>
      <c r="AJ480" s="127"/>
      <c r="AK480" s="128"/>
      <c r="AL480" s="127"/>
      <c r="AM480" s="129"/>
      <c r="AN480" s="129"/>
      <c r="AO480" s="129"/>
    </row>
    <row r="481" spans="1:43">
      <c r="B481" s="12"/>
      <c r="C481" s="10"/>
      <c r="V481" s="17"/>
      <c r="X481" s="12"/>
      <c r="Y481" s="10"/>
      <c r="AJ481" s="127"/>
      <c r="AK481" s="128"/>
      <c r="AL481" s="127"/>
      <c r="AM481" s="129"/>
      <c r="AN481" s="129"/>
      <c r="AO481" s="129"/>
    </row>
    <row r="482" spans="1:43">
      <c r="B482" s="12"/>
      <c r="C482" s="10"/>
      <c r="V482" s="17"/>
      <c r="X482" s="12"/>
      <c r="Y482" s="10"/>
      <c r="AJ482" s="127"/>
      <c r="AK482" s="128"/>
      <c r="AL482" s="127"/>
      <c r="AM482" s="129"/>
      <c r="AN482" s="129"/>
      <c r="AO482" s="129"/>
    </row>
    <row r="483" spans="1:43">
      <c r="B483" s="11"/>
      <c r="C483" s="10"/>
      <c r="V483" s="17"/>
      <c r="X483" s="11"/>
      <c r="Y483" s="10"/>
      <c r="AJ483" s="127"/>
      <c r="AK483" s="128"/>
      <c r="AL483" s="127"/>
      <c r="AM483" s="129"/>
      <c r="AN483" s="129"/>
      <c r="AO483" s="129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63" t="s">
        <v>31</v>
      </c>
      <c r="AB497" s="163"/>
      <c r="AC497" s="163"/>
    </row>
    <row r="498" spans="2:41" ht="15" customHeight="1">
      <c r="E498" s="163"/>
      <c r="F498" s="163"/>
      <c r="H498" s="76"/>
      <c r="I498" s="76"/>
      <c r="J498" s="76"/>
      <c r="V498" s="17"/>
      <c r="AA498" s="163"/>
      <c r="AB498" s="163"/>
      <c r="AC498" s="163"/>
    </row>
    <row r="499" spans="2:41" ht="15" customHeight="1">
      <c r="E499" s="163"/>
      <c r="F499" s="163"/>
      <c r="V499" s="17"/>
    </row>
    <row r="500" spans="2:41">
      <c r="V500" s="17"/>
    </row>
    <row r="501" spans="2:41" ht="26.25">
      <c r="B501" s="24" t="s">
        <v>66</v>
      </c>
      <c r="E501" s="163" t="s">
        <v>30</v>
      </c>
      <c r="F501" s="163"/>
      <c r="V501" s="17"/>
      <c r="X501" s="22" t="s">
        <v>66</v>
      </c>
    </row>
    <row r="502" spans="2:41" ht="23.25">
      <c r="B502" s="23" t="s">
        <v>82</v>
      </c>
      <c r="C502" s="20">
        <f>IF(X462="PAGADO",0,Y467)</f>
        <v>-3085.0199999999995</v>
      </c>
      <c r="E502" s="164" t="s">
        <v>20</v>
      </c>
      <c r="F502" s="164"/>
      <c r="G502" s="164"/>
      <c r="H502" s="164"/>
      <c r="V502" s="17"/>
      <c r="X502" s="23" t="s">
        <v>32</v>
      </c>
      <c r="Y502" s="20">
        <f>IF(B502="PAGADO",0,C507)</f>
        <v>0</v>
      </c>
      <c r="AA502" s="164" t="s">
        <v>20</v>
      </c>
      <c r="AB502" s="164"/>
      <c r="AC502" s="164"/>
      <c r="AD502" s="164"/>
    </row>
    <row r="503" spans="2:41">
      <c r="B503" s="1" t="s">
        <v>0</v>
      </c>
      <c r="C503" s="19">
        <f>H526</f>
        <v>4146.03</v>
      </c>
      <c r="E503" s="2" t="s">
        <v>1</v>
      </c>
      <c r="F503" s="2" t="s">
        <v>2</v>
      </c>
      <c r="G503" s="2" t="s">
        <v>3</v>
      </c>
      <c r="H503" s="2" t="s">
        <v>4</v>
      </c>
      <c r="N503" s="2" t="s">
        <v>1</v>
      </c>
      <c r="O503" s="2" t="s">
        <v>5</v>
      </c>
      <c r="P503" s="2" t="s">
        <v>4</v>
      </c>
      <c r="Q503" s="2" t="s">
        <v>6</v>
      </c>
      <c r="R503" s="2" t="s">
        <v>7</v>
      </c>
      <c r="S503" s="3"/>
      <c r="V503" s="17"/>
      <c r="X503" s="1" t="s">
        <v>0</v>
      </c>
      <c r="Y503" s="19">
        <f>AD518</f>
        <v>505</v>
      </c>
      <c r="AA503" s="2" t="s">
        <v>1</v>
      </c>
      <c r="AB503" s="2" t="s">
        <v>2</v>
      </c>
      <c r="AC503" s="2" t="s">
        <v>3</v>
      </c>
      <c r="AD503" s="2" t="s">
        <v>4</v>
      </c>
      <c r="AJ503" s="2" t="s">
        <v>1</v>
      </c>
      <c r="AK503" s="2" t="s">
        <v>5</v>
      </c>
      <c r="AL503" s="2" t="s">
        <v>4</v>
      </c>
      <c r="AM503" s="2" t="s">
        <v>6</v>
      </c>
      <c r="AN503" s="2" t="s">
        <v>7</v>
      </c>
      <c r="AO503" s="3"/>
    </row>
    <row r="504" spans="2:41">
      <c r="C504" s="20"/>
      <c r="E504" s="4">
        <v>45058</v>
      </c>
      <c r="F504" s="3" t="s">
        <v>194</v>
      </c>
      <c r="G504" s="3" t="s">
        <v>928</v>
      </c>
      <c r="H504" s="5">
        <v>180</v>
      </c>
      <c r="I504" t="s">
        <v>210</v>
      </c>
      <c r="N504" s="25">
        <v>45089</v>
      </c>
      <c r="O504" s="3" t="s">
        <v>936</v>
      </c>
      <c r="P504" s="3"/>
      <c r="Q504" s="3"/>
      <c r="R504" s="18">
        <v>50</v>
      </c>
      <c r="S504" s="3"/>
      <c r="V504" s="17"/>
      <c r="Y504" s="20"/>
      <c r="AA504" s="4">
        <v>45084</v>
      </c>
      <c r="AB504" s="3" t="s">
        <v>887</v>
      </c>
      <c r="AC504" s="3" t="s">
        <v>888</v>
      </c>
      <c r="AD504" s="5">
        <v>220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1" t="s">
        <v>24</v>
      </c>
      <c r="C505" s="19">
        <f>IF(C502&gt;0,C502+C503,C503)</f>
        <v>4146.03</v>
      </c>
      <c r="E505" s="4">
        <v>45047</v>
      </c>
      <c r="F505" s="3" t="s">
        <v>391</v>
      </c>
      <c r="G505" s="3" t="s">
        <v>200</v>
      </c>
      <c r="H505" s="5">
        <v>675</v>
      </c>
      <c r="N505" s="3"/>
      <c r="O505" s="3"/>
      <c r="P505" s="3"/>
      <c r="Q505" s="3"/>
      <c r="R505" s="18"/>
      <c r="S505" s="3"/>
      <c r="V505" s="17"/>
      <c r="X505" s="1" t="s">
        <v>24</v>
      </c>
      <c r="Y505" s="19">
        <f>IF(Y502&gt;0,Y502+Y503,Y503)</f>
        <v>505</v>
      </c>
      <c r="AA505" s="4">
        <v>45115</v>
      </c>
      <c r="AB505" s="3" t="s">
        <v>888</v>
      </c>
      <c r="AC505" s="3" t="s">
        <v>887</v>
      </c>
      <c r="AD505" s="5">
        <v>170</v>
      </c>
      <c r="AE505" t="s">
        <v>210</v>
      </c>
      <c r="AJ505" s="3"/>
      <c r="AK505" s="3"/>
      <c r="AL505" s="3"/>
      <c r="AM505" s="3"/>
      <c r="AN505" s="18"/>
      <c r="AO505" s="3"/>
    </row>
    <row r="506" spans="2:41">
      <c r="B506" s="1" t="s">
        <v>9</v>
      </c>
      <c r="C506" s="20">
        <f>C530</f>
        <v>3262.3499999999995</v>
      </c>
      <c r="E506" s="4">
        <v>45065</v>
      </c>
      <c r="F506" s="3" t="s">
        <v>288</v>
      </c>
      <c r="G506" s="3" t="s">
        <v>431</v>
      </c>
      <c r="H506" s="5">
        <v>133.87</v>
      </c>
      <c r="I506" t="s">
        <v>270</v>
      </c>
      <c r="N506" s="3"/>
      <c r="O506" s="3"/>
      <c r="P506" s="3"/>
      <c r="Q506" s="3"/>
      <c r="R506" s="18"/>
      <c r="S506" s="3"/>
      <c r="V506" s="17"/>
      <c r="X506" s="1" t="s">
        <v>9</v>
      </c>
      <c r="Y506" s="20">
        <f>Y530</f>
        <v>152.41</v>
      </c>
      <c r="AA506" s="4">
        <v>45089</v>
      </c>
      <c r="AB506" s="3" t="s">
        <v>978</v>
      </c>
      <c r="AC506" s="3"/>
      <c r="AD506" s="5">
        <v>115</v>
      </c>
      <c r="AJ506" s="3"/>
      <c r="AK506" s="3"/>
      <c r="AL506" s="3"/>
      <c r="AM506" s="3"/>
      <c r="AN506" s="18"/>
      <c r="AO506" s="3"/>
    </row>
    <row r="507" spans="2:41">
      <c r="B507" s="6" t="s">
        <v>26</v>
      </c>
      <c r="C507" s="21">
        <f>C505-C506</f>
        <v>883.68000000000029</v>
      </c>
      <c r="E507" s="4">
        <v>45050</v>
      </c>
      <c r="F507" s="3" t="s">
        <v>947</v>
      </c>
      <c r="G507" s="3"/>
      <c r="H507" s="5">
        <v>109.64</v>
      </c>
      <c r="I507" t="s">
        <v>270</v>
      </c>
      <c r="N507" s="3"/>
      <c r="O507" s="3"/>
      <c r="P507" s="3"/>
      <c r="Q507" s="3"/>
      <c r="R507" s="18"/>
      <c r="S507" s="3"/>
      <c r="V507" s="17"/>
      <c r="X507" s="6" t="s">
        <v>27</v>
      </c>
      <c r="Y507" s="21">
        <f>Y505-Y506</f>
        <v>352.59000000000003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 ht="12.75" customHeight="1">
      <c r="B508" s="6"/>
      <c r="C508" s="7"/>
      <c r="E508" s="4">
        <v>45050</v>
      </c>
      <c r="F508" s="3" t="s">
        <v>948</v>
      </c>
      <c r="G508" s="3"/>
      <c r="H508" s="5">
        <v>109.64</v>
      </c>
      <c r="I508" t="s">
        <v>270</v>
      </c>
      <c r="N508" s="3"/>
      <c r="O508" s="3"/>
      <c r="P508" s="3"/>
      <c r="Q508" s="3"/>
      <c r="R508" s="18"/>
      <c r="S508" s="3"/>
      <c r="V508" s="17"/>
      <c r="X508" s="165" t="str">
        <f>IF(Y507&lt;0,"NO PAGAR","COBRAR'")</f>
        <v>COBRAR'</v>
      </c>
      <c r="Y508" s="165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165" t="str">
        <f>IF(C507&lt;0,"NO PAGAR","COBRAR'")</f>
        <v>COBRAR'</v>
      </c>
      <c r="C509" s="165"/>
      <c r="E509" s="4">
        <v>44877</v>
      </c>
      <c r="F509" s="3" t="s">
        <v>940</v>
      </c>
      <c r="G509" s="3"/>
      <c r="H509" s="5">
        <v>95</v>
      </c>
      <c r="I509" t="s">
        <v>210</v>
      </c>
      <c r="N509" s="3"/>
      <c r="O509" s="3"/>
      <c r="P509" s="3"/>
      <c r="Q509" s="3"/>
      <c r="R509" s="18"/>
      <c r="S509" s="3"/>
      <c r="V509" s="17"/>
      <c r="X509" s="6"/>
      <c r="Y509" s="8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58" t="s">
        <v>9</v>
      </c>
      <c r="C510" s="159"/>
      <c r="E510" s="4">
        <v>45242</v>
      </c>
      <c r="F510" s="3" t="s">
        <v>940</v>
      </c>
      <c r="G510" s="3"/>
      <c r="H510" s="5">
        <v>95</v>
      </c>
      <c r="I510" t="s">
        <v>210</v>
      </c>
      <c r="N510" s="3"/>
      <c r="O510" s="3"/>
      <c r="P510" s="3"/>
      <c r="Q510" s="3"/>
      <c r="R510" s="18"/>
      <c r="S510" s="3"/>
      <c r="V510" s="17"/>
      <c r="X510" s="158" t="s">
        <v>9</v>
      </c>
      <c r="Y510" s="159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9" t="str">
        <f>IF(Y467&lt;0,"SALDO ADELANTADO","SALDO A FAVOR '")</f>
        <v>SALDO ADELANTADO</v>
      </c>
      <c r="C511" s="10">
        <f>IF(Y467&lt;=0,Y467*-1)</f>
        <v>3085.0199999999995</v>
      </c>
      <c r="E511" s="4">
        <v>45036</v>
      </c>
      <c r="F511" s="3" t="s">
        <v>138</v>
      </c>
      <c r="G511" s="3" t="s">
        <v>200</v>
      </c>
      <c r="H511" s="5">
        <v>170</v>
      </c>
      <c r="I511" t="s">
        <v>270</v>
      </c>
      <c r="N511" s="3"/>
      <c r="O511" s="3"/>
      <c r="P511" s="3"/>
      <c r="Q511" s="3"/>
      <c r="R511" s="18"/>
      <c r="S511" s="3"/>
      <c r="V511" s="17"/>
      <c r="X511" s="9" t="str">
        <f>IF(C507&lt;0,"SALDO ADELANTADO","SALDO A FAVOR'")</f>
        <v>SALDO A FAVOR'</v>
      </c>
      <c r="Y511" s="10" t="b">
        <f>IF(C507&lt;=0,C507*-1)</f>
        <v>0</v>
      </c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10</v>
      </c>
      <c r="C512" s="10">
        <f>R520</f>
        <v>50</v>
      </c>
      <c r="E512" s="4">
        <v>45043</v>
      </c>
      <c r="F512" s="3" t="s">
        <v>138</v>
      </c>
      <c r="G512" s="3" t="s">
        <v>155</v>
      </c>
      <c r="H512" s="5">
        <v>380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10</v>
      </c>
      <c r="Y512" s="10">
        <f>AN520</f>
        <v>0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11</v>
      </c>
      <c r="C513" s="10"/>
      <c r="E513" s="4">
        <v>45049</v>
      </c>
      <c r="F513" s="3" t="s">
        <v>288</v>
      </c>
      <c r="G513" s="3" t="s">
        <v>660</v>
      </c>
      <c r="H513" s="5">
        <v>160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11</v>
      </c>
      <c r="Y513" s="10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12</v>
      </c>
      <c r="C514" s="10">
        <v>30</v>
      </c>
      <c r="E514" s="4">
        <v>45054</v>
      </c>
      <c r="F514" s="3" t="s">
        <v>288</v>
      </c>
      <c r="G514" s="3" t="s">
        <v>251</v>
      </c>
      <c r="H514" s="5">
        <v>145.54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12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13</v>
      </c>
      <c r="C515" s="10"/>
      <c r="E515" s="4">
        <v>45055</v>
      </c>
      <c r="F515" s="3" t="s">
        <v>251</v>
      </c>
      <c r="G515" s="3" t="s">
        <v>212</v>
      </c>
      <c r="H515" s="5">
        <v>145.54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13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14</v>
      </c>
      <c r="C516" s="10"/>
      <c r="E516" s="4">
        <v>45056</v>
      </c>
      <c r="F516" s="3" t="s">
        <v>288</v>
      </c>
      <c r="G516" s="3" t="s">
        <v>946</v>
      </c>
      <c r="H516" s="5">
        <v>133.87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14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15</v>
      </c>
      <c r="C517" s="10"/>
      <c r="E517" s="4">
        <v>45065</v>
      </c>
      <c r="F517" s="3" t="s">
        <v>288</v>
      </c>
      <c r="G517" s="3" t="s">
        <v>431</v>
      </c>
      <c r="H517" s="5">
        <v>133.87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15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960</v>
      </c>
      <c r="C518" s="10">
        <v>97.33</v>
      </c>
      <c r="E518" s="25">
        <v>45065</v>
      </c>
      <c r="F518" s="3" t="s">
        <v>949</v>
      </c>
      <c r="G518" s="3"/>
      <c r="H518" s="5">
        <v>194.06</v>
      </c>
      <c r="I518" t="s">
        <v>270</v>
      </c>
      <c r="N518" s="3"/>
      <c r="O518" s="3"/>
      <c r="P518" s="3"/>
      <c r="Q518" s="3"/>
      <c r="R518" s="18"/>
      <c r="S518" s="3"/>
      <c r="V518" s="17"/>
      <c r="X518" s="11" t="s">
        <v>16</v>
      </c>
      <c r="Y518" s="10"/>
      <c r="AA518" s="160" t="s">
        <v>7</v>
      </c>
      <c r="AB518" s="161"/>
      <c r="AC518" s="162"/>
      <c r="AD518" s="5">
        <f>SUM(AD504:AD517)</f>
        <v>505</v>
      </c>
      <c r="AJ518" s="3"/>
      <c r="AK518" s="3"/>
      <c r="AL518" s="3"/>
      <c r="AM518" s="3"/>
      <c r="AN518" s="18"/>
      <c r="AO518" s="3"/>
    </row>
    <row r="519" spans="2:42">
      <c r="B519" s="11" t="s">
        <v>17</v>
      </c>
      <c r="C519" s="10"/>
      <c r="E519" s="152">
        <v>45089</v>
      </c>
      <c r="F519" s="151" t="s">
        <v>952</v>
      </c>
      <c r="G519" s="151"/>
      <c r="H519" s="18">
        <v>100</v>
      </c>
      <c r="I519" t="s">
        <v>270</v>
      </c>
      <c r="N519" s="3"/>
      <c r="O519" s="3"/>
      <c r="P519" s="3"/>
      <c r="Q519" s="3"/>
      <c r="R519" s="18"/>
      <c r="S519" s="3"/>
      <c r="V519" s="17"/>
      <c r="X519" s="11" t="s">
        <v>983</v>
      </c>
      <c r="Y519" s="10">
        <v>152.41</v>
      </c>
      <c r="AA519" s="13"/>
      <c r="AB519" s="13"/>
      <c r="AC519" s="13"/>
      <c r="AJ519" s="3"/>
      <c r="AK519" s="3"/>
      <c r="AL519" s="3"/>
      <c r="AM519" s="3"/>
      <c r="AN519" s="18"/>
      <c r="AO519" s="3"/>
    </row>
    <row r="520" spans="2:42" ht="15.75" thickBot="1">
      <c r="B520" s="12"/>
      <c r="C520" s="10"/>
      <c r="E520" s="25">
        <v>45051</v>
      </c>
      <c r="F520" s="3" t="s">
        <v>332</v>
      </c>
      <c r="G520" s="3" t="s">
        <v>955</v>
      </c>
      <c r="H520" s="18">
        <v>285</v>
      </c>
      <c r="I520" t="s">
        <v>270</v>
      </c>
      <c r="N520" s="160" t="s">
        <v>7</v>
      </c>
      <c r="O520" s="161"/>
      <c r="P520" s="161"/>
      <c r="Q520" s="162"/>
      <c r="R520" s="18">
        <f>SUM(R504:R519)</f>
        <v>50</v>
      </c>
      <c r="S520" s="3"/>
      <c r="V520" s="17"/>
      <c r="X520" s="12"/>
      <c r="Y520" s="10"/>
      <c r="AJ520" s="160" t="s">
        <v>7</v>
      </c>
      <c r="AK520" s="161"/>
      <c r="AL520" s="161"/>
      <c r="AM520" s="162"/>
      <c r="AN520" s="18">
        <f>SUM(AN504:AN519)</f>
        <v>0</v>
      </c>
      <c r="AO520" s="3"/>
    </row>
    <row r="521" spans="2:42" ht="27" thickBot="1">
      <c r="B521" s="12"/>
      <c r="C521" s="10"/>
      <c r="E521" s="25">
        <v>45063</v>
      </c>
      <c r="F521" s="3" t="s">
        <v>332</v>
      </c>
      <c r="G521" s="3" t="s">
        <v>504</v>
      </c>
      <c r="H521" s="18">
        <v>330</v>
      </c>
      <c r="I521" t="s">
        <v>270</v>
      </c>
      <c r="V521" s="17"/>
      <c r="X521" s="12"/>
      <c r="Y521" s="10"/>
      <c r="AJ521" s="154">
        <v>20230608</v>
      </c>
      <c r="AK521" s="154" t="s">
        <v>476</v>
      </c>
      <c r="AL521" s="154" t="s">
        <v>979</v>
      </c>
      <c r="AM521" s="154" t="s">
        <v>478</v>
      </c>
      <c r="AN521" s="156">
        <v>152.41</v>
      </c>
      <c r="AO521" s="155">
        <v>87089</v>
      </c>
      <c r="AP521" s="154">
        <v>3996</v>
      </c>
    </row>
    <row r="522" spans="2:42">
      <c r="B522" s="12"/>
      <c r="C522" s="10"/>
      <c r="E522" s="25">
        <v>45064</v>
      </c>
      <c r="F522" s="3" t="s">
        <v>332</v>
      </c>
      <c r="G522" s="3" t="s">
        <v>955</v>
      </c>
      <c r="H522" s="18">
        <v>285</v>
      </c>
      <c r="I522" t="s">
        <v>270</v>
      </c>
      <c r="V522" s="17"/>
      <c r="X522" s="12"/>
      <c r="Y522" s="10"/>
    </row>
    <row r="523" spans="2:42">
      <c r="B523" s="12"/>
      <c r="C523" s="10"/>
      <c r="E523" s="52">
        <v>45064</v>
      </c>
      <c r="F523" s="3" t="s">
        <v>332</v>
      </c>
      <c r="G523" s="3" t="s">
        <v>955</v>
      </c>
      <c r="H523" s="18">
        <v>285</v>
      </c>
      <c r="I523" t="s">
        <v>210</v>
      </c>
      <c r="V523" s="17"/>
      <c r="X523" s="12"/>
      <c r="Y523" s="10"/>
      <c r="AA523" s="14"/>
    </row>
    <row r="524" spans="2:42">
      <c r="B524" s="12"/>
      <c r="C524" s="10"/>
      <c r="E524" s="3"/>
      <c r="F524" s="3"/>
      <c r="G524" s="3"/>
      <c r="H524" s="18"/>
      <c r="V524" s="17"/>
      <c r="X524" s="12"/>
      <c r="Y524" s="10"/>
    </row>
    <row r="525" spans="2:42">
      <c r="B525" s="12"/>
      <c r="C525" s="10"/>
      <c r="E525" s="3"/>
      <c r="F525" s="3"/>
      <c r="G525" s="3"/>
      <c r="H525" s="18"/>
      <c r="V525" s="17"/>
      <c r="X525" s="12"/>
      <c r="Y525" s="10"/>
    </row>
    <row r="526" spans="2:42">
      <c r="B526" s="12"/>
      <c r="C526" s="10"/>
      <c r="E526" s="170" t="s">
        <v>961</v>
      </c>
      <c r="F526" s="171"/>
      <c r="G526" s="172"/>
      <c r="H526" s="153">
        <f>SUM(H504:H525)</f>
        <v>4146.03</v>
      </c>
      <c r="V526" s="17"/>
      <c r="X526" s="12"/>
      <c r="Y526" s="10"/>
    </row>
    <row r="527" spans="2:42">
      <c r="B527" s="12"/>
      <c r="C527" s="10"/>
      <c r="V527" s="17"/>
      <c r="X527" s="12"/>
      <c r="Y527" s="10"/>
    </row>
    <row r="528" spans="2:42">
      <c r="B528" s="12"/>
      <c r="C528" s="10"/>
      <c r="V528" s="17"/>
      <c r="X528" s="12"/>
      <c r="Y528" s="10"/>
    </row>
    <row r="529" spans="2:27">
      <c r="B529" s="11"/>
      <c r="C529" s="10"/>
      <c r="V529" s="17"/>
      <c r="X529" s="11"/>
      <c r="Y529" s="10"/>
    </row>
    <row r="530" spans="2:27">
      <c r="B530" s="15" t="s">
        <v>18</v>
      </c>
      <c r="C530" s="16">
        <f>SUM(C511:C529)</f>
        <v>3262.3499999999995</v>
      </c>
      <c r="D530" t="s">
        <v>22</v>
      </c>
      <c r="E530" t="s">
        <v>21</v>
      </c>
      <c r="V530" s="17"/>
      <c r="X530" s="15" t="s">
        <v>18</v>
      </c>
      <c r="Y530" s="16">
        <f>SUM(Y511:Y529)</f>
        <v>152.41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66" t="s">
        <v>29</v>
      </c>
      <c r="AD550" s="166"/>
      <c r="AE550" s="166"/>
    </row>
    <row r="551" spans="2:41" ht="15" customHeight="1">
      <c r="H551" s="76" t="s">
        <v>28</v>
      </c>
      <c r="I551" s="76"/>
      <c r="J551" s="76"/>
      <c r="V551" s="17"/>
      <c r="AC551" s="166"/>
      <c r="AD551" s="166"/>
      <c r="AE551" s="166"/>
    </row>
    <row r="552" spans="2:41" ht="15" customHeight="1">
      <c r="H552" s="76"/>
      <c r="I552" s="76"/>
      <c r="J552" s="76"/>
      <c r="V552" s="17"/>
      <c r="AC552" s="166"/>
      <c r="AD552" s="166"/>
      <c r="AE552" s="166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32</v>
      </c>
      <c r="C556" s="20">
        <f>IF(X502="PAGADO",0,Y507)</f>
        <v>352.59000000000003</v>
      </c>
      <c r="E556" s="164" t="s">
        <v>20</v>
      </c>
      <c r="F556" s="164"/>
      <c r="G556" s="164"/>
      <c r="H556" s="164"/>
      <c r="V556" s="17"/>
      <c r="X556" s="23" t="s">
        <v>32</v>
      </c>
      <c r="Y556" s="20">
        <f>IF(B556="PAGADO",0,C561)</f>
        <v>352.59000000000003</v>
      </c>
      <c r="AA556" s="164" t="s">
        <v>20</v>
      </c>
      <c r="AB556" s="164"/>
      <c r="AC556" s="164"/>
      <c r="AD556" s="164"/>
    </row>
    <row r="557" spans="2:41">
      <c r="B557" s="1" t="s">
        <v>0</v>
      </c>
      <c r="C557" s="19">
        <f>H572</f>
        <v>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352.59000000000003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352.59000000000003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C583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Y583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352.59000000000003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352.59000000000003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67" t="str">
        <f>IF(C561&lt;0,"NO PAGAR","COBRAR")</f>
        <v>COBRAR</v>
      </c>
      <c r="C562" s="167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67" t="str">
        <f>IF(Y561&lt;0,"NO PAGAR","COBRAR")</f>
        <v>COBRAR</v>
      </c>
      <c r="Y562" s="16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58" t="s">
        <v>9</v>
      </c>
      <c r="C563" s="159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58" t="s">
        <v>9</v>
      </c>
      <c r="Y563" s="159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IF(C597&lt;0,"SALDO A FAVOR","SALDO ADELANTAD0'")</f>
        <v>SALDO ADELANTAD0'</v>
      </c>
      <c r="C564" s="10" t="b">
        <f>IF(Y507&lt;=0,Y507*-1)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13</v>
      </c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14</v>
      </c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60" t="s">
        <v>7</v>
      </c>
      <c r="F572" s="161"/>
      <c r="G572" s="162"/>
      <c r="H572" s="5">
        <f>SUM(H558:H571)</f>
        <v>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60" t="s">
        <v>7</v>
      </c>
      <c r="AB572" s="161"/>
      <c r="AC572" s="162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60" t="s">
        <v>7</v>
      </c>
      <c r="O574" s="161"/>
      <c r="P574" s="161"/>
      <c r="Q574" s="162"/>
      <c r="R574" s="18">
        <f>SUM(R558:R573)</f>
        <v>0</v>
      </c>
      <c r="S574" s="3"/>
      <c r="V574" s="17"/>
      <c r="X574" s="12"/>
      <c r="Y574" s="10"/>
      <c r="AJ574" s="160" t="s">
        <v>7</v>
      </c>
      <c r="AK574" s="161"/>
      <c r="AL574" s="161"/>
      <c r="AM574" s="162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E577" s="14"/>
      <c r="V577" s="17"/>
      <c r="X577" s="12"/>
      <c r="Y577" s="10"/>
      <c r="AA577" s="14"/>
    </row>
    <row r="578" spans="1:43">
      <c r="B578" s="12"/>
      <c r="C578" s="10"/>
      <c r="V578" s="17"/>
      <c r="X578" s="12"/>
      <c r="Y578" s="10"/>
    </row>
    <row r="579" spans="1:43">
      <c r="B579" s="12"/>
      <c r="C579" s="10"/>
      <c r="V579" s="17"/>
      <c r="X579" s="12"/>
      <c r="Y579" s="10"/>
    </row>
    <row r="580" spans="1:43">
      <c r="B580" s="12"/>
      <c r="C580" s="10"/>
      <c r="V580" s="17"/>
      <c r="X580" s="12"/>
      <c r="Y580" s="10"/>
    </row>
    <row r="581" spans="1:43">
      <c r="B581" s="12"/>
      <c r="C581" s="10"/>
      <c r="V581" s="17"/>
      <c r="X581" s="12"/>
      <c r="Y581" s="10"/>
    </row>
    <row r="582" spans="1:43">
      <c r="B582" s="11"/>
      <c r="C582" s="10"/>
      <c r="V582" s="17"/>
      <c r="X582" s="11"/>
      <c r="Y582" s="10"/>
    </row>
    <row r="583" spans="1:43">
      <c r="B583" s="15" t="s">
        <v>18</v>
      </c>
      <c r="C583" s="16">
        <f>SUM(C564:C582)</f>
        <v>0</v>
      </c>
      <c r="V583" s="17"/>
      <c r="X583" s="15" t="s">
        <v>18</v>
      </c>
      <c r="Y583" s="16">
        <f>SUM(Y564:Y582)</f>
        <v>0</v>
      </c>
    </row>
    <row r="584" spans="1:43">
      <c r="D584" t="s">
        <v>22</v>
      </c>
      <c r="E584" t="s">
        <v>21</v>
      </c>
      <c r="V584" s="17"/>
      <c r="Z584" t="s">
        <v>22</v>
      </c>
      <c r="AA584" t="s">
        <v>21</v>
      </c>
    </row>
    <row r="585" spans="1:43">
      <c r="E585" s="1" t="s">
        <v>19</v>
      </c>
      <c r="V585" s="17"/>
      <c r="AA585" s="1" t="s">
        <v>19</v>
      </c>
    </row>
    <row r="586" spans="1:43">
      <c r="V586" s="17"/>
    </row>
    <row r="587" spans="1:43">
      <c r="V587" s="17"/>
    </row>
    <row r="588" spans="1:43">
      <c r="V588" s="17"/>
    </row>
    <row r="589" spans="1:43">
      <c r="V589" s="17"/>
    </row>
    <row r="590" spans="1:43">
      <c r="V590" s="17"/>
    </row>
    <row r="591" spans="1:43">
      <c r="V591" s="17"/>
    </row>
    <row r="592" spans="1:43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</row>
    <row r="593" spans="1:4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</row>
    <row r="594" spans="1:43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</row>
    <row r="595" spans="1:43">
      <c r="V595" s="17"/>
    </row>
    <row r="596" spans="1:43" ht="15" customHeight="1">
      <c r="H596" s="76" t="s">
        <v>30</v>
      </c>
      <c r="I596" s="76"/>
      <c r="J596" s="76"/>
      <c r="V596" s="17"/>
      <c r="AA596" s="163" t="s">
        <v>31</v>
      </c>
      <c r="AB596" s="163"/>
      <c r="AC596" s="163"/>
    </row>
    <row r="597" spans="1:43" ht="15" customHeight="1">
      <c r="H597" s="76"/>
      <c r="I597" s="76"/>
      <c r="J597" s="76"/>
      <c r="V597" s="17"/>
      <c r="AA597" s="163"/>
      <c r="AB597" s="163"/>
      <c r="AC597" s="163"/>
    </row>
    <row r="598" spans="1:43">
      <c r="V598" s="17"/>
    </row>
    <row r="599" spans="1:43">
      <c r="V599" s="17"/>
    </row>
    <row r="600" spans="1:43" ht="23.25">
      <c r="B600" s="24" t="s">
        <v>67</v>
      </c>
      <c r="V600" s="17"/>
      <c r="X600" s="22" t="s">
        <v>67</v>
      </c>
    </row>
    <row r="601" spans="1:43" ht="23.25">
      <c r="B601" s="23" t="s">
        <v>32</v>
      </c>
      <c r="C601" s="20">
        <f>IF(X556="PAGADO",0,C561)</f>
        <v>352.59000000000003</v>
      </c>
      <c r="E601" s="164" t="s">
        <v>20</v>
      </c>
      <c r="F601" s="164"/>
      <c r="G601" s="164"/>
      <c r="H601" s="164"/>
      <c r="V601" s="17"/>
      <c r="X601" s="23" t="s">
        <v>32</v>
      </c>
      <c r="Y601" s="20">
        <f>IF(B1401="PAGADO",0,C606)</f>
        <v>352.59000000000003</v>
      </c>
      <c r="AA601" s="164" t="s">
        <v>20</v>
      </c>
      <c r="AB601" s="164"/>
      <c r="AC601" s="164"/>
      <c r="AD601" s="164"/>
    </row>
    <row r="602" spans="1:43">
      <c r="B602" s="1" t="s">
        <v>0</v>
      </c>
      <c r="C602" s="19">
        <f>H617</f>
        <v>0</v>
      </c>
      <c r="E602" s="2" t="s">
        <v>1</v>
      </c>
      <c r="F602" s="2" t="s">
        <v>2</v>
      </c>
      <c r="G602" s="2" t="s">
        <v>3</v>
      </c>
      <c r="H602" s="2" t="s">
        <v>4</v>
      </c>
      <c r="N602" s="2" t="s">
        <v>1</v>
      </c>
      <c r="O602" s="2" t="s">
        <v>5</v>
      </c>
      <c r="P602" s="2" t="s">
        <v>4</v>
      </c>
      <c r="Q602" s="2" t="s">
        <v>6</v>
      </c>
      <c r="R602" s="2" t="s">
        <v>7</v>
      </c>
      <c r="S602" s="3"/>
      <c r="V602" s="17"/>
      <c r="X602" s="1" t="s">
        <v>0</v>
      </c>
      <c r="Y602" s="19">
        <f>AD617</f>
        <v>0</v>
      </c>
      <c r="AA602" s="2" t="s">
        <v>1</v>
      </c>
      <c r="AB602" s="2" t="s">
        <v>2</v>
      </c>
      <c r="AC602" s="2" t="s">
        <v>3</v>
      </c>
      <c r="AD602" s="2" t="s">
        <v>4</v>
      </c>
      <c r="AJ602" s="2" t="s">
        <v>1</v>
      </c>
      <c r="AK602" s="2" t="s">
        <v>5</v>
      </c>
      <c r="AL602" s="2" t="s">
        <v>4</v>
      </c>
      <c r="AM602" s="2" t="s">
        <v>6</v>
      </c>
      <c r="AN602" s="2" t="s">
        <v>7</v>
      </c>
      <c r="AO602" s="3"/>
    </row>
    <row r="603" spans="1:43">
      <c r="C603" s="2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Y603" s="2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1:43">
      <c r="B604" s="1" t="s">
        <v>24</v>
      </c>
      <c r="C604" s="19">
        <f>IF(C601&gt;0,C601+C602,C602)</f>
        <v>352.59000000000003</v>
      </c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" t="s">
        <v>24</v>
      </c>
      <c r="Y604" s="19">
        <f>IF(Y601&gt;0,Y601+Y602,Y602)</f>
        <v>352.59000000000003</v>
      </c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1:43">
      <c r="B605" s="1" t="s">
        <v>9</v>
      </c>
      <c r="C605" s="20">
        <f>C629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" t="s">
        <v>9</v>
      </c>
      <c r="Y605" s="20">
        <f>Y629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1:43">
      <c r="B606" s="6" t="s">
        <v>26</v>
      </c>
      <c r="C606" s="21">
        <f>C604-C605</f>
        <v>352.59000000000003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6" t="s">
        <v>27</v>
      </c>
      <c r="Y606" s="21">
        <f>Y604-Y605</f>
        <v>352.59000000000003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1:43" ht="23.25">
      <c r="B607" s="6"/>
      <c r="C607" s="7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65" t="str">
        <f>IF(Y606&lt;0,"NO PAGAR","COBRAR'")</f>
        <v>COBRAR'</v>
      </c>
      <c r="Y607" s="165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1:43" ht="23.25">
      <c r="B608" s="165" t="str">
        <f>IF(C606&lt;0,"NO PAGAR","COBRAR'")</f>
        <v>COBRAR'</v>
      </c>
      <c r="C608" s="165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6"/>
      <c r="Y608" s="8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58" t="s">
        <v>9</v>
      </c>
      <c r="C609" s="159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58" t="s">
        <v>9</v>
      </c>
      <c r="Y609" s="159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9" t="str">
        <f>IF(Y561&lt;0,"SALDO ADELANTADO","SALDO A FAVOR '")</f>
        <v>SALDO A FAVOR '</v>
      </c>
      <c r="C610" s="10" t="b">
        <f>IF(Y561&lt;=0,Y561*-1)</f>
        <v>0</v>
      </c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9" t="str">
        <f>IF(C606&lt;0,"SALDO ADELANTADO","SALDO A FAVOR'")</f>
        <v>SALDO A FAVOR'</v>
      </c>
      <c r="Y610" s="10" t="b">
        <f>IF(C606&lt;=0,C606*-1)</f>
        <v>0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R619</f>
        <v>0</v>
      </c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10</v>
      </c>
      <c r="Y611" s="10">
        <f>AN619</f>
        <v>0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/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/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160" t="s">
        <v>7</v>
      </c>
      <c r="F617" s="161"/>
      <c r="G617" s="162"/>
      <c r="H617" s="5">
        <f>SUM(H603:H616)</f>
        <v>0</v>
      </c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160" t="s">
        <v>7</v>
      </c>
      <c r="AB617" s="161"/>
      <c r="AC617" s="162"/>
      <c r="AD617" s="5">
        <f>SUM(AD603:AD616)</f>
        <v>0</v>
      </c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/>
      <c r="E618" s="13"/>
      <c r="F618" s="13"/>
      <c r="G618" s="13"/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3"/>
      <c r="AB618" s="13"/>
      <c r="AC618" s="13"/>
      <c r="AJ618" s="3"/>
      <c r="AK618" s="3"/>
      <c r="AL618" s="3"/>
      <c r="AM618" s="3"/>
      <c r="AN618" s="18"/>
      <c r="AO618" s="3"/>
    </row>
    <row r="619" spans="2:41">
      <c r="B619" s="12"/>
      <c r="C619" s="10"/>
      <c r="N619" s="160" t="s">
        <v>7</v>
      </c>
      <c r="O619" s="161"/>
      <c r="P619" s="161"/>
      <c r="Q619" s="162"/>
      <c r="R619" s="18">
        <f>SUM(R603:R618)</f>
        <v>0</v>
      </c>
      <c r="S619" s="3"/>
      <c r="V619" s="17"/>
      <c r="X619" s="12"/>
      <c r="Y619" s="10"/>
      <c r="AJ619" s="160" t="s">
        <v>7</v>
      </c>
      <c r="AK619" s="161"/>
      <c r="AL619" s="161"/>
      <c r="AM619" s="162"/>
      <c r="AN619" s="18">
        <f>SUM(AN603:AN618)</f>
        <v>0</v>
      </c>
      <c r="AO619" s="3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E622" s="14"/>
      <c r="V622" s="17"/>
      <c r="X622" s="12"/>
      <c r="Y622" s="10"/>
      <c r="AA622" s="14"/>
    </row>
    <row r="623" spans="2:41">
      <c r="B623" s="12"/>
      <c r="C623" s="10"/>
      <c r="V623" s="17"/>
      <c r="X623" s="12"/>
      <c r="Y623" s="10"/>
    </row>
    <row r="624" spans="2:41">
      <c r="B624" s="12"/>
      <c r="C624" s="10"/>
      <c r="V624" s="17"/>
      <c r="X624" s="12"/>
      <c r="Y624" s="10"/>
    </row>
    <row r="625" spans="2:27">
      <c r="B625" s="12"/>
      <c r="C625" s="10"/>
      <c r="V625" s="17"/>
      <c r="X625" s="12"/>
      <c r="Y625" s="10"/>
    </row>
    <row r="626" spans="2:27">
      <c r="B626" s="12"/>
      <c r="C626" s="10"/>
      <c r="V626" s="17"/>
      <c r="X626" s="12"/>
      <c r="Y626" s="10"/>
    </row>
    <row r="627" spans="2:27">
      <c r="B627" s="12"/>
      <c r="C627" s="10"/>
      <c r="V627" s="17"/>
      <c r="X627" s="12"/>
      <c r="Y627" s="10"/>
    </row>
    <row r="628" spans="2:27">
      <c r="B628" s="11"/>
      <c r="C628" s="10"/>
      <c r="V628" s="17"/>
      <c r="X628" s="11"/>
      <c r="Y628" s="10"/>
    </row>
    <row r="629" spans="2:27">
      <c r="B629" s="15" t="s">
        <v>18</v>
      </c>
      <c r="C629" s="16">
        <f>SUM(C610:C628)</f>
        <v>0</v>
      </c>
      <c r="D629" t="s">
        <v>22</v>
      </c>
      <c r="E629" t="s">
        <v>21</v>
      </c>
      <c r="V629" s="17"/>
      <c r="X629" s="15" t="s">
        <v>18</v>
      </c>
      <c r="Y629" s="16">
        <f>SUM(Y610:Y628)</f>
        <v>0</v>
      </c>
      <c r="Z629" t="s">
        <v>22</v>
      </c>
      <c r="AA629" t="s">
        <v>21</v>
      </c>
    </row>
    <row r="630" spans="2:27">
      <c r="E630" s="1" t="s">
        <v>19</v>
      </c>
      <c r="V630" s="17"/>
      <c r="AA630" s="1" t="s">
        <v>19</v>
      </c>
    </row>
    <row r="631" spans="2:27">
      <c r="V631" s="17"/>
    </row>
    <row r="632" spans="2:27">
      <c r="V632" s="17"/>
    </row>
    <row r="633" spans="2:27">
      <c r="V633" s="17"/>
    </row>
    <row r="634" spans="2:27">
      <c r="V634" s="17"/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2:41">
      <c r="V641" s="17"/>
    </row>
    <row r="642" spans="2:41">
      <c r="V642" s="17"/>
    </row>
    <row r="643" spans="2:41">
      <c r="V643" s="17"/>
      <c r="AC643" s="166" t="s">
        <v>29</v>
      </c>
      <c r="AD643" s="166"/>
      <c r="AE643" s="166"/>
    </row>
    <row r="644" spans="2:41" ht="15" customHeight="1">
      <c r="H644" s="76" t="s">
        <v>28</v>
      </c>
      <c r="I644" s="76"/>
      <c r="J644" s="76"/>
      <c r="V644" s="17"/>
      <c r="AC644" s="166"/>
      <c r="AD644" s="166"/>
      <c r="AE644" s="166"/>
    </row>
    <row r="645" spans="2:41" ht="15" customHeight="1">
      <c r="H645" s="76"/>
      <c r="I645" s="76"/>
      <c r="J645" s="76"/>
      <c r="V645" s="17"/>
      <c r="AC645" s="166"/>
      <c r="AD645" s="166"/>
      <c r="AE645" s="166"/>
    </row>
    <row r="646" spans="2:41">
      <c r="V646" s="17"/>
    </row>
    <row r="647" spans="2:41">
      <c r="V647" s="17"/>
    </row>
    <row r="648" spans="2:41" ht="23.25">
      <c r="B648" s="22" t="s">
        <v>68</v>
      </c>
      <c r="V648" s="17"/>
      <c r="X648" s="22" t="s">
        <v>68</v>
      </c>
    </row>
    <row r="649" spans="2:41" ht="23.25">
      <c r="B649" s="23" t="s">
        <v>32</v>
      </c>
      <c r="C649" s="20">
        <f>IF(X601="PAGADO",0,Y606)</f>
        <v>352.59000000000003</v>
      </c>
      <c r="E649" s="164" t="s">
        <v>20</v>
      </c>
      <c r="F649" s="164"/>
      <c r="G649" s="164"/>
      <c r="H649" s="164"/>
      <c r="V649" s="17"/>
      <c r="X649" s="23" t="s">
        <v>32</v>
      </c>
      <c r="Y649" s="20">
        <f>IF(B649="PAGADO",0,C654)</f>
        <v>352.59000000000003</v>
      </c>
      <c r="AA649" s="164" t="s">
        <v>20</v>
      </c>
      <c r="AB649" s="164"/>
      <c r="AC649" s="164"/>
      <c r="AD649" s="164"/>
    </row>
    <row r="650" spans="2:41">
      <c r="B650" s="1" t="s">
        <v>0</v>
      </c>
      <c r="C650" s="19">
        <f>H665</f>
        <v>0</v>
      </c>
      <c r="E650" s="2" t="s">
        <v>1</v>
      </c>
      <c r="F650" s="2" t="s">
        <v>2</v>
      </c>
      <c r="G650" s="2" t="s">
        <v>3</v>
      </c>
      <c r="H650" s="2" t="s">
        <v>4</v>
      </c>
      <c r="N650" s="2" t="s">
        <v>1</v>
      </c>
      <c r="O650" s="2" t="s">
        <v>5</v>
      </c>
      <c r="P650" s="2" t="s">
        <v>4</v>
      </c>
      <c r="Q650" s="2" t="s">
        <v>6</v>
      </c>
      <c r="R650" s="2" t="s">
        <v>7</v>
      </c>
      <c r="S650" s="3"/>
      <c r="V650" s="17"/>
      <c r="X650" s="1" t="s">
        <v>0</v>
      </c>
      <c r="Y650" s="19">
        <f>AD665</f>
        <v>0</v>
      </c>
      <c r="AA650" s="2" t="s">
        <v>1</v>
      </c>
      <c r="AB650" s="2" t="s">
        <v>2</v>
      </c>
      <c r="AC650" s="2" t="s">
        <v>3</v>
      </c>
      <c r="AD650" s="2" t="s">
        <v>4</v>
      </c>
      <c r="AJ650" s="2" t="s">
        <v>1</v>
      </c>
      <c r="AK650" s="2" t="s">
        <v>5</v>
      </c>
      <c r="AL650" s="2" t="s">
        <v>4</v>
      </c>
      <c r="AM650" s="2" t="s">
        <v>6</v>
      </c>
      <c r="AN650" s="2" t="s">
        <v>7</v>
      </c>
      <c r="AO650" s="3"/>
    </row>
    <row r="651" spans="2:41">
      <c r="C651" s="20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Y651" s="2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" t="s">
        <v>24</v>
      </c>
      <c r="C652" s="19">
        <f>IF(C649&gt;0,C649+C650,C650)</f>
        <v>352.59000000000003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" t="s">
        <v>24</v>
      </c>
      <c r="Y652" s="19">
        <f>IF(Y649&gt;0,Y649+Y650,Y650)</f>
        <v>352.59000000000003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" t="s">
        <v>9</v>
      </c>
      <c r="C653" s="20">
        <f>C676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" t="s">
        <v>9</v>
      </c>
      <c r="Y653" s="20">
        <f>Y676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6" t="s">
        <v>25</v>
      </c>
      <c r="C654" s="21">
        <f>C652-C653</f>
        <v>352.59000000000003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6" t="s">
        <v>8</v>
      </c>
      <c r="Y654" s="21">
        <f>Y652-Y653</f>
        <v>352.59000000000003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 ht="26.25">
      <c r="B655" s="167" t="str">
        <f>IF(C654&lt;0,"NO PAGAR","COBRAR")</f>
        <v>COBRAR</v>
      </c>
      <c r="C655" s="167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67" t="str">
        <f>IF(Y654&lt;0,"NO PAGAR","COBRAR")</f>
        <v>COBRAR</v>
      </c>
      <c r="Y655" s="167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58" t="s">
        <v>9</v>
      </c>
      <c r="C656" s="159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58" t="s">
        <v>9</v>
      </c>
      <c r="Y656" s="159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9" t="str">
        <f>IF(C690&lt;0,"SALDO A FAVOR","SALDO ADELANTAD0'")</f>
        <v>SALDO ADELANTAD0'</v>
      </c>
      <c r="C657" s="10" t="b">
        <f>IF(Y601&lt;=0,Y601*-1)</f>
        <v>0</v>
      </c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9" t="str">
        <f>IF(C654&lt;0,"SALDO ADELANTADO","SALDO A FAVOR'")</f>
        <v>SALDO A FAVOR'</v>
      </c>
      <c r="Y657" s="10" t="b">
        <f>IF(C654&lt;=0,C654*-1)</f>
        <v>0</v>
      </c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10</v>
      </c>
      <c r="C658" s="10">
        <f>R667</f>
        <v>0</v>
      </c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10</v>
      </c>
      <c r="Y658" s="10">
        <f>AN667</f>
        <v>0</v>
      </c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11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11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12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12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13</v>
      </c>
      <c r="C661" s="10"/>
      <c r="E661" s="4"/>
      <c r="F661" s="3"/>
      <c r="G661" s="3"/>
      <c r="H661" s="5"/>
      <c r="N661" s="3"/>
      <c r="O661" s="3"/>
      <c r="P661" s="3"/>
      <c r="Q661" s="3"/>
      <c r="R661" s="18"/>
      <c r="S661" s="3"/>
      <c r="V661" s="17"/>
      <c r="X661" s="11" t="s">
        <v>13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11" t="s">
        <v>14</v>
      </c>
      <c r="C662" s="1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X662" s="11" t="s">
        <v>14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1" t="s">
        <v>15</v>
      </c>
      <c r="C663" s="1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1" t="s">
        <v>15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1" t="s">
        <v>16</v>
      </c>
      <c r="C664" s="1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1" t="s">
        <v>16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1" t="s">
        <v>17</v>
      </c>
      <c r="C665" s="10"/>
      <c r="E665" s="160" t="s">
        <v>7</v>
      </c>
      <c r="F665" s="161"/>
      <c r="G665" s="162"/>
      <c r="H665" s="5">
        <f>SUM(H651:H664)</f>
        <v>0</v>
      </c>
      <c r="N665" s="3"/>
      <c r="O665" s="3"/>
      <c r="P665" s="3"/>
      <c r="Q665" s="3"/>
      <c r="R665" s="18"/>
      <c r="S665" s="3"/>
      <c r="V665" s="17"/>
      <c r="X665" s="11" t="s">
        <v>17</v>
      </c>
      <c r="Y665" s="10"/>
      <c r="AA665" s="160" t="s">
        <v>7</v>
      </c>
      <c r="AB665" s="161"/>
      <c r="AC665" s="162"/>
      <c r="AD665" s="5">
        <f>SUM(AD651:AD664)</f>
        <v>0</v>
      </c>
      <c r="AJ665" s="3"/>
      <c r="AK665" s="3"/>
      <c r="AL665" s="3"/>
      <c r="AM665" s="3"/>
      <c r="AN665" s="18"/>
      <c r="AO665" s="3"/>
    </row>
    <row r="666" spans="2:41">
      <c r="B666" s="12"/>
      <c r="C666" s="10"/>
      <c r="E666" s="13"/>
      <c r="F666" s="13"/>
      <c r="G666" s="13"/>
      <c r="N666" s="3"/>
      <c r="O666" s="3"/>
      <c r="P666" s="3"/>
      <c r="Q666" s="3"/>
      <c r="R666" s="18"/>
      <c r="S666" s="3"/>
      <c r="V666" s="17"/>
      <c r="X666" s="12"/>
      <c r="Y666" s="10"/>
      <c r="AA666" s="13"/>
      <c r="AB666" s="13"/>
      <c r="AC666" s="13"/>
      <c r="AJ666" s="3"/>
      <c r="AK666" s="3"/>
      <c r="AL666" s="3"/>
      <c r="AM666" s="3"/>
      <c r="AN666" s="18"/>
      <c r="AO666" s="3"/>
    </row>
    <row r="667" spans="2:41">
      <c r="B667" s="12"/>
      <c r="C667" s="10"/>
      <c r="N667" s="160" t="s">
        <v>7</v>
      </c>
      <c r="O667" s="161"/>
      <c r="P667" s="161"/>
      <c r="Q667" s="162"/>
      <c r="R667" s="18">
        <f>SUM(R651:R666)</f>
        <v>0</v>
      </c>
      <c r="S667" s="3"/>
      <c r="V667" s="17"/>
      <c r="X667" s="12"/>
      <c r="Y667" s="10"/>
      <c r="AJ667" s="160" t="s">
        <v>7</v>
      </c>
      <c r="AK667" s="161"/>
      <c r="AL667" s="161"/>
      <c r="AM667" s="162"/>
      <c r="AN667" s="18">
        <f>SUM(AN651:AN666)</f>
        <v>0</v>
      </c>
      <c r="AO667" s="3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E670" s="14"/>
      <c r="V670" s="17"/>
      <c r="X670" s="12"/>
      <c r="Y670" s="10"/>
      <c r="AA670" s="14"/>
    </row>
    <row r="671" spans="2:41">
      <c r="B671" s="12"/>
      <c r="C671" s="10"/>
      <c r="V671" s="17"/>
      <c r="X671" s="12"/>
      <c r="Y671" s="10"/>
    </row>
    <row r="672" spans="2:41">
      <c r="B672" s="12"/>
      <c r="C672" s="10"/>
      <c r="V672" s="17"/>
      <c r="X672" s="12"/>
      <c r="Y672" s="10"/>
    </row>
    <row r="673" spans="1:43">
      <c r="B673" s="12"/>
      <c r="C673" s="10"/>
      <c r="V673" s="17"/>
      <c r="X673" s="12"/>
      <c r="Y673" s="10"/>
    </row>
    <row r="674" spans="1:43">
      <c r="B674" s="12"/>
      <c r="C674" s="10"/>
      <c r="V674" s="17"/>
      <c r="X674" s="12"/>
      <c r="Y674" s="10"/>
    </row>
    <row r="675" spans="1:43">
      <c r="B675" s="11"/>
      <c r="C675" s="10"/>
      <c r="V675" s="17"/>
      <c r="X675" s="11"/>
      <c r="Y675" s="10"/>
    </row>
    <row r="676" spans="1:43">
      <c r="B676" s="15" t="s">
        <v>18</v>
      </c>
      <c r="C676" s="16">
        <f>SUM(C657:C675)</f>
        <v>0</v>
      </c>
      <c r="V676" s="17"/>
      <c r="X676" s="15" t="s">
        <v>18</v>
      </c>
      <c r="Y676" s="16">
        <f>SUM(Y657:Y675)</f>
        <v>0</v>
      </c>
    </row>
    <row r="677" spans="1:43">
      <c r="D677" t="s">
        <v>22</v>
      </c>
      <c r="E677" t="s">
        <v>21</v>
      </c>
      <c r="V677" s="17"/>
      <c r="Z677" t="s">
        <v>22</v>
      </c>
      <c r="AA677" t="s">
        <v>21</v>
      </c>
    </row>
    <row r="678" spans="1:43">
      <c r="E678" s="1" t="s">
        <v>19</v>
      </c>
      <c r="V678" s="17"/>
      <c r="AA678" s="1" t="s">
        <v>19</v>
      </c>
    </row>
    <row r="679" spans="1:43">
      <c r="V679" s="17"/>
    </row>
    <row r="680" spans="1:43">
      <c r="V680" s="17"/>
    </row>
    <row r="681" spans="1:43">
      <c r="V681" s="17"/>
    </row>
    <row r="682" spans="1:43">
      <c r="V682" s="17"/>
    </row>
    <row r="683" spans="1:43">
      <c r="V683" s="17"/>
    </row>
    <row r="684" spans="1:43">
      <c r="V684" s="17"/>
    </row>
    <row r="685" spans="1:43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</row>
    <row r="686" spans="1:43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</row>
    <row r="687" spans="1:43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</row>
    <row r="688" spans="1:43">
      <c r="V688" s="17"/>
    </row>
    <row r="689" spans="2:41" ht="15" customHeight="1">
      <c r="H689" s="76" t="s">
        <v>30</v>
      </c>
      <c r="I689" s="76"/>
      <c r="J689" s="76"/>
      <c r="V689" s="17"/>
      <c r="AA689" s="163" t="s">
        <v>31</v>
      </c>
      <c r="AB689" s="163"/>
      <c r="AC689" s="163"/>
    </row>
    <row r="690" spans="2:41" ht="15" customHeight="1">
      <c r="H690" s="76"/>
      <c r="I690" s="76"/>
      <c r="J690" s="76"/>
      <c r="V690" s="17"/>
      <c r="AA690" s="163"/>
      <c r="AB690" s="163"/>
      <c r="AC690" s="163"/>
    </row>
    <row r="691" spans="2:41">
      <c r="V691" s="17"/>
    </row>
    <row r="692" spans="2:41">
      <c r="V692" s="17"/>
    </row>
    <row r="693" spans="2:41" ht="23.25">
      <c r="B693" s="24" t="s">
        <v>68</v>
      </c>
      <c r="V693" s="17"/>
      <c r="X693" s="22" t="s">
        <v>68</v>
      </c>
    </row>
    <row r="694" spans="2:41" ht="23.25">
      <c r="B694" s="23" t="s">
        <v>32</v>
      </c>
      <c r="C694" s="20">
        <f>IF(X649="PAGADO",0,C654)</f>
        <v>352.59000000000003</v>
      </c>
      <c r="E694" s="164" t="s">
        <v>20</v>
      </c>
      <c r="F694" s="164"/>
      <c r="G694" s="164"/>
      <c r="H694" s="164"/>
      <c r="V694" s="17"/>
      <c r="X694" s="23" t="s">
        <v>32</v>
      </c>
      <c r="Y694" s="20">
        <f>IF(B1494="PAGADO",0,C699)</f>
        <v>352.59000000000003</v>
      </c>
      <c r="AA694" s="164" t="s">
        <v>20</v>
      </c>
      <c r="AB694" s="164"/>
      <c r="AC694" s="164"/>
      <c r="AD694" s="164"/>
    </row>
    <row r="695" spans="2:41">
      <c r="B695" s="1" t="s">
        <v>0</v>
      </c>
      <c r="C695" s="19">
        <f>H710</f>
        <v>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0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Y696" s="2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" t="s">
        <v>24</v>
      </c>
      <c r="C697" s="19">
        <f>IF(C694&gt;0,C694+C695,C695)</f>
        <v>352.59000000000003</v>
      </c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352.59000000000003</v>
      </c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C722</f>
        <v>0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Y722</f>
        <v>0</v>
      </c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6" t="s">
        <v>26</v>
      </c>
      <c r="C699" s="21">
        <f>C697-C698</f>
        <v>352.59000000000003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27</v>
      </c>
      <c r="Y699" s="21">
        <f>Y697-Y698</f>
        <v>352.59000000000003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3.25">
      <c r="B700" s="6"/>
      <c r="C700" s="7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65" t="str">
        <f>IF(Y699&lt;0,"NO PAGAR","COBRAR'")</f>
        <v>COBRAR'</v>
      </c>
      <c r="Y700" s="165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 ht="23.25">
      <c r="B701" s="165" t="str">
        <f>IF(C699&lt;0,"NO PAGAR","COBRAR'")</f>
        <v>COBRAR'</v>
      </c>
      <c r="C701" s="165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6"/>
      <c r="Y701" s="8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58" t="s">
        <v>9</v>
      </c>
      <c r="C702" s="159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58" t="s">
        <v>9</v>
      </c>
      <c r="Y702" s="159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9" t="str">
        <f>IF(Y654&lt;0,"SALDO ADELANTADO","SALDO A FAVOR '")</f>
        <v>SALDO A FAVOR '</v>
      </c>
      <c r="C703" s="10" t="b">
        <f>IF(Y654&lt;=0,Y654*-1)</f>
        <v>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9" t="str">
        <f>IF(C699&lt;0,"SALDO ADELANTADO","SALDO A FAVOR'")</f>
        <v>SALDO A FAVOR'</v>
      </c>
      <c r="Y703" s="10" t="b">
        <f>IF(C699&lt;=0,C699*-1)</f>
        <v>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10</v>
      </c>
      <c r="C704" s="10">
        <f>R712</f>
        <v>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10</v>
      </c>
      <c r="Y704" s="10">
        <f>AN712</f>
        <v>0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11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11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12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12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13</v>
      </c>
      <c r="C707" s="10"/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13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14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14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15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15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16</v>
      </c>
      <c r="C710" s="10"/>
      <c r="E710" s="160" t="s">
        <v>7</v>
      </c>
      <c r="F710" s="161"/>
      <c r="G710" s="162"/>
      <c r="H710" s="5">
        <f>SUM(H696:H709)</f>
        <v>0</v>
      </c>
      <c r="N710" s="3"/>
      <c r="O710" s="3"/>
      <c r="P710" s="3"/>
      <c r="Q710" s="3"/>
      <c r="R710" s="18"/>
      <c r="S710" s="3"/>
      <c r="V710" s="17"/>
      <c r="X710" s="11" t="s">
        <v>16</v>
      </c>
      <c r="Y710" s="10"/>
      <c r="AA710" s="160" t="s">
        <v>7</v>
      </c>
      <c r="AB710" s="161"/>
      <c r="AC710" s="162"/>
      <c r="AD710" s="5">
        <f>SUM(AD696:AD709)</f>
        <v>0</v>
      </c>
      <c r="AJ710" s="3"/>
      <c r="AK710" s="3"/>
      <c r="AL710" s="3"/>
      <c r="AM710" s="3"/>
      <c r="AN710" s="18"/>
      <c r="AO710" s="3"/>
    </row>
    <row r="711" spans="2:41">
      <c r="B711" s="11" t="s">
        <v>17</v>
      </c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1" t="s">
        <v>17</v>
      </c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60" t="s">
        <v>7</v>
      </c>
      <c r="O712" s="161"/>
      <c r="P712" s="161"/>
      <c r="Q712" s="162"/>
      <c r="R712" s="18">
        <f>SUM(R696:R711)</f>
        <v>0</v>
      </c>
      <c r="S712" s="3"/>
      <c r="V712" s="17"/>
      <c r="X712" s="12"/>
      <c r="Y712" s="10"/>
      <c r="AJ712" s="160" t="s">
        <v>7</v>
      </c>
      <c r="AK712" s="161"/>
      <c r="AL712" s="161"/>
      <c r="AM712" s="162"/>
      <c r="AN712" s="18">
        <f>SUM(AN696:AN711)</f>
        <v>0</v>
      </c>
      <c r="AO712" s="3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E715" s="14"/>
      <c r="V715" s="17"/>
      <c r="X715" s="12"/>
      <c r="Y715" s="10"/>
      <c r="AA715" s="14"/>
    </row>
    <row r="716" spans="2:41">
      <c r="B716" s="12"/>
      <c r="C716" s="10"/>
      <c r="V716" s="17"/>
      <c r="X716" s="12"/>
      <c r="Y716" s="10"/>
    </row>
    <row r="717" spans="2:41">
      <c r="B717" s="12"/>
      <c r="C717" s="10"/>
      <c r="V717" s="17"/>
      <c r="X717" s="12"/>
      <c r="Y717" s="10"/>
    </row>
    <row r="718" spans="2:41">
      <c r="B718" s="12"/>
      <c r="C718" s="10"/>
      <c r="V718" s="17"/>
      <c r="X718" s="12"/>
      <c r="Y718" s="10"/>
    </row>
    <row r="719" spans="2:41">
      <c r="B719" s="12"/>
      <c r="C719" s="10"/>
      <c r="V719" s="17"/>
      <c r="X719" s="12"/>
      <c r="Y719" s="10"/>
    </row>
    <row r="720" spans="2:41">
      <c r="B720" s="12"/>
      <c r="C720" s="10"/>
      <c r="V720" s="17"/>
      <c r="X720" s="12"/>
      <c r="Y720" s="10"/>
    </row>
    <row r="721" spans="2:31">
      <c r="B721" s="11"/>
      <c r="C721" s="10"/>
      <c r="V721" s="17"/>
      <c r="X721" s="11"/>
      <c r="Y721" s="10"/>
    </row>
    <row r="722" spans="2:31">
      <c r="B722" s="15" t="s">
        <v>18</v>
      </c>
      <c r="C722" s="16">
        <f>SUM(C703:C721)</f>
        <v>0</v>
      </c>
      <c r="D722" t="s">
        <v>22</v>
      </c>
      <c r="E722" t="s">
        <v>21</v>
      </c>
      <c r="V722" s="17"/>
      <c r="X722" s="15" t="s">
        <v>18</v>
      </c>
      <c r="Y722" s="16">
        <f>SUM(Y703:Y721)</f>
        <v>0</v>
      </c>
      <c r="Z722" t="s">
        <v>22</v>
      </c>
      <c r="AA722" t="s">
        <v>21</v>
      </c>
    </row>
    <row r="723" spans="2:31">
      <c r="E723" s="1" t="s">
        <v>19</v>
      </c>
      <c r="V723" s="17"/>
      <c r="AA723" s="1" t="s">
        <v>19</v>
      </c>
    </row>
    <row r="724" spans="2:31">
      <c r="V724" s="17"/>
    </row>
    <row r="725" spans="2:31">
      <c r="V725" s="17"/>
    </row>
    <row r="726" spans="2:31">
      <c r="V726" s="17"/>
    </row>
    <row r="727" spans="2:31">
      <c r="V727" s="17"/>
    </row>
    <row r="728" spans="2:31">
      <c r="V728" s="17"/>
    </row>
    <row r="729" spans="2:31">
      <c r="V729" s="17"/>
    </row>
    <row r="730" spans="2:31">
      <c r="V730" s="17"/>
    </row>
    <row r="731" spans="2:31">
      <c r="V731" s="17"/>
    </row>
    <row r="732" spans="2:31">
      <c r="V732" s="17"/>
    </row>
    <row r="733" spans="2:31">
      <c r="V733" s="17"/>
    </row>
    <row r="734" spans="2:31">
      <c r="V734" s="17"/>
    </row>
    <row r="735" spans="2:31">
      <c r="V735" s="17"/>
    </row>
    <row r="736" spans="2:31">
      <c r="V736" s="17"/>
      <c r="AC736" s="166" t="s">
        <v>29</v>
      </c>
      <c r="AD736" s="166"/>
      <c r="AE736" s="166"/>
    </row>
    <row r="737" spans="2:41" ht="15" customHeight="1">
      <c r="H737" s="76" t="s">
        <v>28</v>
      </c>
      <c r="I737" s="76"/>
      <c r="J737" s="76"/>
      <c r="V737" s="17"/>
      <c r="AC737" s="166"/>
      <c r="AD737" s="166"/>
      <c r="AE737" s="166"/>
    </row>
    <row r="738" spans="2:41" ht="15" customHeight="1">
      <c r="H738" s="76"/>
      <c r="I738" s="76"/>
      <c r="J738" s="76"/>
      <c r="V738" s="17"/>
      <c r="AC738" s="166"/>
      <c r="AD738" s="166"/>
      <c r="AE738" s="166"/>
    </row>
    <row r="739" spans="2:41">
      <c r="V739" s="17"/>
    </row>
    <row r="740" spans="2:41">
      <c r="V740" s="17"/>
    </row>
    <row r="741" spans="2:41" ht="23.25">
      <c r="B741" s="22" t="s">
        <v>69</v>
      </c>
      <c r="V741" s="17"/>
      <c r="X741" s="22" t="s">
        <v>69</v>
      </c>
    </row>
    <row r="742" spans="2:41" ht="23.25">
      <c r="B742" s="23" t="s">
        <v>32</v>
      </c>
      <c r="C742" s="20">
        <f>IF(X694="PAGADO",0,Y699)</f>
        <v>352.59000000000003</v>
      </c>
      <c r="E742" s="164" t="s">
        <v>20</v>
      </c>
      <c r="F742" s="164"/>
      <c r="G742" s="164"/>
      <c r="H742" s="164"/>
      <c r="V742" s="17"/>
      <c r="X742" s="23" t="s">
        <v>32</v>
      </c>
      <c r="Y742" s="20">
        <f>IF(B742="PAGADO",0,C747)</f>
        <v>352.59000000000003</v>
      </c>
      <c r="AA742" s="164" t="s">
        <v>20</v>
      </c>
      <c r="AB742" s="164"/>
      <c r="AC742" s="164"/>
      <c r="AD742" s="164"/>
    </row>
    <row r="743" spans="2:41">
      <c r="B743" s="1" t="s">
        <v>0</v>
      </c>
      <c r="C743" s="19">
        <f>H758</f>
        <v>0</v>
      </c>
      <c r="E743" s="2" t="s">
        <v>1</v>
      </c>
      <c r="F743" s="2" t="s">
        <v>2</v>
      </c>
      <c r="G743" s="2" t="s">
        <v>3</v>
      </c>
      <c r="H743" s="2" t="s">
        <v>4</v>
      </c>
      <c r="N743" s="2" t="s">
        <v>1</v>
      </c>
      <c r="O743" s="2" t="s">
        <v>5</v>
      </c>
      <c r="P743" s="2" t="s">
        <v>4</v>
      </c>
      <c r="Q743" s="2" t="s">
        <v>6</v>
      </c>
      <c r="R743" s="2" t="s">
        <v>7</v>
      </c>
      <c r="S743" s="3"/>
      <c r="V743" s="17"/>
      <c r="X743" s="1" t="s">
        <v>0</v>
      </c>
      <c r="Y743" s="19">
        <f>AD758</f>
        <v>0</v>
      </c>
      <c r="AA743" s="2" t="s">
        <v>1</v>
      </c>
      <c r="AB743" s="2" t="s">
        <v>2</v>
      </c>
      <c r="AC743" s="2" t="s">
        <v>3</v>
      </c>
      <c r="AD743" s="2" t="s">
        <v>4</v>
      </c>
      <c r="AJ743" s="2" t="s">
        <v>1</v>
      </c>
      <c r="AK743" s="2" t="s">
        <v>5</v>
      </c>
      <c r="AL743" s="2" t="s">
        <v>4</v>
      </c>
      <c r="AM743" s="2" t="s">
        <v>6</v>
      </c>
      <c r="AN743" s="2" t="s">
        <v>7</v>
      </c>
      <c r="AO743" s="3"/>
    </row>
    <row r="744" spans="2:41">
      <c r="C744" s="2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Y744" s="2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" t="s">
        <v>24</v>
      </c>
      <c r="C745" s="19">
        <f>IF(C742&gt;0,C742+C743,C743)</f>
        <v>352.59000000000003</v>
      </c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" t="s">
        <v>24</v>
      </c>
      <c r="Y745" s="19">
        <f>IF(Y742&gt;0,Y742+Y743,Y743)</f>
        <v>352.59000000000003</v>
      </c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" t="s">
        <v>9</v>
      </c>
      <c r="C746" s="20">
        <f>C769</f>
        <v>0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" t="s">
        <v>9</v>
      </c>
      <c r="Y746" s="20">
        <f>Y769</f>
        <v>0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6" t="s">
        <v>25</v>
      </c>
      <c r="C747" s="21">
        <f>C745-C746</f>
        <v>352.59000000000003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6" t="s">
        <v>8</v>
      </c>
      <c r="Y747" s="21">
        <f>Y745-Y746</f>
        <v>352.59000000000003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 ht="26.25">
      <c r="B748" s="167" t="str">
        <f>IF(C747&lt;0,"NO PAGAR","COBRAR")</f>
        <v>COBRAR</v>
      </c>
      <c r="C748" s="167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67" t="str">
        <f>IF(Y747&lt;0,"NO PAGAR","COBRAR")</f>
        <v>COBRAR</v>
      </c>
      <c r="Y748" s="167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58" t="s">
        <v>9</v>
      </c>
      <c r="C749" s="159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58" t="s">
        <v>9</v>
      </c>
      <c r="Y749" s="159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9" t="str">
        <f>IF(C783&lt;0,"SALDO A FAVOR","SALDO ADELANTAD0'")</f>
        <v>SALDO ADELANTAD0'</v>
      </c>
      <c r="C750" s="10" t="b">
        <f>IF(Y694&lt;=0,Y694*-1)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IF(C747&lt;0,"SALDO ADELANTADO","SALDO A FAVOR'")</f>
        <v>SALDO A FAVOR'</v>
      </c>
      <c r="Y750" s="10" t="b">
        <f>IF(C747&lt;=0,C747*-1)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10</v>
      </c>
      <c r="C751" s="10">
        <f>R760</f>
        <v>0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AN760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11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12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13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14</v>
      </c>
      <c r="C755" s="1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15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16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17</v>
      </c>
      <c r="C758" s="10"/>
      <c r="E758" s="160" t="s">
        <v>7</v>
      </c>
      <c r="F758" s="161"/>
      <c r="G758" s="162"/>
      <c r="H758" s="5">
        <f>SUM(H744:H757)</f>
        <v>0</v>
      </c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60" t="s">
        <v>7</v>
      </c>
      <c r="AB758" s="161"/>
      <c r="AC758" s="162"/>
      <c r="AD758" s="5">
        <f>SUM(AD744:AD757)</f>
        <v>0</v>
      </c>
      <c r="AJ758" s="3"/>
      <c r="AK758" s="3"/>
      <c r="AL758" s="3"/>
      <c r="AM758" s="3"/>
      <c r="AN758" s="18"/>
      <c r="AO758" s="3"/>
    </row>
    <row r="759" spans="2:41">
      <c r="B759" s="12"/>
      <c r="C759" s="10"/>
      <c r="E759" s="13"/>
      <c r="F759" s="13"/>
      <c r="G759" s="13"/>
      <c r="N759" s="3"/>
      <c r="O759" s="3"/>
      <c r="P759" s="3"/>
      <c r="Q759" s="3"/>
      <c r="R759" s="18"/>
      <c r="S759" s="3"/>
      <c r="V759" s="17"/>
      <c r="X759" s="12"/>
      <c r="Y759" s="10"/>
      <c r="AA759" s="13"/>
      <c r="AB759" s="13"/>
      <c r="AC759" s="13"/>
      <c r="AJ759" s="3"/>
      <c r="AK759" s="3"/>
      <c r="AL759" s="3"/>
      <c r="AM759" s="3"/>
      <c r="AN759" s="18"/>
      <c r="AO759" s="3"/>
    </row>
    <row r="760" spans="2:41">
      <c r="B760" s="12"/>
      <c r="C760" s="10"/>
      <c r="N760" s="160" t="s">
        <v>7</v>
      </c>
      <c r="O760" s="161"/>
      <c r="P760" s="161"/>
      <c r="Q760" s="162"/>
      <c r="R760" s="18">
        <f>SUM(R744:R759)</f>
        <v>0</v>
      </c>
      <c r="S760" s="3"/>
      <c r="V760" s="17"/>
      <c r="X760" s="12"/>
      <c r="Y760" s="10"/>
      <c r="AJ760" s="160" t="s">
        <v>7</v>
      </c>
      <c r="AK760" s="161"/>
      <c r="AL760" s="161"/>
      <c r="AM760" s="162"/>
      <c r="AN760" s="18">
        <f>SUM(AN744:AN759)</f>
        <v>0</v>
      </c>
      <c r="AO760" s="3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E763" s="14"/>
      <c r="V763" s="17"/>
      <c r="X763" s="12"/>
      <c r="Y763" s="10"/>
      <c r="AA763" s="14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1"/>
      <c r="C768" s="10"/>
      <c r="V768" s="17"/>
      <c r="X768" s="11"/>
      <c r="Y768" s="10"/>
    </row>
    <row r="769" spans="1:43">
      <c r="B769" s="15" t="s">
        <v>18</v>
      </c>
      <c r="C769" s="16">
        <f>SUM(C750:C768)</f>
        <v>0</v>
      </c>
      <c r="V769" s="17"/>
      <c r="X769" s="15" t="s">
        <v>18</v>
      </c>
      <c r="Y769" s="16">
        <f>SUM(Y750:Y768)</f>
        <v>0</v>
      </c>
    </row>
    <row r="770" spans="1:43">
      <c r="D770" t="s">
        <v>22</v>
      </c>
      <c r="E770" t="s">
        <v>21</v>
      </c>
      <c r="V770" s="17"/>
      <c r="Z770" t="s">
        <v>22</v>
      </c>
      <c r="AA770" t="s">
        <v>21</v>
      </c>
    </row>
    <row r="771" spans="1:43">
      <c r="E771" s="1" t="s">
        <v>19</v>
      </c>
      <c r="V771" s="17"/>
      <c r="AA771" s="1" t="s">
        <v>19</v>
      </c>
    </row>
    <row r="772" spans="1:43">
      <c r="V772" s="17"/>
    </row>
    <row r="773" spans="1:43">
      <c r="V773" s="17"/>
    </row>
    <row r="774" spans="1:43">
      <c r="V774" s="17"/>
    </row>
    <row r="775" spans="1:43">
      <c r="V775" s="17"/>
    </row>
    <row r="776" spans="1:43">
      <c r="V776" s="17"/>
    </row>
    <row r="777" spans="1:43">
      <c r="V777" s="17"/>
    </row>
    <row r="778" spans="1:43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</row>
    <row r="779" spans="1:43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</row>
    <row r="780" spans="1:43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</row>
    <row r="781" spans="1:43">
      <c r="V781" s="17"/>
    </row>
    <row r="782" spans="1:43" ht="15" customHeight="1">
      <c r="H782" s="76" t="s">
        <v>30</v>
      </c>
      <c r="I782" s="76"/>
      <c r="J782" s="76"/>
      <c r="V782" s="17"/>
      <c r="AA782" s="163" t="s">
        <v>31</v>
      </c>
      <c r="AB782" s="163"/>
      <c r="AC782" s="163"/>
    </row>
    <row r="783" spans="1:43" ht="15" customHeight="1">
      <c r="H783" s="76"/>
      <c r="I783" s="76"/>
      <c r="J783" s="76"/>
      <c r="V783" s="17"/>
      <c r="AA783" s="163"/>
      <c r="AB783" s="163"/>
      <c r="AC783" s="163"/>
    </row>
    <row r="784" spans="1:43">
      <c r="V784" s="17"/>
    </row>
    <row r="785" spans="2:41">
      <c r="V785" s="17"/>
    </row>
    <row r="786" spans="2:41" ht="23.25">
      <c r="B786" s="24" t="s">
        <v>69</v>
      </c>
      <c r="V786" s="17"/>
      <c r="X786" s="22" t="s">
        <v>69</v>
      </c>
    </row>
    <row r="787" spans="2:41" ht="23.25">
      <c r="B787" s="23" t="s">
        <v>32</v>
      </c>
      <c r="C787" s="20">
        <f>IF(X742="PAGADO",0,C747)</f>
        <v>352.59000000000003</v>
      </c>
      <c r="E787" s="164" t="s">
        <v>20</v>
      </c>
      <c r="F787" s="164"/>
      <c r="G787" s="164"/>
      <c r="H787" s="164"/>
      <c r="V787" s="17"/>
      <c r="X787" s="23" t="s">
        <v>32</v>
      </c>
      <c r="Y787" s="20">
        <f>IF(B1587="PAGADO",0,C792)</f>
        <v>352.59000000000003</v>
      </c>
      <c r="AA787" s="164" t="s">
        <v>20</v>
      </c>
      <c r="AB787" s="164"/>
      <c r="AC787" s="164"/>
      <c r="AD787" s="164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352.59000000000003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IF(Y787&gt;0,Y787+Y788,Y788)</f>
        <v>352.59000000000003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C815</f>
        <v>0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Y815</f>
        <v>0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26</v>
      </c>
      <c r="C792" s="21">
        <f>C790-C791</f>
        <v>352.59000000000003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27</v>
      </c>
      <c r="Y792" s="21">
        <f>Y790-Y791</f>
        <v>352.59000000000003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3.25">
      <c r="B793" s="6"/>
      <c r="C793" s="7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65" t="str">
        <f>IF(Y792&lt;0,"NO PAGAR","COBRAR'")</f>
        <v>COBRAR'</v>
      </c>
      <c r="Y793" s="165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 ht="23.25">
      <c r="B794" s="165" t="str">
        <f>IF(C792&lt;0,"NO PAGAR","COBRAR'")</f>
        <v>COBRAR'</v>
      </c>
      <c r="C794" s="165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6"/>
      <c r="Y794" s="8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58" t="s">
        <v>9</v>
      </c>
      <c r="C795" s="159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58" t="s">
        <v>9</v>
      </c>
      <c r="Y795" s="15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9" t="str">
        <f>IF(Y747&lt;0,"SALDO ADELANTADO","SALDO A FAVOR '")</f>
        <v>SALDO A FAVOR '</v>
      </c>
      <c r="C796" s="10" t="b">
        <f>IF(Y747&lt;=0,Y747*-1)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9" t="str">
        <f>IF(C792&lt;0,"SALDO ADELANTADO","SALDO A FAVOR'")</f>
        <v>SALDO A FAVOR'</v>
      </c>
      <c r="Y796" s="10" t="b">
        <f>IF(C792&lt;=0,C792*-1)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10</v>
      </c>
      <c r="C797" s="10">
        <f>R805</f>
        <v>0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10</v>
      </c>
      <c r="Y797" s="10">
        <f>AN805</f>
        <v>0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11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11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12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12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13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13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14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14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15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15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16</v>
      </c>
      <c r="C803" s="10"/>
      <c r="E803" s="160" t="s">
        <v>7</v>
      </c>
      <c r="F803" s="161"/>
      <c r="G803" s="162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16</v>
      </c>
      <c r="Y803" s="10"/>
      <c r="AA803" s="160" t="s">
        <v>7</v>
      </c>
      <c r="AB803" s="161"/>
      <c r="AC803" s="162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1" t="s">
        <v>17</v>
      </c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1" t="s">
        <v>17</v>
      </c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60" t="s">
        <v>7</v>
      </c>
      <c r="O805" s="161"/>
      <c r="P805" s="161"/>
      <c r="Q805" s="162"/>
      <c r="R805" s="18">
        <f>SUM(R789:R804)</f>
        <v>0</v>
      </c>
      <c r="S805" s="3"/>
      <c r="V805" s="17"/>
      <c r="X805" s="12"/>
      <c r="Y805" s="10"/>
      <c r="AJ805" s="160" t="s">
        <v>7</v>
      </c>
      <c r="AK805" s="161"/>
      <c r="AL805" s="161"/>
      <c r="AM805" s="162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1"/>
      <c r="C814" s="10"/>
      <c r="V814" s="17"/>
      <c r="X814" s="11"/>
      <c r="Y814" s="10"/>
    </row>
    <row r="815" spans="2:41">
      <c r="B815" s="15" t="s">
        <v>18</v>
      </c>
      <c r="C815" s="16">
        <f>SUM(C796:C814)</f>
        <v>0</v>
      </c>
      <c r="D815" t="s">
        <v>22</v>
      </c>
      <c r="E815" t="s">
        <v>21</v>
      </c>
      <c r="V815" s="17"/>
      <c r="X815" s="15" t="s">
        <v>18</v>
      </c>
      <c r="Y815" s="16">
        <f>SUM(Y796:Y814)</f>
        <v>0</v>
      </c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8:31">
      <c r="V817" s="17"/>
    </row>
    <row r="818" spans="8:31">
      <c r="V818" s="17"/>
    </row>
    <row r="819" spans="8:31">
      <c r="V819" s="17"/>
    </row>
    <row r="820" spans="8:31">
      <c r="V820" s="17"/>
    </row>
    <row r="821" spans="8:31">
      <c r="V821" s="17"/>
    </row>
    <row r="822" spans="8:31">
      <c r="V822" s="17"/>
    </row>
    <row r="823" spans="8:31">
      <c r="V823" s="17"/>
    </row>
    <row r="824" spans="8:31">
      <c r="V824" s="17"/>
    </row>
    <row r="825" spans="8:31">
      <c r="V825" s="17"/>
    </row>
    <row r="826" spans="8:31">
      <c r="V826" s="17"/>
    </row>
    <row r="827" spans="8:31">
      <c r="V827" s="17"/>
    </row>
    <row r="828" spans="8:31">
      <c r="V828" s="17"/>
    </row>
    <row r="829" spans="8:31">
      <c r="V829" s="17"/>
      <c r="AC829" s="166" t="s">
        <v>29</v>
      </c>
      <c r="AD829" s="166"/>
      <c r="AE829" s="166"/>
    </row>
    <row r="830" spans="8:31" ht="15" customHeight="1">
      <c r="H830" s="76" t="s">
        <v>28</v>
      </c>
      <c r="I830" s="76"/>
      <c r="J830" s="76"/>
      <c r="V830" s="17"/>
      <c r="AC830" s="166"/>
      <c r="AD830" s="166"/>
      <c r="AE830" s="166"/>
    </row>
    <row r="831" spans="8:31" ht="15" customHeight="1">
      <c r="H831" s="76"/>
      <c r="I831" s="76"/>
      <c r="J831" s="76"/>
      <c r="V831" s="17"/>
      <c r="AC831" s="166"/>
      <c r="AD831" s="166"/>
      <c r="AE831" s="166"/>
    </row>
    <row r="832" spans="8:31">
      <c r="V832" s="17"/>
    </row>
    <row r="833" spans="2:41">
      <c r="V833" s="17"/>
    </row>
    <row r="834" spans="2:41" ht="23.25">
      <c r="B834" s="22" t="s">
        <v>70</v>
      </c>
      <c r="V834" s="17"/>
      <c r="X834" s="22" t="s">
        <v>70</v>
      </c>
    </row>
    <row r="835" spans="2:41" ht="23.25">
      <c r="B835" s="23" t="s">
        <v>32</v>
      </c>
      <c r="C835" s="20">
        <f>IF(X787="PAGADO",0,Y792)</f>
        <v>352.59000000000003</v>
      </c>
      <c r="E835" s="164" t="s">
        <v>20</v>
      </c>
      <c r="F835" s="164"/>
      <c r="G835" s="164"/>
      <c r="H835" s="164"/>
      <c r="V835" s="17"/>
      <c r="X835" s="23" t="s">
        <v>32</v>
      </c>
      <c r="Y835" s="20">
        <f>IF(B835="PAGADO",0,C840)</f>
        <v>352.59000000000003</v>
      </c>
      <c r="AA835" s="164" t="s">
        <v>20</v>
      </c>
      <c r="AB835" s="164"/>
      <c r="AC835" s="164"/>
      <c r="AD835" s="164"/>
    </row>
    <row r="836" spans="2:41">
      <c r="B836" s="1" t="s">
        <v>0</v>
      </c>
      <c r="C836" s="19">
        <f>H851</f>
        <v>0</v>
      </c>
      <c r="E836" s="2" t="s">
        <v>1</v>
      </c>
      <c r="F836" s="2" t="s">
        <v>2</v>
      </c>
      <c r="G836" s="2" t="s">
        <v>3</v>
      </c>
      <c r="H836" s="2" t="s">
        <v>4</v>
      </c>
      <c r="N836" s="2" t="s">
        <v>1</v>
      </c>
      <c r="O836" s="2" t="s">
        <v>5</v>
      </c>
      <c r="P836" s="2" t="s">
        <v>4</v>
      </c>
      <c r="Q836" s="2" t="s">
        <v>6</v>
      </c>
      <c r="R836" s="2" t="s">
        <v>7</v>
      </c>
      <c r="S836" s="3"/>
      <c r="V836" s="17"/>
      <c r="X836" s="1" t="s">
        <v>0</v>
      </c>
      <c r="Y836" s="19">
        <f>AD851</f>
        <v>0</v>
      </c>
      <c r="AA836" s="2" t="s">
        <v>1</v>
      </c>
      <c r="AB836" s="2" t="s">
        <v>2</v>
      </c>
      <c r="AC836" s="2" t="s">
        <v>3</v>
      </c>
      <c r="AD836" s="2" t="s">
        <v>4</v>
      </c>
      <c r="AJ836" s="2" t="s">
        <v>1</v>
      </c>
      <c r="AK836" s="2" t="s">
        <v>5</v>
      </c>
      <c r="AL836" s="2" t="s">
        <v>4</v>
      </c>
      <c r="AM836" s="2" t="s">
        <v>6</v>
      </c>
      <c r="AN836" s="2" t="s">
        <v>7</v>
      </c>
      <c r="AO836" s="3"/>
    </row>
    <row r="837" spans="2:41">
      <c r="C837" s="2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Y837" s="2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" t="s">
        <v>24</v>
      </c>
      <c r="C838" s="19">
        <f>IF(C835&gt;0,C835+C836,C836)</f>
        <v>352.59000000000003</v>
      </c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" t="s">
        <v>24</v>
      </c>
      <c r="Y838" s="19">
        <f>IF(Y835&gt;0,Y836+Y835,Y836)</f>
        <v>352.59000000000003</v>
      </c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" t="s">
        <v>9</v>
      </c>
      <c r="C839" s="20">
        <f>C862</f>
        <v>0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" t="s">
        <v>9</v>
      </c>
      <c r="Y839" s="20">
        <f>Y862</f>
        <v>0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6" t="s">
        <v>25</v>
      </c>
      <c r="C840" s="21">
        <f>C838-C839</f>
        <v>352.59000000000003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6" t="s">
        <v>8</v>
      </c>
      <c r="Y840" s="21">
        <f>Y838-Y839</f>
        <v>352.59000000000003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 ht="26.25">
      <c r="B841" s="167" t="str">
        <f>IF(C840&lt;0,"NO PAGAR","COBRAR")</f>
        <v>COBRAR</v>
      </c>
      <c r="C841" s="167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67" t="str">
        <f>IF(Y840&lt;0,"NO PAGAR","COBRAR")</f>
        <v>COBRAR</v>
      </c>
      <c r="Y841" s="167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58" t="s">
        <v>9</v>
      </c>
      <c r="C842" s="159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58" t="s">
        <v>9</v>
      </c>
      <c r="Y842" s="159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9" t="str">
        <f>IF(C876&lt;0,"SALDO A FAVOR","SALDO ADELANTAD0'")</f>
        <v>SALDO ADELANTAD0'</v>
      </c>
      <c r="C843" s="10" t="b">
        <f>IF(Y787&lt;=0,Y787*-1)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IF(C840&lt;0,"SALDO ADELANTADO","SALDO A FAVOR'")</f>
        <v>SALDO A FAVOR'</v>
      </c>
      <c r="Y843" s="10" t="b">
        <f>IF(C840&lt;=0,C840*-1)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10</v>
      </c>
      <c r="C844" s="10">
        <f>R853</f>
        <v>0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AN853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11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12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13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14</v>
      </c>
      <c r="C848" s="1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15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16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17</v>
      </c>
      <c r="C851" s="10"/>
      <c r="E851" s="160" t="s">
        <v>7</v>
      </c>
      <c r="F851" s="161"/>
      <c r="G851" s="162"/>
      <c r="H851" s="5">
        <f>SUM(H837:H850)</f>
        <v>0</v>
      </c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60" t="s">
        <v>7</v>
      </c>
      <c r="AB851" s="161"/>
      <c r="AC851" s="162"/>
      <c r="AD851" s="5">
        <f>SUM(AD837:AD850)</f>
        <v>0</v>
      </c>
      <c r="AJ851" s="3"/>
      <c r="AK851" s="3"/>
      <c r="AL851" s="3"/>
      <c r="AM851" s="3"/>
      <c r="AN851" s="18"/>
      <c r="AO851" s="3"/>
    </row>
    <row r="852" spans="2:41">
      <c r="B852" s="12"/>
      <c r="C852" s="10"/>
      <c r="E852" s="13"/>
      <c r="F852" s="13"/>
      <c r="G852" s="13"/>
      <c r="N852" s="3"/>
      <c r="O852" s="3"/>
      <c r="P852" s="3"/>
      <c r="Q852" s="3"/>
      <c r="R852" s="18"/>
      <c r="S852" s="3"/>
      <c r="V852" s="17"/>
      <c r="X852" s="12"/>
      <c r="Y852" s="10"/>
      <c r="AA852" s="13"/>
      <c r="AB852" s="13"/>
      <c r="AC852" s="13"/>
      <c r="AJ852" s="3"/>
      <c r="AK852" s="3"/>
      <c r="AL852" s="3"/>
      <c r="AM852" s="3"/>
      <c r="AN852" s="18"/>
      <c r="AO852" s="3"/>
    </row>
    <row r="853" spans="2:41">
      <c r="B853" s="12"/>
      <c r="C853" s="10"/>
      <c r="N853" s="160" t="s">
        <v>7</v>
      </c>
      <c r="O853" s="161"/>
      <c r="P853" s="161"/>
      <c r="Q853" s="162"/>
      <c r="R853" s="18">
        <f>SUM(R837:R852)</f>
        <v>0</v>
      </c>
      <c r="S853" s="3"/>
      <c r="V853" s="17"/>
      <c r="X853" s="12"/>
      <c r="Y853" s="10"/>
      <c r="AJ853" s="160" t="s">
        <v>7</v>
      </c>
      <c r="AK853" s="161"/>
      <c r="AL853" s="161"/>
      <c r="AM853" s="162"/>
      <c r="AN853" s="18">
        <f>SUM(AN837:AN852)</f>
        <v>0</v>
      </c>
      <c r="AO853" s="3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E856" s="14"/>
      <c r="V856" s="17"/>
      <c r="X856" s="12"/>
      <c r="Y856" s="10"/>
      <c r="AA856" s="14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1"/>
      <c r="C861" s="10"/>
      <c r="V861" s="17"/>
      <c r="X861" s="11"/>
      <c r="Y861" s="10"/>
    </row>
    <row r="862" spans="2:41">
      <c r="B862" s="15" t="s">
        <v>18</v>
      </c>
      <c r="C862" s="16">
        <f>SUM(C843:C861)</f>
        <v>0</v>
      </c>
      <c r="V862" s="17"/>
      <c r="X862" s="15" t="s">
        <v>18</v>
      </c>
      <c r="Y862" s="16">
        <f>SUM(Y843:Y861)</f>
        <v>0</v>
      </c>
    </row>
    <row r="863" spans="2:41">
      <c r="D863" t="s">
        <v>22</v>
      </c>
      <c r="E863" t="s">
        <v>21</v>
      </c>
      <c r="V863" s="17"/>
      <c r="Z863" t="s">
        <v>22</v>
      </c>
      <c r="AA863" t="s">
        <v>21</v>
      </c>
    </row>
    <row r="864" spans="2:41">
      <c r="E864" s="1" t="s">
        <v>19</v>
      </c>
      <c r="V864" s="17"/>
      <c r="AA864" s="1" t="s">
        <v>19</v>
      </c>
    </row>
    <row r="865" spans="1:43">
      <c r="V865" s="17"/>
    </row>
    <row r="866" spans="1:43">
      <c r="V866" s="17"/>
    </row>
    <row r="867" spans="1:43">
      <c r="V867" s="17"/>
    </row>
    <row r="868" spans="1:43">
      <c r="V868" s="17"/>
    </row>
    <row r="869" spans="1:43">
      <c r="V869" s="17"/>
    </row>
    <row r="870" spans="1:43">
      <c r="V870" s="17"/>
    </row>
    <row r="871" spans="1:43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</row>
    <row r="872" spans="1:43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</row>
    <row r="873" spans="1:4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</row>
    <row r="874" spans="1:43">
      <c r="V874" s="17"/>
    </row>
    <row r="875" spans="1:43" ht="15" customHeight="1">
      <c r="H875" s="76" t="s">
        <v>30</v>
      </c>
      <c r="I875" s="76"/>
      <c r="J875" s="76"/>
      <c r="V875" s="17"/>
      <c r="AA875" s="163" t="s">
        <v>31</v>
      </c>
      <c r="AB875" s="163"/>
      <c r="AC875" s="163"/>
    </row>
    <row r="876" spans="1:43" ht="15" customHeight="1">
      <c r="H876" s="76"/>
      <c r="I876" s="76"/>
      <c r="J876" s="76"/>
      <c r="V876" s="17"/>
      <c r="AA876" s="163"/>
      <c r="AB876" s="163"/>
      <c r="AC876" s="163"/>
    </row>
    <row r="877" spans="1:43">
      <c r="V877" s="17"/>
    </row>
    <row r="878" spans="1:43">
      <c r="V878" s="17"/>
    </row>
    <row r="879" spans="1:43" ht="23.25">
      <c r="B879" s="24" t="s">
        <v>70</v>
      </c>
      <c r="V879" s="17"/>
      <c r="X879" s="22" t="s">
        <v>70</v>
      </c>
    </row>
    <row r="880" spans="1:43" ht="23.25">
      <c r="B880" s="23" t="s">
        <v>32</v>
      </c>
      <c r="C880" s="20">
        <f>IF(X835="PAGADO",0,C840)</f>
        <v>352.59000000000003</v>
      </c>
      <c r="E880" s="164" t="s">
        <v>20</v>
      </c>
      <c r="F880" s="164"/>
      <c r="G880" s="164"/>
      <c r="H880" s="164"/>
      <c r="V880" s="17"/>
      <c r="X880" s="23" t="s">
        <v>32</v>
      </c>
      <c r="Y880" s="20">
        <f>IF(B1680="PAGADO",0,C885)</f>
        <v>352.59000000000003</v>
      </c>
      <c r="AA880" s="164" t="s">
        <v>20</v>
      </c>
      <c r="AB880" s="164"/>
      <c r="AC880" s="164"/>
      <c r="AD880" s="164"/>
    </row>
    <row r="881" spans="2:41">
      <c r="B881" s="1" t="s">
        <v>0</v>
      </c>
      <c r="C881" s="19">
        <f>H896</f>
        <v>0</v>
      </c>
      <c r="E881" s="2" t="s">
        <v>1</v>
      </c>
      <c r="F881" s="2" t="s">
        <v>2</v>
      </c>
      <c r="G881" s="2" t="s">
        <v>3</v>
      </c>
      <c r="H881" s="2" t="s">
        <v>4</v>
      </c>
      <c r="N881" s="2" t="s">
        <v>1</v>
      </c>
      <c r="O881" s="2" t="s">
        <v>5</v>
      </c>
      <c r="P881" s="2" t="s">
        <v>4</v>
      </c>
      <c r="Q881" s="2" t="s">
        <v>6</v>
      </c>
      <c r="R881" s="2" t="s">
        <v>7</v>
      </c>
      <c r="S881" s="3"/>
      <c r="V881" s="17"/>
      <c r="X881" s="1" t="s">
        <v>0</v>
      </c>
      <c r="Y881" s="19">
        <f>AD896</f>
        <v>0</v>
      </c>
      <c r="AA881" s="2" t="s">
        <v>1</v>
      </c>
      <c r="AB881" s="2" t="s">
        <v>2</v>
      </c>
      <c r="AC881" s="2" t="s">
        <v>3</v>
      </c>
      <c r="AD881" s="2" t="s">
        <v>4</v>
      </c>
      <c r="AJ881" s="2" t="s">
        <v>1</v>
      </c>
      <c r="AK881" s="2" t="s">
        <v>5</v>
      </c>
      <c r="AL881" s="2" t="s">
        <v>4</v>
      </c>
      <c r="AM881" s="2" t="s">
        <v>6</v>
      </c>
      <c r="AN881" s="2" t="s">
        <v>7</v>
      </c>
      <c r="AO881" s="3"/>
    </row>
    <row r="882" spans="2:41">
      <c r="C882" s="20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Y882" s="20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24</v>
      </c>
      <c r="C883" s="19">
        <f>IF(C880&gt;0,C880+C881,C881)</f>
        <v>352.59000000000003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24</v>
      </c>
      <c r="Y883" s="19">
        <f>IF(Y880&gt;0,Y880+Y881,Y881)</f>
        <v>352.59000000000003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9</v>
      </c>
      <c r="C884" s="20">
        <f>C908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9</v>
      </c>
      <c r="Y884" s="20">
        <f>Y908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6" t="s">
        <v>26</v>
      </c>
      <c r="C885" s="21">
        <f>C883-C884</f>
        <v>352.59000000000003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6" t="s">
        <v>27</v>
      </c>
      <c r="Y885" s="21">
        <f>Y883-Y884</f>
        <v>352.59000000000003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 ht="23.25">
      <c r="B886" s="6"/>
      <c r="C886" s="7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65" t="str">
        <f>IF(Y885&lt;0,"NO PAGAR","COBRAR'")</f>
        <v>COBRAR'</v>
      </c>
      <c r="Y886" s="165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3.25">
      <c r="B887" s="165" t="str">
        <f>IF(C885&lt;0,"NO PAGAR","COBRAR'")</f>
        <v>COBRAR'</v>
      </c>
      <c r="C887" s="165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6"/>
      <c r="Y887" s="8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58" t="s">
        <v>9</v>
      </c>
      <c r="C888" s="159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58" t="s">
        <v>9</v>
      </c>
      <c r="Y888" s="159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IF(Y840&lt;0,"SALDO ADELANTADO","SALDO A FAVOR '")</f>
        <v>SALDO A FAVOR '</v>
      </c>
      <c r="C889" s="10" t="b">
        <f>IF(Y840&lt;=0,Y840*-1)</f>
        <v>0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IF(C885&lt;0,"SALDO ADELANTADO","SALDO A FAVOR'")</f>
        <v>SALDO A FAVOR'</v>
      </c>
      <c r="Y889" s="10" t="b">
        <f>IF(C885&lt;=0,C885*-1)</f>
        <v>0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R898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AN898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160" t="s">
        <v>7</v>
      </c>
      <c r="F896" s="161"/>
      <c r="G896" s="162"/>
      <c r="H896" s="5">
        <f>SUM(H882:H895)</f>
        <v>0</v>
      </c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160" t="s">
        <v>7</v>
      </c>
      <c r="AB896" s="161"/>
      <c r="AC896" s="162"/>
      <c r="AD896" s="5">
        <f>SUM(AD882:AD895)</f>
        <v>0</v>
      </c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3"/>
      <c r="F897" s="13"/>
      <c r="G897" s="13"/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3"/>
      <c r="AB897" s="13"/>
      <c r="AC897" s="13"/>
      <c r="AJ897" s="3"/>
      <c r="AK897" s="3"/>
      <c r="AL897" s="3"/>
      <c r="AM897" s="3"/>
      <c r="AN897" s="18"/>
      <c r="AO897" s="3"/>
    </row>
    <row r="898" spans="2:41">
      <c r="B898" s="12"/>
      <c r="C898" s="10"/>
      <c r="N898" s="160" t="s">
        <v>7</v>
      </c>
      <c r="O898" s="161"/>
      <c r="P898" s="161"/>
      <c r="Q898" s="162"/>
      <c r="R898" s="18">
        <f>SUM(R882:R897)</f>
        <v>0</v>
      </c>
      <c r="S898" s="3"/>
      <c r="V898" s="17"/>
      <c r="X898" s="12"/>
      <c r="Y898" s="10"/>
      <c r="AJ898" s="160" t="s">
        <v>7</v>
      </c>
      <c r="AK898" s="161"/>
      <c r="AL898" s="161"/>
      <c r="AM898" s="162"/>
      <c r="AN898" s="18">
        <f>SUM(AN882:AN897)</f>
        <v>0</v>
      </c>
      <c r="AO898" s="3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E901" s="14"/>
      <c r="V901" s="17"/>
      <c r="X901" s="12"/>
      <c r="Y901" s="10"/>
      <c r="AA901" s="14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0</v>
      </c>
      <c r="D908" t="s">
        <v>22</v>
      </c>
      <c r="E908" t="s">
        <v>21</v>
      </c>
      <c r="V908" s="17"/>
      <c r="X908" s="15" t="s">
        <v>18</v>
      </c>
      <c r="Y908" s="16">
        <f>SUM(Y889:Y907)</f>
        <v>0</v>
      </c>
      <c r="Z908" t="s">
        <v>22</v>
      </c>
      <c r="AA908" t="s">
        <v>21</v>
      </c>
    </row>
    <row r="909" spans="2:41">
      <c r="E909" s="1" t="s">
        <v>19</v>
      </c>
      <c r="V909" s="17"/>
      <c r="AA909" s="1" t="s">
        <v>19</v>
      </c>
    </row>
    <row r="910" spans="2:41">
      <c r="V910" s="17"/>
    </row>
    <row r="911" spans="2:41">
      <c r="V911" s="17"/>
    </row>
    <row r="912" spans="2:41">
      <c r="V912" s="17"/>
    </row>
    <row r="913" spans="2:31">
      <c r="V913" s="17"/>
    </row>
    <row r="914" spans="2:31">
      <c r="V914" s="17"/>
    </row>
    <row r="915" spans="2:31">
      <c r="V915" s="17"/>
    </row>
    <row r="916" spans="2:31">
      <c r="V916" s="17"/>
    </row>
    <row r="917" spans="2:31">
      <c r="V917" s="17"/>
    </row>
    <row r="918" spans="2:31">
      <c r="V918" s="17"/>
    </row>
    <row r="919" spans="2:31">
      <c r="V919" s="17"/>
    </row>
    <row r="920" spans="2:31">
      <c r="V920" s="17"/>
    </row>
    <row r="921" spans="2:31">
      <c r="V921" s="17"/>
    </row>
    <row r="922" spans="2:31">
      <c r="V922" s="17"/>
    </row>
    <row r="923" spans="2:31">
      <c r="V923" s="17"/>
      <c r="AC923" s="166" t="s">
        <v>29</v>
      </c>
      <c r="AD923" s="166"/>
      <c r="AE923" s="166"/>
    </row>
    <row r="924" spans="2:31" ht="15" customHeight="1">
      <c r="H924" s="76" t="s">
        <v>28</v>
      </c>
      <c r="I924" s="76"/>
      <c r="J924" s="76"/>
      <c r="V924" s="17"/>
      <c r="AC924" s="166"/>
      <c r="AD924" s="166"/>
      <c r="AE924" s="166"/>
    </row>
    <row r="925" spans="2:31" ht="15" customHeight="1">
      <c r="H925" s="76"/>
      <c r="I925" s="76"/>
      <c r="J925" s="76"/>
      <c r="V925" s="17"/>
      <c r="AC925" s="166"/>
      <c r="AD925" s="166"/>
      <c r="AE925" s="166"/>
    </row>
    <row r="926" spans="2:31">
      <c r="V926" s="17"/>
    </row>
    <row r="927" spans="2:31">
      <c r="V927" s="17"/>
    </row>
    <row r="928" spans="2:31" ht="23.25">
      <c r="B928" s="22" t="s">
        <v>71</v>
      </c>
      <c r="V928" s="17"/>
      <c r="X928" s="22" t="s">
        <v>71</v>
      </c>
    </row>
    <row r="929" spans="2:41" ht="23.25">
      <c r="B929" s="23" t="s">
        <v>32</v>
      </c>
      <c r="C929" s="20">
        <f>IF(X880="PAGADO",0,Y885)</f>
        <v>352.59000000000003</v>
      </c>
      <c r="E929" s="164" t="s">
        <v>20</v>
      </c>
      <c r="F929" s="164"/>
      <c r="G929" s="164"/>
      <c r="H929" s="164"/>
      <c r="V929" s="17"/>
      <c r="X929" s="23" t="s">
        <v>32</v>
      </c>
      <c r="Y929" s="20">
        <f>IF(B929="PAGADO",0,C934)</f>
        <v>352.59000000000003</v>
      </c>
      <c r="AA929" s="164" t="s">
        <v>20</v>
      </c>
      <c r="AB929" s="164"/>
      <c r="AC929" s="164"/>
      <c r="AD929" s="164"/>
    </row>
    <row r="930" spans="2:41">
      <c r="B930" s="1" t="s">
        <v>0</v>
      </c>
      <c r="C930" s="19">
        <f>H945</f>
        <v>0</v>
      </c>
      <c r="E930" s="2" t="s">
        <v>1</v>
      </c>
      <c r="F930" s="2" t="s">
        <v>2</v>
      </c>
      <c r="G930" s="2" t="s">
        <v>3</v>
      </c>
      <c r="H930" s="2" t="s">
        <v>4</v>
      </c>
      <c r="N930" s="2" t="s">
        <v>1</v>
      </c>
      <c r="O930" s="2" t="s">
        <v>5</v>
      </c>
      <c r="P930" s="2" t="s">
        <v>4</v>
      </c>
      <c r="Q930" s="2" t="s">
        <v>6</v>
      </c>
      <c r="R930" s="2" t="s">
        <v>7</v>
      </c>
      <c r="S930" s="3"/>
      <c r="V930" s="17"/>
      <c r="X930" s="1" t="s">
        <v>0</v>
      </c>
      <c r="Y930" s="19">
        <f>AD945</f>
        <v>0</v>
      </c>
      <c r="AA930" s="2" t="s">
        <v>1</v>
      </c>
      <c r="AB930" s="2" t="s">
        <v>2</v>
      </c>
      <c r="AC930" s="2" t="s">
        <v>3</v>
      </c>
      <c r="AD930" s="2" t="s">
        <v>4</v>
      </c>
      <c r="AJ930" s="2" t="s">
        <v>1</v>
      </c>
      <c r="AK930" s="2" t="s">
        <v>5</v>
      </c>
      <c r="AL930" s="2" t="s">
        <v>4</v>
      </c>
      <c r="AM930" s="2" t="s">
        <v>6</v>
      </c>
      <c r="AN930" s="2" t="s">
        <v>7</v>
      </c>
      <c r="AO930" s="3"/>
    </row>
    <row r="931" spans="2:41">
      <c r="C931" s="2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Y931" s="2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" t="s">
        <v>24</v>
      </c>
      <c r="C932" s="19">
        <f>IF(C929&gt;0,C929+C930,C930)</f>
        <v>352.59000000000003</v>
      </c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" t="s">
        <v>24</v>
      </c>
      <c r="Y932" s="19">
        <f>IF(Y929&gt;0,Y930+Y929,Y930)</f>
        <v>352.59000000000003</v>
      </c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" t="s">
        <v>9</v>
      </c>
      <c r="C933" s="20">
        <f>C956</f>
        <v>0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" t="s">
        <v>9</v>
      </c>
      <c r="Y933" s="20">
        <f>Y956</f>
        <v>0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6" t="s">
        <v>25</v>
      </c>
      <c r="C934" s="21">
        <f>C932-C933</f>
        <v>352.59000000000003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6" t="s">
        <v>8</v>
      </c>
      <c r="Y934" s="21">
        <f>Y932-Y933</f>
        <v>352.59000000000003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 ht="26.25">
      <c r="B935" s="167" t="str">
        <f>IF(C934&lt;0,"NO PAGAR","COBRAR")</f>
        <v>COBRAR</v>
      </c>
      <c r="C935" s="167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67" t="str">
        <f>IF(Y934&lt;0,"NO PAGAR","COBRAR")</f>
        <v>COBRAR</v>
      </c>
      <c r="Y935" s="167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58" t="s">
        <v>9</v>
      </c>
      <c r="C936" s="159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58" t="s">
        <v>9</v>
      </c>
      <c r="Y936" s="159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9" t="str">
        <f>IF(C970&lt;0,"SALDO A FAVOR","SALDO ADELANTAD0'")</f>
        <v>SALDO ADELANTAD0'</v>
      </c>
      <c r="C937" s="10" t="b">
        <f>IF(Y885&lt;=0,Y885*-1)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IF(C934&lt;0,"SALDO ADELANTADO","SALDO A FAVOR'")</f>
        <v>SALDO A FAVOR'</v>
      </c>
      <c r="Y937" s="10" t="b">
        <f>IF(C934&lt;=0,C934*-1)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10</v>
      </c>
      <c r="C938" s="10">
        <f>R947</f>
        <v>0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AN947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11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12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13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14</v>
      </c>
      <c r="C942" s="1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15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16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17</v>
      </c>
      <c r="C945" s="10"/>
      <c r="E945" s="160" t="s">
        <v>7</v>
      </c>
      <c r="F945" s="161"/>
      <c r="G945" s="162"/>
      <c r="H945" s="5">
        <f>SUM(H931:H944)</f>
        <v>0</v>
      </c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60" t="s">
        <v>7</v>
      </c>
      <c r="AB945" s="161"/>
      <c r="AC945" s="162"/>
      <c r="AD945" s="5">
        <f>SUM(AD931:AD944)</f>
        <v>0</v>
      </c>
      <c r="AJ945" s="3"/>
      <c r="AK945" s="3"/>
      <c r="AL945" s="3"/>
      <c r="AM945" s="3"/>
      <c r="AN945" s="18"/>
      <c r="AO945" s="3"/>
    </row>
    <row r="946" spans="2:41">
      <c r="B946" s="12"/>
      <c r="C946" s="10"/>
      <c r="E946" s="13"/>
      <c r="F946" s="13"/>
      <c r="G946" s="13"/>
      <c r="N946" s="3"/>
      <c r="O946" s="3"/>
      <c r="P946" s="3"/>
      <c r="Q946" s="3"/>
      <c r="R946" s="18"/>
      <c r="S946" s="3"/>
      <c r="V946" s="17"/>
      <c r="X946" s="12"/>
      <c r="Y946" s="10"/>
      <c r="AA946" s="13"/>
      <c r="AB946" s="13"/>
      <c r="AC946" s="13"/>
      <c r="AJ946" s="3"/>
      <c r="AK946" s="3"/>
      <c r="AL946" s="3"/>
      <c r="AM946" s="3"/>
      <c r="AN946" s="18"/>
      <c r="AO946" s="3"/>
    </row>
    <row r="947" spans="2:41">
      <c r="B947" s="12"/>
      <c r="C947" s="10"/>
      <c r="N947" s="160" t="s">
        <v>7</v>
      </c>
      <c r="O947" s="161"/>
      <c r="P947" s="161"/>
      <c r="Q947" s="162"/>
      <c r="R947" s="18">
        <f>SUM(R931:R946)</f>
        <v>0</v>
      </c>
      <c r="S947" s="3"/>
      <c r="V947" s="17"/>
      <c r="X947" s="12"/>
      <c r="Y947" s="10"/>
      <c r="AJ947" s="160" t="s">
        <v>7</v>
      </c>
      <c r="AK947" s="161"/>
      <c r="AL947" s="161"/>
      <c r="AM947" s="162"/>
      <c r="AN947" s="18">
        <f>SUM(AN931:AN946)</f>
        <v>0</v>
      </c>
      <c r="AO947" s="3"/>
    </row>
    <row r="948" spans="2:41">
      <c r="B948" s="12"/>
      <c r="C948" s="10"/>
      <c r="V948" s="17"/>
      <c r="X948" s="12"/>
      <c r="Y948" s="10"/>
    </row>
    <row r="949" spans="2:41">
      <c r="B949" s="12"/>
      <c r="C949" s="10"/>
      <c r="V949" s="17"/>
      <c r="X949" s="12"/>
      <c r="Y949" s="10"/>
    </row>
    <row r="950" spans="2:41">
      <c r="B950" s="12"/>
      <c r="C950" s="10"/>
      <c r="E950" s="14"/>
      <c r="V950" s="17"/>
      <c r="X950" s="12"/>
      <c r="Y950" s="10"/>
      <c r="AA950" s="14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1"/>
      <c r="C955" s="10"/>
      <c r="V955" s="17"/>
      <c r="X955" s="11"/>
      <c r="Y955" s="10"/>
    </row>
    <row r="956" spans="2:41">
      <c r="B956" s="15" t="s">
        <v>18</v>
      </c>
      <c r="C956" s="16">
        <f>SUM(C937:C955)</f>
        <v>0</v>
      </c>
      <c r="V956" s="17"/>
      <c r="X956" s="15" t="s">
        <v>18</v>
      </c>
      <c r="Y956" s="16">
        <f>SUM(Y937:Y955)</f>
        <v>0</v>
      </c>
    </row>
    <row r="957" spans="2:41">
      <c r="D957" t="s">
        <v>22</v>
      </c>
      <c r="E957" t="s">
        <v>21</v>
      </c>
      <c r="V957" s="17"/>
      <c r="Z957" t="s">
        <v>22</v>
      </c>
      <c r="AA957" t="s">
        <v>21</v>
      </c>
    </row>
    <row r="958" spans="2:41">
      <c r="E958" s="1" t="s">
        <v>19</v>
      </c>
      <c r="V958" s="17"/>
      <c r="AA958" s="1" t="s">
        <v>19</v>
      </c>
    </row>
    <row r="959" spans="2:41">
      <c r="V959" s="17"/>
    </row>
    <row r="960" spans="2:41">
      <c r="V960" s="17"/>
    </row>
    <row r="961" spans="1:43">
      <c r="V961" s="17"/>
    </row>
    <row r="962" spans="1:43">
      <c r="V962" s="17"/>
    </row>
    <row r="963" spans="1:43">
      <c r="V963" s="17"/>
    </row>
    <row r="964" spans="1:43">
      <c r="V964" s="17"/>
    </row>
    <row r="965" spans="1:43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</row>
    <row r="966" spans="1:43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</row>
    <row r="967" spans="1:43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</row>
    <row r="968" spans="1:43">
      <c r="V968" s="17"/>
    </row>
    <row r="969" spans="1:43" ht="15" customHeight="1">
      <c r="H969" s="76" t="s">
        <v>30</v>
      </c>
      <c r="I969" s="76"/>
      <c r="J969" s="76"/>
      <c r="V969" s="17"/>
      <c r="AA969" s="163" t="s">
        <v>31</v>
      </c>
      <c r="AB969" s="163"/>
      <c r="AC969" s="163"/>
    </row>
    <row r="970" spans="1:43" ht="15" customHeight="1">
      <c r="H970" s="76"/>
      <c r="I970" s="76"/>
      <c r="J970" s="76"/>
      <c r="V970" s="17"/>
      <c r="AA970" s="163"/>
      <c r="AB970" s="163"/>
      <c r="AC970" s="163"/>
    </row>
    <row r="971" spans="1:43">
      <c r="V971" s="17"/>
    </row>
    <row r="972" spans="1:43">
      <c r="V972" s="17"/>
    </row>
    <row r="973" spans="1:43" ht="23.25">
      <c r="B973" s="24" t="s">
        <v>73</v>
      </c>
      <c r="V973" s="17"/>
      <c r="X973" s="22" t="s">
        <v>71</v>
      </c>
    </row>
    <row r="974" spans="1:43" ht="23.25">
      <c r="B974" s="23" t="s">
        <v>32</v>
      </c>
      <c r="C974" s="20">
        <f>IF(X929="PAGADO",0,C934)</f>
        <v>352.59000000000003</v>
      </c>
      <c r="E974" s="164" t="s">
        <v>20</v>
      </c>
      <c r="F974" s="164"/>
      <c r="G974" s="164"/>
      <c r="H974" s="164"/>
      <c r="V974" s="17"/>
      <c r="X974" s="23" t="s">
        <v>32</v>
      </c>
      <c r="Y974" s="20">
        <f>IF(B1774="PAGADO",0,C979)</f>
        <v>352.59000000000003</v>
      </c>
      <c r="AA974" s="164" t="s">
        <v>20</v>
      </c>
      <c r="AB974" s="164"/>
      <c r="AC974" s="164"/>
      <c r="AD974" s="164"/>
    </row>
    <row r="975" spans="1:43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1:43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352.59000000000003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352.59000000000003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C1002</f>
        <v>0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Y1002</f>
        <v>0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26</v>
      </c>
      <c r="C979" s="21">
        <f>C977-C978</f>
        <v>352.59000000000003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27</v>
      </c>
      <c r="Y979" s="21">
        <f>Y977-Y978</f>
        <v>352.59000000000003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3.25">
      <c r="B980" s="6"/>
      <c r="C980" s="7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65" t="str">
        <f>IF(Y979&lt;0,"NO PAGAR","COBRAR'")</f>
        <v>COBRAR'</v>
      </c>
      <c r="Y980" s="165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 ht="23.25">
      <c r="B981" s="165" t="str">
        <f>IF(C979&lt;0,"NO PAGAR","COBRAR'")</f>
        <v>COBRAR'</v>
      </c>
      <c r="C981" s="165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6"/>
      <c r="Y981" s="8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58" t="s">
        <v>9</v>
      </c>
      <c r="C982" s="159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58" t="s">
        <v>9</v>
      </c>
      <c r="Y982" s="159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9" t="str">
        <f>IF(Y934&lt;0,"SALDO ADELANTADO","SALDO A FAVOR '")</f>
        <v>SALDO A FAVOR '</v>
      </c>
      <c r="C983" s="10" t="b">
        <f>IF(Y934&lt;=0,Y934*-1)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9" t="str">
        <f>IF(C979&lt;0,"SALDO ADELANTADO","SALDO A FAVOR'")</f>
        <v>SALDO A FAVOR'</v>
      </c>
      <c r="Y983" s="10" t="b">
        <f>IF(C979&lt;=0,C979*-1)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10</v>
      </c>
      <c r="C984" s="10">
        <f>R992</f>
        <v>0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10</v>
      </c>
      <c r="Y984" s="10">
        <f>AN992</f>
        <v>0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11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11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12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12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13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13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14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14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15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15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16</v>
      </c>
      <c r="C990" s="10"/>
      <c r="E990" s="160" t="s">
        <v>7</v>
      </c>
      <c r="F990" s="161"/>
      <c r="G990" s="162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16</v>
      </c>
      <c r="Y990" s="10"/>
      <c r="AA990" s="160" t="s">
        <v>7</v>
      </c>
      <c r="AB990" s="161"/>
      <c r="AC990" s="162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1" t="s">
        <v>17</v>
      </c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1" t="s">
        <v>17</v>
      </c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60" t="s">
        <v>7</v>
      </c>
      <c r="O992" s="161"/>
      <c r="P992" s="161"/>
      <c r="Q992" s="162"/>
      <c r="R992" s="18">
        <f>SUM(R976:R991)</f>
        <v>0</v>
      </c>
      <c r="S992" s="3"/>
      <c r="V992" s="17"/>
      <c r="X992" s="12"/>
      <c r="Y992" s="10"/>
      <c r="AJ992" s="160" t="s">
        <v>7</v>
      </c>
      <c r="AK992" s="161"/>
      <c r="AL992" s="161"/>
      <c r="AM992" s="162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2"/>
      <c r="C1000" s="10"/>
      <c r="V1000" s="17"/>
      <c r="X1000" s="12"/>
      <c r="Y1000" s="10"/>
    </row>
    <row r="1001" spans="2:27">
      <c r="B1001" s="11"/>
      <c r="C1001" s="10"/>
      <c r="V1001" s="17"/>
      <c r="X1001" s="11"/>
      <c r="Y1001" s="10"/>
    </row>
    <row r="1002" spans="2:27">
      <c r="B1002" s="15" t="s">
        <v>18</v>
      </c>
      <c r="C1002" s="16">
        <f>SUM(C983:C1001)</f>
        <v>0</v>
      </c>
      <c r="D1002" t="s">
        <v>22</v>
      </c>
      <c r="E1002" t="s">
        <v>21</v>
      </c>
      <c r="V1002" s="17"/>
      <c r="X1002" s="15" t="s">
        <v>18</v>
      </c>
      <c r="Y1002" s="16">
        <f>SUM(Y983:Y1001)</f>
        <v>0</v>
      </c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</row>
    <row r="1013" spans="2:41">
      <c r="V1013" s="17"/>
    </row>
    <row r="1014" spans="2:41">
      <c r="V1014" s="17"/>
    </row>
    <row r="1015" spans="2:41">
      <c r="V1015" s="17"/>
    </row>
    <row r="1016" spans="2:41">
      <c r="V1016" s="17"/>
      <c r="AC1016" s="166" t="s">
        <v>29</v>
      </c>
      <c r="AD1016" s="166"/>
      <c r="AE1016" s="166"/>
    </row>
    <row r="1017" spans="2:41" ht="15" customHeight="1">
      <c r="H1017" s="76" t="s">
        <v>28</v>
      </c>
      <c r="I1017" s="76"/>
      <c r="J1017" s="76"/>
      <c r="V1017" s="17"/>
      <c r="AC1017" s="166"/>
      <c r="AD1017" s="166"/>
      <c r="AE1017" s="166"/>
    </row>
    <row r="1018" spans="2:41" ht="15" customHeight="1">
      <c r="H1018" s="76"/>
      <c r="I1018" s="76"/>
      <c r="J1018" s="76"/>
      <c r="V1018" s="17"/>
      <c r="AC1018" s="166"/>
      <c r="AD1018" s="166"/>
      <c r="AE1018" s="166"/>
    </row>
    <row r="1019" spans="2:41">
      <c r="V1019" s="17"/>
    </row>
    <row r="1020" spans="2:41">
      <c r="V1020" s="17"/>
    </row>
    <row r="1021" spans="2:41" ht="23.25">
      <c r="B1021" s="22" t="s">
        <v>72</v>
      </c>
      <c r="V1021" s="17"/>
      <c r="X1021" s="22" t="s">
        <v>74</v>
      </c>
    </row>
    <row r="1022" spans="2:41" ht="23.25">
      <c r="B1022" s="23" t="s">
        <v>32</v>
      </c>
      <c r="C1022" s="20">
        <f>IF(X974="PAGADO",0,Y979)</f>
        <v>352.59000000000003</v>
      </c>
      <c r="E1022" s="164" t="s">
        <v>20</v>
      </c>
      <c r="F1022" s="164"/>
      <c r="G1022" s="164"/>
      <c r="H1022" s="164"/>
      <c r="V1022" s="17"/>
      <c r="X1022" s="23" t="s">
        <v>32</v>
      </c>
      <c r="Y1022" s="20">
        <f>IF(B1022="PAGADO",0,C1027)</f>
        <v>352.59000000000003</v>
      </c>
      <c r="AA1022" s="164" t="s">
        <v>20</v>
      </c>
      <c r="AB1022" s="164"/>
      <c r="AC1022" s="164"/>
      <c r="AD1022" s="164"/>
    </row>
    <row r="1023" spans="2:41">
      <c r="B1023" s="1" t="s">
        <v>0</v>
      </c>
      <c r="C1023" s="19">
        <f>H1038</f>
        <v>0</v>
      </c>
      <c r="E1023" s="2" t="s">
        <v>1</v>
      </c>
      <c r="F1023" s="2" t="s">
        <v>2</v>
      </c>
      <c r="G1023" s="2" t="s">
        <v>3</v>
      </c>
      <c r="H1023" s="2" t="s">
        <v>4</v>
      </c>
      <c r="N1023" s="2" t="s">
        <v>1</v>
      </c>
      <c r="O1023" s="2" t="s">
        <v>5</v>
      </c>
      <c r="P1023" s="2" t="s">
        <v>4</v>
      </c>
      <c r="Q1023" s="2" t="s">
        <v>6</v>
      </c>
      <c r="R1023" s="2" t="s">
        <v>7</v>
      </c>
      <c r="S1023" s="3"/>
      <c r="V1023" s="17"/>
      <c r="X1023" s="1" t="s">
        <v>0</v>
      </c>
      <c r="Y1023" s="19">
        <f>AD1038</f>
        <v>0</v>
      </c>
      <c r="AA1023" s="2" t="s">
        <v>1</v>
      </c>
      <c r="AB1023" s="2" t="s">
        <v>2</v>
      </c>
      <c r="AC1023" s="2" t="s">
        <v>3</v>
      </c>
      <c r="AD1023" s="2" t="s">
        <v>4</v>
      </c>
      <c r="AJ1023" s="2" t="s">
        <v>1</v>
      </c>
      <c r="AK1023" s="2" t="s">
        <v>5</v>
      </c>
      <c r="AL1023" s="2" t="s">
        <v>4</v>
      </c>
      <c r="AM1023" s="2" t="s">
        <v>6</v>
      </c>
      <c r="AN1023" s="2" t="s">
        <v>7</v>
      </c>
      <c r="AO1023" s="3"/>
    </row>
    <row r="1024" spans="2:41">
      <c r="C1024" s="2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Y1024" s="2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" t="s">
        <v>24</v>
      </c>
      <c r="C1025" s="19">
        <f>IF(C1022&gt;0,C1022+C1023,C1023)</f>
        <v>352.59000000000003</v>
      </c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" t="s">
        <v>24</v>
      </c>
      <c r="Y1025" s="19">
        <f>IF(Y1022&gt;0,Y1022+Y1023,Y1023)</f>
        <v>352.59000000000003</v>
      </c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" t="s">
        <v>9</v>
      </c>
      <c r="C1026" s="20">
        <f>C1049</f>
        <v>0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" t="s">
        <v>9</v>
      </c>
      <c r="Y1026" s="20">
        <f>Y1049</f>
        <v>0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6" t="s">
        <v>25</v>
      </c>
      <c r="C1027" s="21">
        <f>C1025-C1026</f>
        <v>352.59000000000003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6" t="s">
        <v>8</v>
      </c>
      <c r="Y1027" s="21">
        <f>Y1025-Y1026</f>
        <v>352.59000000000003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 ht="26.25">
      <c r="B1028" s="167" t="str">
        <f>IF(C1027&lt;0,"NO PAGAR","COBRAR")</f>
        <v>COBRAR</v>
      </c>
      <c r="C1028" s="167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67" t="str">
        <f>IF(Y1027&lt;0,"NO PAGAR","COBRAR")</f>
        <v>COBRAR</v>
      </c>
      <c r="Y1028" s="167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58" t="s">
        <v>9</v>
      </c>
      <c r="C1029" s="159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58" t="s">
        <v>9</v>
      </c>
      <c r="Y1029" s="159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9" t="str">
        <f>IF(C1063&lt;0,"SALDO A FAVOR","SALDO ADELANTAD0'")</f>
        <v>SALDO ADELANTAD0'</v>
      </c>
      <c r="C1030" s="10" t="b">
        <f>IF(Y974&lt;=0,Y974*-1)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IF(C1027&lt;0,"SALDO ADELANTADO","SALDO A FAVOR'")</f>
        <v>SALDO A FAVOR'</v>
      </c>
      <c r="Y1030" s="10" t="b">
        <f>IF(C1027&lt;=0,C1027*-1)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10</v>
      </c>
      <c r="C1031" s="10">
        <f>R1040</f>
        <v>0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AN1040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11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12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13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14</v>
      </c>
      <c r="C1035" s="1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15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16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17</v>
      </c>
      <c r="C1038" s="10"/>
      <c r="E1038" s="160" t="s">
        <v>7</v>
      </c>
      <c r="F1038" s="161"/>
      <c r="G1038" s="162"/>
      <c r="H1038" s="5">
        <f>SUM(H1024:H1037)</f>
        <v>0</v>
      </c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60" t="s">
        <v>7</v>
      </c>
      <c r="AB1038" s="161"/>
      <c r="AC1038" s="162"/>
      <c r="AD1038" s="5">
        <f>SUM(AD1024:AD1037)</f>
        <v>0</v>
      </c>
      <c r="AJ1038" s="3"/>
      <c r="AK1038" s="3"/>
      <c r="AL1038" s="3"/>
      <c r="AM1038" s="3"/>
      <c r="AN1038" s="18"/>
      <c r="AO1038" s="3"/>
    </row>
    <row r="1039" spans="2:41">
      <c r="B1039" s="12"/>
      <c r="C1039" s="10"/>
      <c r="E1039" s="13"/>
      <c r="F1039" s="13"/>
      <c r="G1039" s="13"/>
      <c r="N1039" s="3"/>
      <c r="O1039" s="3"/>
      <c r="P1039" s="3"/>
      <c r="Q1039" s="3"/>
      <c r="R1039" s="18"/>
      <c r="S1039" s="3"/>
      <c r="V1039" s="17"/>
      <c r="X1039" s="12"/>
      <c r="Y1039" s="10"/>
      <c r="AA1039" s="13"/>
      <c r="AB1039" s="13"/>
      <c r="AC1039" s="13"/>
      <c r="AJ1039" s="3"/>
      <c r="AK1039" s="3"/>
      <c r="AL1039" s="3"/>
      <c r="AM1039" s="3"/>
      <c r="AN1039" s="18"/>
      <c r="AO1039" s="3"/>
    </row>
    <row r="1040" spans="2:41">
      <c r="B1040" s="12"/>
      <c r="C1040" s="10"/>
      <c r="N1040" s="160" t="s">
        <v>7</v>
      </c>
      <c r="O1040" s="161"/>
      <c r="P1040" s="161"/>
      <c r="Q1040" s="162"/>
      <c r="R1040" s="18">
        <f>SUM(R1024:R1039)</f>
        <v>0</v>
      </c>
      <c r="S1040" s="3"/>
      <c r="V1040" s="17"/>
      <c r="X1040" s="12"/>
      <c r="Y1040" s="10"/>
      <c r="AJ1040" s="160" t="s">
        <v>7</v>
      </c>
      <c r="AK1040" s="161"/>
      <c r="AL1040" s="161"/>
      <c r="AM1040" s="162"/>
      <c r="AN1040" s="18">
        <f>SUM(AN1024:AN1039)</f>
        <v>0</v>
      </c>
      <c r="AO1040" s="3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E1043" s="14"/>
      <c r="V1043" s="17"/>
      <c r="X1043" s="12"/>
      <c r="Y1043" s="10"/>
      <c r="AA1043" s="14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2"/>
      <c r="C1046" s="10"/>
      <c r="V1046" s="17"/>
      <c r="X1046" s="12"/>
      <c r="Y1046" s="10"/>
    </row>
    <row r="1047" spans="2:27">
      <c r="B1047" s="12"/>
      <c r="C1047" s="10"/>
      <c r="V1047" s="17"/>
      <c r="X1047" s="12"/>
      <c r="Y1047" s="10"/>
    </row>
    <row r="1048" spans="2:27">
      <c r="B1048" s="11"/>
      <c r="C1048" s="10"/>
      <c r="V1048" s="17"/>
      <c r="X1048" s="11"/>
      <c r="Y1048" s="10"/>
    </row>
    <row r="1049" spans="2:27">
      <c r="B1049" s="15" t="s">
        <v>18</v>
      </c>
      <c r="C1049" s="16">
        <f>SUM(C1030:C1048)</f>
        <v>0</v>
      </c>
      <c r="V1049" s="17"/>
      <c r="X1049" s="15" t="s">
        <v>18</v>
      </c>
      <c r="Y1049" s="16">
        <f>SUM(Y1030:Y1048)</f>
        <v>0</v>
      </c>
    </row>
    <row r="1050" spans="2:27">
      <c r="D1050" t="s">
        <v>22</v>
      </c>
      <c r="E1050" t="s">
        <v>21</v>
      </c>
      <c r="V1050" s="17"/>
      <c r="Z1050" t="s">
        <v>22</v>
      </c>
      <c r="AA1050" t="s">
        <v>21</v>
      </c>
    </row>
    <row r="1051" spans="2:27">
      <c r="E1051" s="1" t="s">
        <v>19</v>
      </c>
      <c r="V1051" s="17"/>
      <c r="AA1051" s="1" t="s">
        <v>19</v>
      </c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1:43">
      <c r="V1057" s="17"/>
    </row>
    <row r="1058" spans="1:43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  <c r="AA1058" s="17"/>
      <c r="AB1058" s="17"/>
      <c r="AC1058" s="17"/>
      <c r="AD1058" s="17"/>
      <c r="AE1058" s="17"/>
      <c r="AF1058" s="17"/>
      <c r="AG1058" s="17"/>
      <c r="AH1058" s="17"/>
      <c r="AI1058" s="17"/>
      <c r="AJ1058" s="17"/>
      <c r="AK1058" s="17"/>
      <c r="AL1058" s="17"/>
      <c r="AM1058" s="17"/>
      <c r="AN1058" s="17"/>
      <c r="AO1058" s="17"/>
      <c r="AP1058" s="17"/>
      <c r="AQ1058" s="17"/>
    </row>
    <row r="1059" spans="1:43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  <c r="AA1059" s="17"/>
      <c r="AB1059" s="17"/>
      <c r="AC1059" s="17"/>
      <c r="AD1059" s="17"/>
      <c r="AE1059" s="17"/>
      <c r="AF1059" s="17"/>
      <c r="AG1059" s="17"/>
      <c r="AH1059" s="17"/>
      <c r="AI1059" s="17"/>
      <c r="AJ1059" s="17"/>
      <c r="AK1059" s="17"/>
      <c r="AL1059" s="17"/>
      <c r="AM1059" s="17"/>
      <c r="AN1059" s="17"/>
      <c r="AO1059" s="17"/>
      <c r="AP1059" s="17"/>
      <c r="AQ1059" s="17"/>
    </row>
    <row r="1060" spans="1:43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  <c r="AA1060" s="17"/>
      <c r="AB1060" s="17"/>
      <c r="AC1060" s="17"/>
      <c r="AD1060" s="17"/>
      <c r="AE1060" s="17"/>
      <c r="AF1060" s="17"/>
      <c r="AG1060" s="17"/>
      <c r="AH1060" s="17"/>
      <c r="AI1060" s="17"/>
      <c r="AJ1060" s="17"/>
      <c r="AK1060" s="17"/>
      <c r="AL1060" s="17"/>
      <c r="AM1060" s="17"/>
      <c r="AN1060" s="17"/>
      <c r="AO1060" s="17"/>
      <c r="AP1060" s="17"/>
      <c r="AQ1060" s="17"/>
    </row>
    <row r="1061" spans="1:43">
      <c r="V1061" s="17"/>
    </row>
    <row r="1062" spans="1:43" ht="15" customHeight="1">
      <c r="H1062" s="76" t="s">
        <v>30</v>
      </c>
      <c r="I1062" s="76"/>
      <c r="J1062" s="76"/>
      <c r="V1062" s="17"/>
      <c r="AA1062" s="163" t="s">
        <v>31</v>
      </c>
      <c r="AB1062" s="163"/>
      <c r="AC1062" s="163"/>
    </row>
    <row r="1063" spans="1:43" ht="15" customHeight="1">
      <c r="H1063" s="76"/>
      <c r="I1063" s="76"/>
      <c r="J1063" s="76"/>
      <c r="V1063" s="17"/>
      <c r="AA1063" s="163"/>
      <c r="AB1063" s="163"/>
      <c r="AC1063" s="163"/>
    </row>
    <row r="1064" spans="1:43">
      <c r="V1064" s="17"/>
    </row>
    <row r="1065" spans="1:43">
      <c r="V1065" s="17"/>
    </row>
    <row r="1066" spans="1:43" ht="23.25">
      <c r="B1066" s="24" t="s">
        <v>72</v>
      </c>
      <c r="V1066" s="17"/>
      <c r="X1066" s="22" t="s">
        <v>72</v>
      </c>
    </row>
    <row r="1067" spans="1:43" ht="23.25">
      <c r="B1067" s="23" t="s">
        <v>32</v>
      </c>
      <c r="C1067" s="20">
        <f>IF(X1022="PAGADO",0,C1027)</f>
        <v>352.59000000000003</v>
      </c>
      <c r="E1067" s="164" t="s">
        <v>20</v>
      </c>
      <c r="F1067" s="164"/>
      <c r="G1067" s="164"/>
      <c r="H1067" s="164"/>
      <c r="V1067" s="17"/>
      <c r="X1067" s="23" t="s">
        <v>32</v>
      </c>
      <c r="Y1067" s="20">
        <f>IF(B1867="PAGADO",0,C1072)</f>
        <v>352.59000000000003</v>
      </c>
      <c r="AA1067" s="164" t="s">
        <v>20</v>
      </c>
      <c r="AB1067" s="164"/>
      <c r="AC1067" s="164"/>
      <c r="AD1067" s="164"/>
    </row>
    <row r="1068" spans="1:43">
      <c r="B1068" s="1" t="s">
        <v>0</v>
      </c>
      <c r="C1068" s="19">
        <f>H1083</f>
        <v>0</v>
      </c>
      <c r="E1068" s="2" t="s">
        <v>1</v>
      </c>
      <c r="F1068" s="2" t="s">
        <v>2</v>
      </c>
      <c r="G1068" s="2" t="s">
        <v>3</v>
      </c>
      <c r="H1068" s="2" t="s">
        <v>4</v>
      </c>
      <c r="N1068" s="2" t="s">
        <v>1</v>
      </c>
      <c r="O1068" s="2" t="s">
        <v>5</v>
      </c>
      <c r="P1068" s="2" t="s">
        <v>4</v>
      </c>
      <c r="Q1068" s="2" t="s">
        <v>6</v>
      </c>
      <c r="R1068" s="2" t="s">
        <v>7</v>
      </c>
      <c r="S1068" s="3"/>
      <c r="V1068" s="17"/>
      <c r="X1068" s="1" t="s">
        <v>0</v>
      </c>
      <c r="Y1068" s="19">
        <f>AD1083</f>
        <v>0</v>
      </c>
      <c r="AA1068" s="2" t="s">
        <v>1</v>
      </c>
      <c r="AB1068" s="2" t="s">
        <v>2</v>
      </c>
      <c r="AC1068" s="2" t="s">
        <v>3</v>
      </c>
      <c r="AD1068" s="2" t="s">
        <v>4</v>
      </c>
      <c r="AJ1068" s="2" t="s">
        <v>1</v>
      </c>
      <c r="AK1068" s="2" t="s">
        <v>5</v>
      </c>
      <c r="AL1068" s="2" t="s">
        <v>4</v>
      </c>
      <c r="AM1068" s="2" t="s">
        <v>6</v>
      </c>
      <c r="AN1068" s="2" t="s">
        <v>7</v>
      </c>
      <c r="AO1068" s="3"/>
    </row>
    <row r="1069" spans="1:43">
      <c r="C1069" s="20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Y1069" s="20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1:43">
      <c r="B1070" s="1" t="s">
        <v>24</v>
      </c>
      <c r="C1070" s="19">
        <f>IF(C1067&gt;0,C1067+C1068,C1068)</f>
        <v>352.59000000000003</v>
      </c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1" t="s">
        <v>24</v>
      </c>
      <c r="Y1070" s="19">
        <f>IF(Y1067&gt;0,Y1067+Y1068,Y1068)</f>
        <v>352.59000000000003</v>
      </c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1:43">
      <c r="B1071" s="1" t="s">
        <v>9</v>
      </c>
      <c r="C1071" s="20">
        <f>C1095</f>
        <v>0</v>
      </c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" t="s">
        <v>9</v>
      </c>
      <c r="Y1071" s="20">
        <f>Y1095</f>
        <v>0</v>
      </c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1:43">
      <c r="B1072" s="6" t="s">
        <v>26</v>
      </c>
      <c r="C1072" s="21">
        <f>C1070-C1071</f>
        <v>352.59000000000003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6" t="s">
        <v>27</v>
      </c>
      <c r="Y1072" s="21">
        <f>Y1070-Y1071</f>
        <v>352.59000000000003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 ht="23.25">
      <c r="B1073" s="6"/>
      <c r="C1073" s="7"/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65" t="str">
        <f>IF(Y1072&lt;0,"NO PAGAR","COBRAR'")</f>
        <v>COBRAR'</v>
      </c>
      <c r="Y1073" s="165"/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 ht="23.25">
      <c r="B1074" s="165" t="str">
        <f>IF(C1072&lt;0,"NO PAGAR","COBRAR'")</f>
        <v>COBRAR'</v>
      </c>
      <c r="C1074" s="165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6"/>
      <c r="Y1074" s="8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58" t="s">
        <v>9</v>
      </c>
      <c r="C1075" s="159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58" t="s">
        <v>9</v>
      </c>
      <c r="Y1075" s="159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9" t="str">
        <f>IF(Y1027&lt;0,"SALDO ADELANTADO","SALDO A FAVOR '")</f>
        <v>SALDO A FAVOR '</v>
      </c>
      <c r="C1076" s="10" t="b">
        <f>IF(Y1027&lt;=0,Y1027*-1)</f>
        <v>0</v>
      </c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9" t="str">
        <f>IF(C1072&lt;0,"SALDO ADELANTADO","SALDO A FAVOR'")</f>
        <v>SALDO A FAVOR'</v>
      </c>
      <c r="Y1076" s="10" t="b">
        <f>IF(C1072&lt;=0,C1072*-1)</f>
        <v>0</v>
      </c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10</v>
      </c>
      <c r="C1077" s="10">
        <f>R1085</f>
        <v>0</v>
      </c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10</v>
      </c>
      <c r="Y1077" s="10">
        <f>AN1085</f>
        <v>0</v>
      </c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11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11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12</v>
      </c>
      <c r="C1079" s="10"/>
      <c r="E1079" s="4"/>
      <c r="F1079" s="3"/>
      <c r="G1079" s="3"/>
      <c r="H1079" s="5"/>
      <c r="N1079" s="3"/>
      <c r="O1079" s="3"/>
      <c r="P1079" s="3"/>
      <c r="Q1079" s="3"/>
      <c r="R1079" s="18"/>
      <c r="S1079" s="3"/>
      <c r="V1079" s="17"/>
      <c r="X1079" s="11" t="s">
        <v>12</v>
      </c>
      <c r="Y1079" s="10"/>
      <c r="AA1079" s="4"/>
      <c r="AB1079" s="3"/>
      <c r="AC1079" s="3"/>
      <c r="AD1079" s="5"/>
      <c r="AJ1079" s="3"/>
      <c r="AK1079" s="3"/>
      <c r="AL1079" s="3"/>
      <c r="AM1079" s="3"/>
      <c r="AN1079" s="18"/>
      <c r="AO1079" s="3"/>
    </row>
    <row r="1080" spans="2:41">
      <c r="B1080" s="11" t="s">
        <v>13</v>
      </c>
      <c r="C1080" s="10"/>
      <c r="E1080" s="4"/>
      <c r="F1080" s="3"/>
      <c r="G1080" s="3"/>
      <c r="H1080" s="5"/>
      <c r="N1080" s="3"/>
      <c r="O1080" s="3"/>
      <c r="P1080" s="3"/>
      <c r="Q1080" s="3"/>
      <c r="R1080" s="18"/>
      <c r="S1080" s="3"/>
      <c r="V1080" s="17"/>
      <c r="X1080" s="11" t="s">
        <v>13</v>
      </c>
      <c r="Y1080" s="10"/>
      <c r="AA1080" s="4"/>
      <c r="AB1080" s="3"/>
      <c r="AC1080" s="3"/>
      <c r="AD1080" s="5"/>
      <c r="AJ1080" s="3"/>
      <c r="AK1080" s="3"/>
      <c r="AL1080" s="3"/>
      <c r="AM1080" s="3"/>
      <c r="AN1080" s="18"/>
      <c r="AO1080" s="3"/>
    </row>
    <row r="1081" spans="2:41">
      <c r="B1081" s="11" t="s">
        <v>14</v>
      </c>
      <c r="C1081" s="1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X1081" s="11" t="s">
        <v>14</v>
      </c>
      <c r="Y1081" s="1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1" t="s">
        <v>15</v>
      </c>
      <c r="C1082" s="10"/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1" t="s">
        <v>15</v>
      </c>
      <c r="Y1082" s="10"/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1" t="s">
        <v>16</v>
      </c>
      <c r="C1083" s="10"/>
      <c r="E1083" s="160" t="s">
        <v>7</v>
      </c>
      <c r="F1083" s="161"/>
      <c r="G1083" s="162"/>
      <c r="H1083" s="5">
        <f>SUM(H1069:H1082)</f>
        <v>0</v>
      </c>
      <c r="N1083" s="3"/>
      <c r="O1083" s="3"/>
      <c r="P1083" s="3"/>
      <c r="Q1083" s="3"/>
      <c r="R1083" s="18"/>
      <c r="S1083" s="3"/>
      <c r="V1083" s="17"/>
      <c r="X1083" s="11" t="s">
        <v>16</v>
      </c>
      <c r="Y1083" s="10"/>
      <c r="AA1083" s="160" t="s">
        <v>7</v>
      </c>
      <c r="AB1083" s="161"/>
      <c r="AC1083" s="162"/>
      <c r="AD1083" s="5">
        <f>SUM(AD1069:AD1082)</f>
        <v>0</v>
      </c>
      <c r="AJ1083" s="3"/>
      <c r="AK1083" s="3"/>
      <c r="AL1083" s="3"/>
      <c r="AM1083" s="3"/>
      <c r="AN1083" s="18"/>
      <c r="AO1083" s="3"/>
    </row>
    <row r="1084" spans="2:41">
      <c r="B1084" s="11" t="s">
        <v>17</v>
      </c>
      <c r="C1084" s="10"/>
      <c r="E1084" s="13"/>
      <c r="F1084" s="13"/>
      <c r="G1084" s="13"/>
      <c r="N1084" s="3"/>
      <c r="O1084" s="3"/>
      <c r="P1084" s="3"/>
      <c r="Q1084" s="3"/>
      <c r="R1084" s="18"/>
      <c r="S1084" s="3"/>
      <c r="V1084" s="17"/>
      <c r="X1084" s="11" t="s">
        <v>17</v>
      </c>
      <c r="Y1084" s="10"/>
      <c r="AA1084" s="13"/>
      <c r="AB1084" s="13"/>
      <c r="AC1084" s="13"/>
      <c r="AJ1084" s="3"/>
      <c r="AK1084" s="3"/>
      <c r="AL1084" s="3"/>
      <c r="AM1084" s="3"/>
      <c r="AN1084" s="18"/>
      <c r="AO1084" s="3"/>
    </row>
    <row r="1085" spans="2:41">
      <c r="B1085" s="12"/>
      <c r="C1085" s="10"/>
      <c r="N1085" s="160" t="s">
        <v>7</v>
      </c>
      <c r="O1085" s="161"/>
      <c r="P1085" s="161"/>
      <c r="Q1085" s="162"/>
      <c r="R1085" s="18">
        <f>SUM(R1069:R1084)</f>
        <v>0</v>
      </c>
      <c r="S1085" s="3"/>
      <c r="V1085" s="17"/>
      <c r="X1085" s="12"/>
      <c r="Y1085" s="10"/>
      <c r="AJ1085" s="160" t="s">
        <v>7</v>
      </c>
      <c r="AK1085" s="161"/>
      <c r="AL1085" s="161"/>
      <c r="AM1085" s="162"/>
      <c r="AN1085" s="18">
        <f>SUM(AN1069:AN1084)</f>
        <v>0</v>
      </c>
      <c r="AO1085" s="3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E1088" s="14"/>
      <c r="V1088" s="17"/>
      <c r="X1088" s="12"/>
      <c r="Y1088" s="10"/>
      <c r="AA1088" s="14"/>
    </row>
    <row r="1089" spans="2:27">
      <c r="B1089" s="12"/>
      <c r="C1089" s="10"/>
      <c r="V1089" s="17"/>
      <c r="X1089" s="12"/>
      <c r="Y1089" s="10"/>
    </row>
    <row r="1090" spans="2:27">
      <c r="B1090" s="12"/>
      <c r="C1090" s="10"/>
      <c r="V1090" s="17"/>
      <c r="X1090" s="12"/>
      <c r="Y1090" s="10"/>
    </row>
    <row r="1091" spans="2:27">
      <c r="B1091" s="12"/>
      <c r="C1091" s="10"/>
      <c r="V1091" s="17"/>
      <c r="X1091" s="12"/>
      <c r="Y1091" s="10"/>
    </row>
    <row r="1092" spans="2:27">
      <c r="B1092" s="12"/>
      <c r="C1092" s="10"/>
      <c r="V1092" s="17"/>
      <c r="X1092" s="12"/>
      <c r="Y1092" s="10"/>
    </row>
    <row r="1093" spans="2:27">
      <c r="B1093" s="12"/>
      <c r="C1093" s="10"/>
      <c r="V1093" s="17"/>
      <c r="X1093" s="12"/>
      <c r="Y1093" s="10"/>
    </row>
    <row r="1094" spans="2:27">
      <c r="B1094" s="11"/>
      <c r="C1094" s="10"/>
      <c r="V1094" s="17"/>
      <c r="X1094" s="11"/>
      <c r="Y1094" s="10"/>
    </row>
    <row r="1095" spans="2:27">
      <c r="B1095" s="15" t="s">
        <v>18</v>
      </c>
      <c r="C1095" s="16">
        <f>SUM(C1076:C1094)</f>
        <v>0</v>
      </c>
      <c r="D1095" t="s">
        <v>22</v>
      </c>
      <c r="E1095" t="s">
        <v>21</v>
      </c>
      <c r="V1095" s="17"/>
      <c r="X1095" s="15" t="s">
        <v>18</v>
      </c>
      <c r="Y1095" s="16">
        <f>SUM(Y1076:Y1094)</f>
        <v>0</v>
      </c>
      <c r="Z1095" t="s">
        <v>22</v>
      </c>
      <c r="AA1095" t="s">
        <v>21</v>
      </c>
    </row>
    <row r="1096" spans="2:27">
      <c r="E1096" s="1" t="s">
        <v>19</v>
      </c>
      <c r="V1096" s="17"/>
      <c r="AA1096" s="1" t="s">
        <v>19</v>
      </c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</sheetData>
  <mergeCells count="274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9"/>
    <mergeCell ref="AA518:AC518"/>
    <mergeCell ref="N520:Q520"/>
    <mergeCell ref="AJ520:AM520"/>
    <mergeCell ref="AC550:AE552"/>
    <mergeCell ref="E502:H502"/>
    <mergeCell ref="AA502:AD502"/>
    <mergeCell ref="X508:Y508"/>
    <mergeCell ref="B509:C509"/>
    <mergeCell ref="B510:C510"/>
    <mergeCell ref="X510:Y510"/>
    <mergeCell ref="E526:G526"/>
    <mergeCell ref="E572:G572"/>
    <mergeCell ref="AA572:AC572"/>
    <mergeCell ref="N574:Q574"/>
    <mergeCell ref="AJ574:AM574"/>
    <mergeCell ref="AA596:AC597"/>
    <mergeCell ref="E556:H556"/>
    <mergeCell ref="AA556:AD556"/>
    <mergeCell ref="B562:C562"/>
    <mergeCell ref="X562:Y562"/>
    <mergeCell ref="B563:C563"/>
    <mergeCell ref="X563:Y563"/>
    <mergeCell ref="E617:G617"/>
    <mergeCell ref="AA617:AC617"/>
    <mergeCell ref="N619:Q619"/>
    <mergeCell ref="AJ619:AM619"/>
    <mergeCell ref="AC643:AE645"/>
    <mergeCell ref="E601:H601"/>
    <mergeCell ref="AA601:AD601"/>
    <mergeCell ref="X607:Y607"/>
    <mergeCell ref="B608:C608"/>
    <mergeCell ref="B609:C609"/>
    <mergeCell ref="X609:Y609"/>
    <mergeCell ref="E665:G665"/>
    <mergeCell ref="AA665:AC665"/>
    <mergeCell ref="N667:Q667"/>
    <mergeCell ref="AJ667:AM667"/>
    <mergeCell ref="AA689:AC690"/>
    <mergeCell ref="E649:H649"/>
    <mergeCell ref="AA649:AD649"/>
    <mergeCell ref="B655:C655"/>
    <mergeCell ref="X655:Y655"/>
    <mergeCell ref="B656:C656"/>
    <mergeCell ref="X656:Y656"/>
    <mergeCell ref="E710:G710"/>
    <mergeCell ref="AA710:AC710"/>
    <mergeCell ref="N712:Q712"/>
    <mergeCell ref="AJ712:AM712"/>
    <mergeCell ref="AC736:AE738"/>
    <mergeCell ref="E694:H694"/>
    <mergeCell ref="AA694:AD694"/>
    <mergeCell ref="X700:Y700"/>
    <mergeCell ref="B701:C701"/>
    <mergeCell ref="B702:C702"/>
    <mergeCell ref="X702:Y702"/>
    <mergeCell ref="E758:G758"/>
    <mergeCell ref="AA758:AC758"/>
    <mergeCell ref="N760:Q760"/>
    <mergeCell ref="AJ760:AM760"/>
    <mergeCell ref="AA782:AC783"/>
    <mergeCell ref="E742:H742"/>
    <mergeCell ref="AA742:AD742"/>
    <mergeCell ref="B748:C748"/>
    <mergeCell ref="X748:Y748"/>
    <mergeCell ref="B749:C749"/>
    <mergeCell ref="X749:Y749"/>
    <mergeCell ref="E803:G803"/>
    <mergeCell ref="AA803:AC803"/>
    <mergeCell ref="N805:Q805"/>
    <mergeCell ref="AJ805:AM805"/>
    <mergeCell ref="AC829:AE831"/>
    <mergeCell ref="E787:H787"/>
    <mergeCell ref="AA787:AD787"/>
    <mergeCell ref="X793:Y793"/>
    <mergeCell ref="B794:C794"/>
    <mergeCell ref="B795:C795"/>
    <mergeCell ref="X795:Y795"/>
    <mergeCell ref="E851:G851"/>
    <mergeCell ref="AA851:AC851"/>
    <mergeCell ref="N853:Q853"/>
    <mergeCell ref="AJ853:AM853"/>
    <mergeCell ref="AA875:AC876"/>
    <mergeCell ref="E835:H835"/>
    <mergeCell ref="AA835:AD835"/>
    <mergeCell ref="B841:C841"/>
    <mergeCell ref="X841:Y841"/>
    <mergeCell ref="B842:C842"/>
    <mergeCell ref="X842:Y842"/>
    <mergeCell ref="E896:G896"/>
    <mergeCell ref="AA896:AC896"/>
    <mergeCell ref="N898:Q898"/>
    <mergeCell ref="AJ898:AM898"/>
    <mergeCell ref="AC923:AE925"/>
    <mergeCell ref="E880:H880"/>
    <mergeCell ref="AA880:AD880"/>
    <mergeCell ref="X886:Y886"/>
    <mergeCell ref="B887:C887"/>
    <mergeCell ref="B888:C888"/>
    <mergeCell ref="X888:Y888"/>
    <mergeCell ref="E945:G945"/>
    <mergeCell ref="AA945:AC945"/>
    <mergeCell ref="N947:Q947"/>
    <mergeCell ref="AJ947:AM947"/>
    <mergeCell ref="AA969:AC970"/>
    <mergeCell ref="E929:H929"/>
    <mergeCell ref="AA929:AD929"/>
    <mergeCell ref="B935:C935"/>
    <mergeCell ref="X935:Y935"/>
    <mergeCell ref="B936:C936"/>
    <mergeCell ref="X936:Y936"/>
    <mergeCell ref="N992:Q992"/>
    <mergeCell ref="AJ992:AM992"/>
    <mergeCell ref="AC1016:AE1018"/>
    <mergeCell ref="E974:H974"/>
    <mergeCell ref="AA974:AD974"/>
    <mergeCell ref="X980:Y980"/>
    <mergeCell ref="B981:C981"/>
    <mergeCell ref="B982:C982"/>
    <mergeCell ref="X982:Y982"/>
    <mergeCell ref="E501:F501"/>
    <mergeCell ref="E1083:G1083"/>
    <mergeCell ref="AA1083:AC1083"/>
    <mergeCell ref="N1085:Q1085"/>
    <mergeCell ref="AJ1085:AM1085"/>
    <mergeCell ref="E1067:H1067"/>
    <mergeCell ref="AA1067:AD1067"/>
    <mergeCell ref="X1073:Y1073"/>
    <mergeCell ref="B1074:C1074"/>
    <mergeCell ref="B1075:C1075"/>
    <mergeCell ref="X1075:Y1075"/>
    <mergeCell ref="E1038:G1038"/>
    <mergeCell ref="AA1038:AC1038"/>
    <mergeCell ref="N1040:Q1040"/>
    <mergeCell ref="AJ1040:AM1040"/>
    <mergeCell ref="AA1062:AC1063"/>
    <mergeCell ref="E1022:H1022"/>
    <mergeCell ref="AA1022:AD1022"/>
    <mergeCell ref="B1028:C1028"/>
    <mergeCell ref="X1028:Y1028"/>
    <mergeCell ref="B1029:C1029"/>
    <mergeCell ref="X1029:Y1029"/>
    <mergeCell ref="E990:G990"/>
    <mergeCell ref="AA990:AC990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78"/>
  <sheetViews>
    <sheetView topLeftCell="Q471" zoomScale="85" zoomScaleNormal="85" zoomScalePageLayoutView="118" workbookViewId="0">
      <selection activeCell="AA486" sqref="AA48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64" t="s">
        <v>77</v>
      </c>
      <c r="F8" s="164"/>
      <c r="G8" s="164"/>
      <c r="H8" s="164"/>
      <c r="O8" s="177" t="s">
        <v>10</v>
      </c>
      <c r="P8" s="177"/>
      <c r="Q8" s="177"/>
      <c r="R8" s="177"/>
      <c r="V8" s="17"/>
      <c r="X8" s="23" t="s">
        <v>32</v>
      </c>
      <c r="Y8" s="20">
        <f>IF(B8="PAGADO",0,C13)</f>
        <v>-6043.71</v>
      </c>
      <c r="AA8" s="164" t="s">
        <v>140</v>
      </c>
      <c r="AB8" s="164"/>
      <c r="AC8" s="164"/>
      <c r="AD8" s="164"/>
      <c r="AK8" s="178" t="s">
        <v>188</v>
      </c>
      <c r="AL8" s="178"/>
      <c r="AM8" s="178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NO PAGAR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NO PAGAR</v>
      </c>
      <c r="Y14" s="167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60" t="s">
        <v>7</v>
      </c>
      <c r="AB24" s="161"/>
      <c r="AC24" s="162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1133.21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64" t="s">
        <v>77</v>
      </c>
      <c r="F53" s="164"/>
      <c r="G53" s="164"/>
      <c r="H53" s="164"/>
      <c r="V53" s="17"/>
      <c r="X53" s="23" t="s">
        <v>32</v>
      </c>
      <c r="Y53" s="20">
        <f>IF(B53="PAGADO",0,C58)</f>
        <v>-6418.1900000000005</v>
      </c>
      <c r="AA53" s="164" t="s">
        <v>77</v>
      </c>
      <c r="AB53" s="164"/>
      <c r="AC53" s="164"/>
      <c r="AD53" s="164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65" t="str">
        <f>IF(Y58&lt;0,"NO PAGAR","COBRAR'")</f>
        <v>NO PAGAR</v>
      </c>
      <c r="Y59" s="165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65" t="str">
        <f>IF(C58&lt;0,"NO PAGAR","COBRAR'")</f>
        <v>NO PAGAR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962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66" t="s">
        <v>29</v>
      </c>
      <c r="AD97" s="166"/>
      <c r="AE97" s="166"/>
    </row>
    <row r="98" spans="2:41">
      <c r="H98" s="163" t="s">
        <v>28</v>
      </c>
      <c r="I98" s="163"/>
      <c r="J98" s="163"/>
      <c r="V98" s="17"/>
      <c r="AC98" s="166"/>
      <c r="AD98" s="166"/>
      <c r="AE98" s="166"/>
    </row>
    <row r="99" spans="2:41">
      <c r="H99" s="163"/>
      <c r="I99" s="163"/>
      <c r="J99" s="163"/>
      <c r="V99" s="17"/>
      <c r="AC99" s="166"/>
      <c r="AD99" s="166"/>
      <c r="AE99" s="16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64" t="s">
        <v>273</v>
      </c>
      <c r="F103" s="164"/>
      <c r="G103" s="164"/>
      <c r="H103" s="164"/>
      <c r="V103" s="17"/>
      <c r="X103" s="23" t="s">
        <v>32</v>
      </c>
      <c r="Y103" s="20">
        <f>IF(B103="PAGADO",0,C108)</f>
        <v>-5740.3400000000011</v>
      </c>
      <c r="AA103" s="164" t="s">
        <v>273</v>
      </c>
      <c r="AB103" s="164"/>
      <c r="AC103" s="164"/>
      <c r="AD103" s="164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321</v>
      </c>
      <c r="AC105" s="3"/>
      <c r="AD105" s="5">
        <v>200</v>
      </c>
      <c r="AJ105" s="25">
        <v>44964</v>
      </c>
      <c r="AK105" s="3" t="s">
        <v>315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309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322</v>
      </c>
      <c r="AC106" s="3" t="s">
        <v>143</v>
      </c>
      <c r="AD106" s="5">
        <v>200</v>
      </c>
      <c r="AE106" t="s">
        <v>325</v>
      </c>
      <c r="AJ106" s="25">
        <v>44965</v>
      </c>
      <c r="AK106" s="3" t="s">
        <v>317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324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327</v>
      </c>
      <c r="AL108" s="3">
        <v>20</v>
      </c>
      <c r="AM108" s="3"/>
      <c r="AN108" s="18">
        <v>20</v>
      </c>
      <c r="AO108" s="3"/>
    </row>
    <row r="109" spans="2:41" ht="26.25">
      <c r="B109" s="167" t="str">
        <f>IF(C108&lt;0,"NO PAGAR","COBRAR")</f>
        <v>NO PAGAR</v>
      </c>
      <c r="C109" s="167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67" t="str">
        <f>IF(Y108&lt;0,"NO PAGAR","COBRAR")</f>
        <v>NO PAGAR</v>
      </c>
      <c r="Y109" s="16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8" t="s">
        <v>9</v>
      </c>
      <c r="C110" s="159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58" t="s">
        <v>9</v>
      </c>
      <c r="Y110" s="15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60" t="s">
        <v>7</v>
      </c>
      <c r="F119" s="161"/>
      <c r="G119" s="162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60" t="s">
        <v>7</v>
      </c>
      <c r="AB119" s="161"/>
      <c r="AC119" s="162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60" t="s">
        <v>7</v>
      </c>
      <c r="O121" s="161"/>
      <c r="P121" s="161"/>
      <c r="Q121" s="162"/>
      <c r="R121" s="18">
        <f>SUM(R105:R120)</f>
        <v>770</v>
      </c>
      <c r="S121" s="3"/>
      <c r="V121" s="17"/>
      <c r="X121" s="12"/>
      <c r="Y121" s="10"/>
      <c r="AJ121" s="160" t="s">
        <v>7</v>
      </c>
      <c r="AK121" s="161"/>
      <c r="AL121" s="161"/>
      <c r="AM121" s="162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63" t="s">
        <v>30</v>
      </c>
      <c r="I131" s="163"/>
      <c r="J131" s="163"/>
      <c r="V131" s="17"/>
      <c r="AA131" s="163" t="s">
        <v>31</v>
      </c>
      <c r="AB131" s="163"/>
      <c r="AC131" s="163"/>
    </row>
    <row r="132" spans="1:43">
      <c r="H132" s="163"/>
      <c r="I132" s="163"/>
      <c r="J132" s="163"/>
      <c r="V132" s="17"/>
      <c r="AA132" s="163"/>
      <c r="AB132" s="163"/>
      <c r="AC132" s="163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64" t="s">
        <v>273</v>
      </c>
      <c r="F136" s="164"/>
      <c r="G136" s="164"/>
      <c r="H136" s="164"/>
      <c r="V136" s="17"/>
      <c r="X136" s="23" t="s">
        <v>32</v>
      </c>
      <c r="Y136" s="20">
        <f>IF(B136="PAGADO",0,C141)</f>
        <v>-5568.4800000000014</v>
      </c>
      <c r="AA136" s="164" t="s">
        <v>273</v>
      </c>
      <c r="AB136" s="164"/>
      <c r="AC136" s="164"/>
      <c r="AD136" s="164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390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360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65" t="str">
        <f>IF(Y141&lt;0,"NO PAGAR","COBRAR'")</f>
        <v>NO PAGAR</v>
      </c>
      <c r="Y142" s="165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65" t="str">
        <f>IF(C141&lt;0,"NO PAGAR","COBRAR'")</f>
        <v>NO PAGAR</v>
      </c>
      <c r="C143" s="165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326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58" t="s">
        <v>9</v>
      </c>
      <c r="C144" s="159"/>
      <c r="E144" s="4">
        <v>44930</v>
      </c>
      <c r="F144" s="3" t="s">
        <v>332</v>
      </c>
      <c r="G144" s="3" t="s">
        <v>333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58" t="s">
        <v>9</v>
      </c>
      <c r="Y144" s="159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342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60" t="s">
        <v>7</v>
      </c>
      <c r="F152" s="161"/>
      <c r="G152" s="162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60" t="s">
        <v>7</v>
      </c>
      <c r="AB152" s="161"/>
      <c r="AC152" s="162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60" t="s">
        <v>7</v>
      </c>
      <c r="O154" s="161"/>
      <c r="P154" s="161"/>
      <c r="Q154" s="162"/>
      <c r="R154" s="18">
        <f>SUM(R138:R153)</f>
        <v>0</v>
      </c>
      <c r="S154" s="3"/>
      <c r="V154" s="17"/>
      <c r="X154" s="12"/>
      <c r="Y154" s="10"/>
      <c r="AJ154" s="160" t="s">
        <v>7</v>
      </c>
      <c r="AK154" s="161"/>
      <c r="AL154" s="161"/>
      <c r="AM154" s="162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66" t="s">
        <v>29</v>
      </c>
      <c r="AD170" s="166"/>
      <c r="AE170" s="166"/>
    </row>
    <row r="171" spans="2:31">
      <c r="H171" s="163" t="s">
        <v>28</v>
      </c>
      <c r="I171" s="163"/>
      <c r="J171" s="163"/>
      <c r="V171" s="17"/>
      <c r="AC171" s="166"/>
      <c r="AD171" s="166"/>
      <c r="AE171" s="166"/>
    </row>
    <row r="172" spans="2:31">
      <c r="H172" s="163"/>
      <c r="I172" s="163"/>
      <c r="J172" s="163"/>
      <c r="V172" s="17"/>
      <c r="AC172" s="166"/>
      <c r="AD172" s="166"/>
      <c r="AE172" s="166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64" t="s">
        <v>273</v>
      </c>
      <c r="F176" s="164"/>
      <c r="G176" s="164"/>
      <c r="H176" s="164"/>
      <c r="V176" s="17"/>
      <c r="X176" s="23" t="s">
        <v>32</v>
      </c>
      <c r="Y176" s="20">
        <f>IF(B176="PAGADO",0,C181)</f>
        <v>-5626.8700000000008</v>
      </c>
      <c r="AA176" s="164" t="s">
        <v>273</v>
      </c>
      <c r="AB176" s="164"/>
      <c r="AC176" s="164"/>
      <c r="AD176" s="164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397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451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411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452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381</v>
      </c>
      <c r="H180" s="5">
        <v>190</v>
      </c>
      <c r="I180" t="s">
        <v>173</v>
      </c>
      <c r="N180" s="25">
        <v>44986</v>
      </c>
      <c r="O180" s="3" t="s">
        <v>423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489</v>
      </c>
      <c r="AC180" s="3"/>
      <c r="AD180" s="5">
        <v>90</v>
      </c>
      <c r="AJ180" s="25">
        <v>44992</v>
      </c>
      <c r="AK180" s="3" t="s">
        <v>459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425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460</v>
      </c>
      <c r="AL181" s="3"/>
      <c r="AM181" s="3">
        <v>1146</v>
      </c>
      <c r="AN181" s="18">
        <v>59.5</v>
      </c>
      <c r="AO181" s="3"/>
    </row>
    <row r="182" spans="2:41" ht="26.25">
      <c r="B182" s="167" t="str">
        <f>IF(C181&lt;0,"NO PAGAR","COBRAR")</f>
        <v>NO PAGAR</v>
      </c>
      <c r="C182" s="167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434</v>
      </c>
      <c r="P182" s="3"/>
      <c r="Q182" s="3"/>
      <c r="R182" s="18">
        <v>200</v>
      </c>
      <c r="S182" s="3"/>
      <c r="V182" s="17"/>
      <c r="X182" s="167" t="str">
        <f>IF(Y181&lt;0,"NO PAGAR","COBRAR")</f>
        <v>NO PAGAR</v>
      </c>
      <c r="Y182" s="167"/>
      <c r="AA182" s="4"/>
      <c r="AB182" s="3"/>
      <c r="AC182" s="3"/>
      <c r="AD182" s="5"/>
      <c r="AJ182" s="25">
        <v>44993</v>
      </c>
      <c r="AK182" s="3" t="s">
        <v>464</v>
      </c>
      <c r="AL182" s="3">
        <v>1040</v>
      </c>
      <c r="AM182" s="3" t="s">
        <v>465</v>
      </c>
      <c r="AN182" s="18">
        <v>1040</v>
      </c>
      <c r="AO182" s="3"/>
    </row>
    <row r="183" spans="2:41">
      <c r="B183" s="158" t="s">
        <v>9</v>
      </c>
      <c r="C183" s="159"/>
      <c r="E183" s="4">
        <v>44986</v>
      </c>
      <c r="F183" s="3" t="s">
        <v>419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58" t="s">
        <v>9</v>
      </c>
      <c r="Y183" s="159"/>
      <c r="AA183" s="4"/>
      <c r="AB183" s="3"/>
      <c r="AC183" s="3"/>
      <c r="AD183" s="5"/>
      <c r="AJ183" s="25">
        <v>44993</v>
      </c>
      <c r="AK183" s="3" t="s">
        <v>466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432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454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456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60" t="s">
        <v>7</v>
      </c>
      <c r="F192" s="161"/>
      <c r="G192" s="162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447</v>
      </c>
      <c r="Y192" s="10">
        <v>165</v>
      </c>
      <c r="AA192" s="160" t="s">
        <v>7</v>
      </c>
      <c r="AB192" s="161"/>
      <c r="AC192" s="162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484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60" t="s">
        <v>7</v>
      </c>
      <c r="O194" s="161"/>
      <c r="P194" s="161"/>
      <c r="Q194" s="162"/>
      <c r="R194" s="18">
        <f>SUM(R178:R193)</f>
        <v>2555</v>
      </c>
      <c r="S194" s="3"/>
      <c r="V194" s="17"/>
      <c r="X194" s="12"/>
      <c r="Y194" s="10"/>
      <c r="AJ194" s="160" t="s">
        <v>7</v>
      </c>
      <c r="AK194" s="161"/>
      <c r="AL194" s="161"/>
      <c r="AM194" s="162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63" t="s">
        <v>30</v>
      </c>
      <c r="I216" s="163"/>
      <c r="J216" s="163"/>
      <c r="V216" s="17"/>
      <c r="AA216" s="163" t="s">
        <v>31</v>
      </c>
      <c r="AB216" s="163"/>
      <c r="AC216" s="163"/>
    </row>
    <row r="217" spans="1:43">
      <c r="H217" s="163"/>
      <c r="I217" s="163"/>
      <c r="J217" s="163"/>
      <c r="V217" s="17"/>
      <c r="AA217" s="163"/>
      <c r="AB217" s="163"/>
      <c r="AC217" s="163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64" t="s">
        <v>273</v>
      </c>
      <c r="F221" s="164"/>
      <c r="G221" s="164"/>
      <c r="H221" s="164"/>
      <c r="V221" s="17"/>
      <c r="X221" s="23" t="s">
        <v>32</v>
      </c>
      <c r="Y221" s="20">
        <f>IF(B221="PAGADO",0,C226)</f>
        <v>-5840.9500000000007</v>
      </c>
      <c r="AA221" s="164" t="s">
        <v>77</v>
      </c>
      <c r="AB221" s="164"/>
      <c r="AC221" s="164"/>
      <c r="AD221" s="164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490</v>
      </c>
      <c r="P223" s="3">
        <v>216.11</v>
      </c>
      <c r="Q223" s="3" t="s">
        <v>465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519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498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506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523</v>
      </c>
      <c r="AC224" s="3"/>
      <c r="AD224" s="5">
        <v>200</v>
      </c>
      <c r="AE224" t="s">
        <v>174</v>
      </c>
      <c r="AJ224" s="25">
        <v>45002</v>
      </c>
      <c r="AK224" s="3" t="s">
        <v>506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498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509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543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498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545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498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65" t="str">
        <f>IF(Y226&lt;0,"NO PAGAR","COBRAR'")</f>
        <v>NO PAGAR</v>
      </c>
      <c r="Y227" s="165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564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65" t="str">
        <f>IF(C226&lt;0,"NO PAGAR","COBRAR'")</f>
        <v>NO PAGAR</v>
      </c>
      <c r="C228" s="165"/>
      <c r="E228" s="4">
        <v>44976</v>
      </c>
      <c r="F228" s="3" t="s">
        <v>498</v>
      </c>
      <c r="G228" s="3" t="s">
        <v>504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58" t="s">
        <v>9</v>
      </c>
      <c r="C229" s="159"/>
      <c r="E229" s="4">
        <v>44984</v>
      </c>
      <c r="F229" s="3" t="s">
        <v>498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58" t="s">
        <v>9</v>
      </c>
      <c r="Y229" s="159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542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565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60" t="s">
        <v>7</v>
      </c>
      <c r="F237" s="161"/>
      <c r="G237" s="162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60" t="s">
        <v>7</v>
      </c>
      <c r="AB237" s="161"/>
      <c r="AC237" s="162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528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60" t="s">
        <v>7</v>
      </c>
      <c r="O239" s="161"/>
      <c r="P239" s="161"/>
      <c r="Q239" s="162"/>
      <c r="R239" s="18">
        <f>SUM(R223:R238)</f>
        <v>366.11</v>
      </c>
      <c r="S239" s="3"/>
      <c r="V239" s="17"/>
      <c r="X239" s="12" t="s">
        <v>558</v>
      </c>
      <c r="Y239" s="10">
        <v>411.62599999999998</v>
      </c>
      <c r="AJ239" s="160" t="s">
        <v>7</v>
      </c>
      <c r="AK239" s="161"/>
      <c r="AL239" s="161"/>
      <c r="AM239" s="162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66" t="s">
        <v>29</v>
      </c>
      <c r="AD262" s="166"/>
      <c r="AE262" s="166"/>
    </row>
    <row r="263" spans="2:41">
      <c r="H263" s="163" t="s">
        <v>28</v>
      </c>
      <c r="I263" s="163"/>
      <c r="J263" s="163"/>
      <c r="V263" s="17"/>
      <c r="AC263" s="166"/>
      <c r="AD263" s="166"/>
      <c r="AE263" s="166"/>
    </row>
    <row r="264" spans="2:41">
      <c r="H264" s="163"/>
      <c r="I264" s="163"/>
      <c r="J264" s="163"/>
      <c r="V264" s="17"/>
      <c r="AC264" s="166"/>
      <c r="AD264" s="166"/>
      <c r="AE264" s="166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64" t="s">
        <v>567</v>
      </c>
      <c r="F268" s="164"/>
      <c r="G268" s="164"/>
      <c r="H268" s="164"/>
      <c r="V268" s="17"/>
      <c r="X268" s="23" t="s">
        <v>32</v>
      </c>
      <c r="Y268" s="20">
        <f>IF(B268="PAGADO",0,C273)</f>
        <v>-6873.1060000000016</v>
      </c>
      <c r="AA268" s="164" t="s">
        <v>567</v>
      </c>
      <c r="AB268" s="164"/>
      <c r="AC268" s="164"/>
      <c r="AD268" s="164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576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577</v>
      </c>
      <c r="P270" s="3">
        <v>200</v>
      </c>
      <c r="Q270" s="3" t="s">
        <v>568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615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579</v>
      </c>
      <c r="H271" s="5">
        <v>364.77</v>
      </c>
      <c r="I271" t="s">
        <v>174</v>
      </c>
      <c r="N271" s="25">
        <v>45013</v>
      </c>
      <c r="O271" s="3" t="s">
        <v>571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622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592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575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622</v>
      </c>
      <c r="AL272" s="3"/>
      <c r="AM272" s="3" t="s">
        <v>623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598</v>
      </c>
      <c r="H273" s="5">
        <v>245</v>
      </c>
      <c r="I273" t="s">
        <v>174</v>
      </c>
      <c r="N273" s="25">
        <v>45015</v>
      </c>
      <c r="O273" s="3" t="s">
        <v>585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626</v>
      </c>
      <c r="AL273" s="3"/>
      <c r="AM273" s="3"/>
      <c r="AN273" s="18">
        <v>216.11</v>
      </c>
      <c r="AO273" s="3"/>
    </row>
    <row r="274" spans="2:41" ht="26.25">
      <c r="B274" s="167" t="str">
        <f>IF(C273&lt;0,"NO PAGAR","COBRAR")</f>
        <v>NO PAGAR</v>
      </c>
      <c r="C274" s="167"/>
      <c r="E274" s="4">
        <v>44985</v>
      </c>
      <c r="F274" s="3" t="s">
        <v>599</v>
      </c>
      <c r="G274" s="3" t="s">
        <v>600</v>
      </c>
      <c r="H274" s="5">
        <v>150</v>
      </c>
      <c r="I274" t="s">
        <v>174</v>
      </c>
      <c r="N274" s="25">
        <v>45015</v>
      </c>
      <c r="O274" s="3" t="s">
        <v>586</v>
      </c>
      <c r="P274" s="3">
        <v>241.24</v>
      </c>
      <c r="Q274" s="3">
        <v>1193</v>
      </c>
      <c r="R274" s="18">
        <v>241.24</v>
      </c>
      <c r="S274" s="3"/>
      <c r="V274" s="17"/>
      <c r="X274" s="167" t="str">
        <f>IF(Y273&lt;0,"NO PAGAR","COBRAR")</f>
        <v>NO PAGAR</v>
      </c>
      <c r="Y274" s="167"/>
      <c r="AA274" s="4"/>
      <c r="AB274" s="3"/>
      <c r="AC274" s="3"/>
      <c r="AD274" s="5"/>
      <c r="AJ274" s="25">
        <v>45029</v>
      </c>
      <c r="AK274" s="3" t="s">
        <v>635</v>
      </c>
      <c r="AL274" s="3"/>
      <c r="AM274" s="3"/>
      <c r="AN274" s="18">
        <v>59.25</v>
      </c>
      <c r="AO274" s="3"/>
    </row>
    <row r="275" spans="2:41">
      <c r="B275" s="158" t="s">
        <v>9</v>
      </c>
      <c r="C275" s="159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589</v>
      </c>
      <c r="P275" s="3">
        <v>50</v>
      </c>
      <c r="Q275" s="3"/>
      <c r="R275" s="18">
        <v>50</v>
      </c>
      <c r="S275" s="3"/>
      <c r="V275" s="17"/>
      <c r="X275" s="158" t="s">
        <v>9</v>
      </c>
      <c r="Y275" s="159"/>
      <c r="AA275" s="4"/>
      <c r="AB275" s="3"/>
      <c r="AC275" s="3"/>
      <c r="AD275" s="5"/>
      <c r="AJ275" s="25">
        <v>45029</v>
      </c>
      <c r="AK275" s="3" t="s">
        <v>636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629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639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574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60" t="s">
        <v>7</v>
      </c>
      <c r="F284" s="161"/>
      <c r="G284" s="162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60" t="s">
        <v>7</v>
      </c>
      <c r="AB284" s="161"/>
      <c r="AC284" s="162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60" t="s">
        <v>7</v>
      </c>
      <c r="O286" s="161"/>
      <c r="P286" s="161"/>
      <c r="Q286" s="162"/>
      <c r="R286" s="18">
        <f>SUM(R270:R285)</f>
        <v>1421.24</v>
      </c>
      <c r="S286" s="3"/>
      <c r="V286" s="17"/>
      <c r="X286" s="12"/>
      <c r="Y286" s="10"/>
      <c r="AJ286" s="160" t="s">
        <v>7</v>
      </c>
      <c r="AK286" s="161"/>
      <c r="AL286" s="161"/>
      <c r="AM286" s="162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63" t="s">
        <v>30</v>
      </c>
      <c r="I308" s="163"/>
      <c r="J308" s="163"/>
      <c r="V308" s="17"/>
      <c r="AA308" s="163" t="s">
        <v>31</v>
      </c>
      <c r="AB308" s="163"/>
      <c r="AC308" s="163"/>
    </row>
    <row r="309" spans="1:43">
      <c r="H309" s="163"/>
      <c r="I309" s="163"/>
      <c r="J309" s="163"/>
      <c r="V309" s="17"/>
      <c r="AA309" s="163"/>
      <c r="AB309" s="163"/>
      <c r="AC309" s="163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64" t="s">
        <v>273</v>
      </c>
      <c r="F313" s="164"/>
      <c r="G313" s="164"/>
      <c r="H313" s="164"/>
      <c r="V313" s="17"/>
      <c r="X313" s="23" t="s">
        <v>32</v>
      </c>
      <c r="Y313" s="20">
        <f>IF(B1078="PAGADO",0,C318)</f>
        <v>-6076.113000000003</v>
      </c>
      <c r="AA313" s="164" t="s">
        <v>567</v>
      </c>
      <c r="AB313" s="164"/>
      <c r="AC313" s="164"/>
      <c r="AD313" s="164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498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657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682</v>
      </c>
      <c r="AC315" s="3" t="s">
        <v>681</v>
      </c>
      <c r="AD315" s="5">
        <v>90</v>
      </c>
      <c r="AE315" s="3" t="s">
        <v>174</v>
      </c>
      <c r="AJ315" s="25">
        <v>45040</v>
      </c>
      <c r="AK315" s="3" t="s">
        <v>687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498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658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684</v>
      </c>
      <c r="AC316" s="3" t="s">
        <v>685</v>
      </c>
      <c r="AD316" s="5">
        <v>200</v>
      </c>
      <c r="AE316" s="3" t="s">
        <v>174</v>
      </c>
      <c r="AJ316" s="25">
        <v>45040</v>
      </c>
      <c r="AK316" s="3" t="s">
        <v>688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498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684</v>
      </c>
      <c r="AC317" s="3" t="s">
        <v>691</v>
      </c>
      <c r="AD317" s="5">
        <v>120</v>
      </c>
      <c r="AE317" s="3" t="s">
        <v>174</v>
      </c>
      <c r="AJ317" s="25">
        <v>45041</v>
      </c>
      <c r="AK317" s="3" t="s">
        <v>689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684</v>
      </c>
      <c r="AC318" s="3" t="s">
        <v>692</v>
      </c>
      <c r="AD318" s="5">
        <v>120</v>
      </c>
      <c r="AE318" s="3" t="s">
        <v>174</v>
      </c>
      <c r="AJ318" s="25">
        <v>45031</v>
      </c>
      <c r="AK318" s="3" t="s">
        <v>694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65" t="str">
        <f>IF(Y318&lt;0,"NO PAGAR","COBRAR'")</f>
        <v>NO PAGAR</v>
      </c>
      <c r="Y319" s="165"/>
      <c r="AA319" s="4">
        <v>44987</v>
      </c>
      <c r="AB319" s="3" t="s">
        <v>149</v>
      </c>
      <c r="AC319" s="3" t="s">
        <v>328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65" t="str">
        <f>IF(C318&lt;0,"NO PAGAR","COBRAR'")</f>
        <v>NO PAGAR</v>
      </c>
      <c r="C320" s="165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58" t="s">
        <v>9</v>
      </c>
      <c r="C321" s="159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58" t="s">
        <v>9</v>
      </c>
      <c r="Y321" s="159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651</v>
      </c>
      <c r="F322" s="3"/>
      <c r="G322" s="3"/>
      <c r="H322" s="5">
        <v>75</v>
      </c>
      <c r="I322" t="s">
        <v>652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381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663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664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670</v>
      </c>
      <c r="C329" s="10">
        <v>94.1</v>
      </c>
      <c r="E329" s="4">
        <v>45002</v>
      </c>
      <c r="F329" s="3" t="s">
        <v>212</v>
      </c>
      <c r="G329" s="3" t="s">
        <v>665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60" t="s">
        <v>7</v>
      </c>
      <c r="AB329" s="161"/>
      <c r="AC329" s="162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674</v>
      </c>
      <c r="C330" s="10">
        <v>953.08699999999999</v>
      </c>
      <c r="E330" s="4">
        <v>45036</v>
      </c>
      <c r="F330" s="3" t="s">
        <v>666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697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60" t="s">
        <v>7</v>
      </c>
      <c r="O331" s="161"/>
      <c r="P331" s="161"/>
      <c r="Q331" s="162"/>
      <c r="R331" s="18">
        <f>SUM(R315:R330)</f>
        <v>350</v>
      </c>
      <c r="S331" s="3"/>
      <c r="V331" s="17"/>
      <c r="X331" s="12"/>
      <c r="Y331" s="10"/>
      <c r="AJ331" s="160" t="s">
        <v>7</v>
      </c>
      <c r="AK331" s="161"/>
      <c r="AL331" s="161"/>
      <c r="AM331" s="162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60" t="s">
        <v>7</v>
      </c>
      <c r="F335" s="161"/>
      <c r="G335" s="162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176" t="s">
        <v>64</v>
      </c>
      <c r="AC358" s="173" t="s">
        <v>29</v>
      </c>
      <c r="AD358" s="173"/>
      <c r="AE358" s="173"/>
    </row>
    <row r="359" spans="2:41">
      <c r="V359" s="17"/>
      <c r="X359" s="176"/>
      <c r="AC359" s="173"/>
      <c r="AD359" s="173"/>
      <c r="AE359" s="173"/>
    </row>
    <row r="360" spans="2:41" ht="23.25">
      <c r="B360" s="22" t="s">
        <v>64</v>
      </c>
      <c r="V360" s="17"/>
      <c r="X360" s="176"/>
      <c r="AC360" s="173"/>
      <c r="AD360" s="173"/>
      <c r="AE360" s="173"/>
    </row>
    <row r="361" spans="2:41" ht="23.25">
      <c r="B361" s="23" t="s">
        <v>32</v>
      </c>
      <c r="C361" s="20">
        <f>IF(X313="PAGADO",0,Y318)</f>
        <v>-5949.8130000000028</v>
      </c>
      <c r="E361" s="164" t="s">
        <v>273</v>
      </c>
      <c r="F361" s="164"/>
      <c r="G361" s="164"/>
      <c r="H361" s="164"/>
      <c r="V361" s="17"/>
      <c r="X361" s="23" t="s">
        <v>32</v>
      </c>
      <c r="Y361" s="20">
        <f>IF(B361="PAGADO",0,C366)</f>
        <v>-8314.8130000000019</v>
      </c>
      <c r="AA361" s="164" t="s">
        <v>77</v>
      </c>
      <c r="AB361" s="164"/>
      <c r="AC361" s="164"/>
      <c r="AD361" s="164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729</v>
      </c>
      <c r="AD363" s="48">
        <v>384.57342000000006</v>
      </c>
      <c r="AE363" s="3" t="s">
        <v>174</v>
      </c>
      <c r="AJ363" s="25">
        <v>45054</v>
      </c>
      <c r="AK363" s="3" t="s">
        <v>738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708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741</v>
      </c>
      <c r="AD364" s="48">
        <v>169.80232500000002</v>
      </c>
      <c r="AE364" s="3" t="s">
        <v>174</v>
      </c>
      <c r="AJ364" s="25">
        <v>45055</v>
      </c>
      <c r="AK364" s="3" t="s">
        <v>742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714</v>
      </c>
      <c r="G365" s="3" t="s">
        <v>715</v>
      </c>
      <c r="H365" s="5">
        <v>150</v>
      </c>
      <c r="I365" t="s">
        <v>173</v>
      </c>
      <c r="N365" s="25">
        <v>45049</v>
      </c>
      <c r="O365" s="3" t="s">
        <v>709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515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722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765</v>
      </c>
      <c r="AL366" s="3"/>
      <c r="AM366" s="3"/>
      <c r="AN366" s="18">
        <v>58.92</v>
      </c>
      <c r="AO366" s="3"/>
    </row>
    <row r="367" spans="2:41" ht="26.25">
      <c r="B367" s="167" t="str">
        <f>IF(C366&lt;0,"NO PAGAR","COBRAR")</f>
        <v>NO PAGAR</v>
      </c>
      <c r="C367" s="167"/>
      <c r="E367" s="4"/>
      <c r="F367" s="3"/>
      <c r="G367" s="3"/>
      <c r="H367" s="5"/>
      <c r="N367" s="25">
        <v>45050</v>
      </c>
      <c r="O367" s="3" t="s">
        <v>723</v>
      </c>
      <c r="P367" s="3"/>
      <c r="Q367" s="3"/>
      <c r="R367" s="18">
        <v>390</v>
      </c>
      <c r="S367" s="3"/>
      <c r="V367" s="17"/>
      <c r="X367" s="167" t="str">
        <f>IF(Y366&lt;0,"NO PAGAR","COBRAR")</f>
        <v>NO PAGAR</v>
      </c>
      <c r="Y367" s="167"/>
      <c r="AA367" s="4">
        <v>44995</v>
      </c>
      <c r="AB367" s="3" t="s">
        <v>763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766</v>
      </c>
      <c r="AL367" s="3"/>
      <c r="AM367" s="3"/>
      <c r="AN367" s="18">
        <v>58.92</v>
      </c>
      <c r="AO367" s="3"/>
    </row>
    <row r="368" spans="2:41">
      <c r="B368" s="158" t="s">
        <v>9</v>
      </c>
      <c r="C368" s="159"/>
      <c r="E368" s="4"/>
      <c r="F368" s="3"/>
      <c r="G368" s="3"/>
      <c r="H368" s="5"/>
      <c r="N368" s="25">
        <v>45050</v>
      </c>
      <c r="O368" s="3" t="s">
        <v>724</v>
      </c>
      <c r="P368" s="3"/>
      <c r="Q368" s="3"/>
      <c r="R368" s="18">
        <v>50</v>
      </c>
      <c r="S368" s="3"/>
      <c r="V368" s="17"/>
      <c r="X368" s="158" t="s">
        <v>9</v>
      </c>
      <c r="Y368" s="159"/>
      <c r="AA368" s="4">
        <v>45016</v>
      </c>
      <c r="AB368" s="3" t="s">
        <v>763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60" t="s">
        <v>7</v>
      </c>
      <c r="AK373" s="161"/>
      <c r="AL373" s="161"/>
      <c r="AM373" s="162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764</v>
      </c>
      <c r="Y374" s="10">
        <v>45.91</v>
      </c>
      <c r="AA374" s="160" t="s">
        <v>7</v>
      </c>
      <c r="AB374" s="161"/>
      <c r="AC374" s="162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745</v>
      </c>
      <c r="Y375" s="10">
        <v>24.06</v>
      </c>
      <c r="AA375" s="13"/>
      <c r="AB375" s="13"/>
      <c r="AC375" s="13"/>
      <c r="AI375" s="61" t="s">
        <v>472</v>
      </c>
      <c r="AJ375" s="101">
        <v>24419</v>
      </c>
      <c r="AK375" s="63" t="s">
        <v>473</v>
      </c>
      <c r="AL375" s="64">
        <v>45036</v>
      </c>
      <c r="AM375" s="61">
        <v>503970881</v>
      </c>
      <c r="AN375" s="61" t="s">
        <v>747</v>
      </c>
      <c r="AO375" s="108" t="s">
        <v>478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472</v>
      </c>
      <c r="AJ376" s="102">
        <v>24596</v>
      </c>
      <c r="AK376" s="68" t="s">
        <v>473</v>
      </c>
      <c r="AL376" s="69">
        <v>45042</v>
      </c>
      <c r="AM376" s="66">
        <v>503970881</v>
      </c>
      <c r="AN376" s="66" t="s">
        <v>748</v>
      </c>
      <c r="AO376" s="109" t="s">
        <v>478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60" t="s">
        <v>7</v>
      </c>
      <c r="F377" s="161"/>
      <c r="G377" s="162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469</v>
      </c>
      <c r="AJ377" s="101">
        <v>120813</v>
      </c>
      <c r="AK377" s="63" t="s">
        <v>471</v>
      </c>
      <c r="AL377" s="64">
        <v>45036</v>
      </c>
      <c r="AM377" s="61">
        <v>1720714904</v>
      </c>
      <c r="AN377" s="61" t="s">
        <v>480</v>
      </c>
      <c r="AO377" s="108" t="s">
        <v>478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472</v>
      </c>
      <c r="AJ378" s="102">
        <v>1256</v>
      </c>
      <c r="AK378" s="68" t="s">
        <v>471</v>
      </c>
      <c r="AL378" s="69">
        <v>45033</v>
      </c>
      <c r="AM378" s="66"/>
      <c r="AN378" s="66"/>
      <c r="AO378" s="109" t="s">
        <v>478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60" t="s">
        <v>7</v>
      </c>
      <c r="O379" s="161"/>
      <c r="P379" s="161"/>
      <c r="Q379" s="162"/>
      <c r="R379" s="18">
        <f>SUM(R363:R378)</f>
        <v>2815</v>
      </c>
      <c r="S379" s="3"/>
      <c r="V379" s="17"/>
      <c r="X379" s="12"/>
      <c r="Y379" s="10"/>
      <c r="AI379" s="61" t="s">
        <v>472</v>
      </c>
      <c r="AJ379" s="101">
        <v>24562</v>
      </c>
      <c r="AK379" s="63" t="s">
        <v>471</v>
      </c>
      <c r="AL379" s="64">
        <v>45041</v>
      </c>
      <c r="AM379" s="61">
        <v>1720714904</v>
      </c>
      <c r="AN379" s="61" t="s">
        <v>480</v>
      </c>
      <c r="AO379" s="108" t="s">
        <v>478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63" t="s">
        <v>31</v>
      </c>
      <c r="AB394" s="163"/>
      <c r="AC394" s="163"/>
    </row>
    <row r="395" spans="1:43" ht="15" customHeight="1">
      <c r="H395" s="76"/>
      <c r="I395" s="76"/>
      <c r="J395" s="76"/>
      <c r="V395" s="17"/>
      <c r="AA395" s="163"/>
      <c r="AB395" s="163"/>
      <c r="AC395" s="163"/>
    </row>
    <row r="396" spans="1:43">
      <c r="B396" s="175" t="s">
        <v>64</v>
      </c>
      <c r="F396" s="174" t="s">
        <v>30</v>
      </c>
      <c r="G396" s="174"/>
      <c r="H396" s="174"/>
      <c r="V396" s="17"/>
    </row>
    <row r="397" spans="1:43">
      <c r="B397" s="175"/>
      <c r="F397" s="174"/>
      <c r="G397" s="174"/>
      <c r="H397" s="174"/>
      <c r="V397" s="17"/>
    </row>
    <row r="398" spans="1:43" ht="26.25" customHeight="1">
      <c r="B398" s="175"/>
      <c r="F398" s="174"/>
      <c r="G398" s="174"/>
      <c r="H398" s="174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64" t="s">
        <v>77</v>
      </c>
      <c r="F399" s="164"/>
      <c r="G399" s="164"/>
      <c r="H399" s="164"/>
      <c r="V399" s="17"/>
      <c r="X399" s="23" t="s">
        <v>32</v>
      </c>
      <c r="Y399" s="20">
        <f>IF(B1171="PAGADO",0,C404)</f>
        <v>-4920.3502550000012</v>
      </c>
      <c r="AA399" s="164" t="s">
        <v>567</v>
      </c>
      <c r="AB399" s="164"/>
      <c r="AC399" s="164"/>
      <c r="AD399" s="164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776</v>
      </c>
      <c r="G401" s="3" t="s">
        <v>777</v>
      </c>
      <c r="H401" s="5">
        <v>620</v>
      </c>
      <c r="I401" t="s">
        <v>174</v>
      </c>
      <c r="N401" s="25">
        <v>45061</v>
      </c>
      <c r="O401" s="3" t="s">
        <v>775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828</v>
      </c>
      <c r="AD401" s="5">
        <v>335.66</v>
      </c>
      <c r="AE401" t="s">
        <v>174</v>
      </c>
      <c r="AJ401" s="25">
        <v>45069</v>
      </c>
      <c r="AK401" s="3" t="s">
        <v>515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789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861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790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829</v>
      </c>
      <c r="AD403" s="5">
        <v>364.77</v>
      </c>
      <c r="AE403" t="s">
        <v>174</v>
      </c>
      <c r="AJ403" s="25">
        <v>45070</v>
      </c>
      <c r="AK403" s="3" t="s">
        <v>867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800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850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332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801</v>
      </c>
      <c r="P405" s="3"/>
      <c r="Q405" s="3"/>
      <c r="R405" s="18">
        <v>78.400000000000006</v>
      </c>
      <c r="S405" s="3"/>
      <c r="V405" s="17"/>
      <c r="X405" s="165" t="str">
        <f>IF(Y404&lt;0,"NO PAGAR","COBRAR'")</f>
        <v>NO PAGAR</v>
      </c>
      <c r="Y405" s="165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65" t="str">
        <f>IF(C404&lt;0,"NO PAGAR","COBRAR'")</f>
        <v>NO PAGAR</v>
      </c>
      <c r="C406" s="165"/>
      <c r="E406" s="4">
        <v>45023</v>
      </c>
      <c r="F406" s="3" t="s">
        <v>332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810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58" t="s">
        <v>9</v>
      </c>
      <c r="C407" s="159"/>
      <c r="E407" s="4">
        <v>45027</v>
      </c>
      <c r="F407" s="3" t="s">
        <v>332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58" t="s">
        <v>9</v>
      </c>
      <c r="Y407" s="159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791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332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60" t="s">
        <v>7</v>
      </c>
      <c r="AK409" s="161"/>
      <c r="AL409" s="161"/>
      <c r="AM409" s="162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332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9" t="s">
        <v>832</v>
      </c>
      <c r="AK411" s="119" t="s">
        <v>471</v>
      </c>
      <c r="AL411" s="119" t="s">
        <v>478</v>
      </c>
      <c r="AM411" s="120">
        <v>110</v>
      </c>
      <c r="AN411" s="121">
        <v>62.856000000000002</v>
      </c>
      <c r="AO411" s="121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504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9" t="s">
        <v>833</v>
      </c>
      <c r="AK412" s="119" t="s">
        <v>471</v>
      </c>
      <c r="AL412" s="119" t="s">
        <v>478</v>
      </c>
      <c r="AM412" s="120">
        <v>138</v>
      </c>
      <c r="AN412" s="121">
        <v>78.856999999999999</v>
      </c>
      <c r="AO412" s="121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504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9" t="s">
        <v>834</v>
      </c>
      <c r="AK413" s="119" t="s">
        <v>473</v>
      </c>
      <c r="AL413" s="119" t="s">
        <v>478</v>
      </c>
      <c r="AM413" s="120">
        <v>115.02</v>
      </c>
      <c r="AN413" s="121">
        <v>65.727000000000004</v>
      </c>
      <c r="AO413" s="121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9" t="s">
        <v>834</v>
      </c>
      <c r="AK414" s="119" t="s">
        <v>471</v>
      </c>
      <c r="AL414" s="119" t="s">
        <v>478</v>
      </c>
      <c r="AM414" s="120">
        <v>90</v>
      </c>
      <c r="AN414" s="121">
        <v>51.427</v>
      </c>
      <c r="AO414" s="121">
        <v>96640</v>
      </c>
    </row>
    <row r="415" spans="2:41">
      <c r="B415" s="11" t="s">
        <v>16</v>
      </c>
      <c r="C415" s="10"/>
      <c r="E415" s="4">
        <v>45063</v>
      </c>
      <c r="F415" s="3" t="s">
        <v>816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60" t="s">
        <v>7</v>
      </c>
      <c r="AB415" s="161"/>
      <c r="AC415" s="162"/>
      <c r="AD415" s="5">
        <f>SUM(AD401:AD414)</f>
        <v>1715.97</v>
      </c>
      <c r="AJ415" s="119" t="s">
        <v>835</v>
      </c>
      <c r="AK415" s="119" t="s">
        <v>471</v>
      </c>
      <c r="AL415" s="119" t="s">
        <v>478</v>
      </c>
      <c r="AM415" s="120">
        <v>72</v>
      </c>
      <c r="AN415" s="121">
        <v>41.143000000000001</v>
      </c>
      <c r="AO415" s="121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844</v>
      </c>
      <c r="Y416" s="125">
        <v>651.02</v>
      </c>
      <c r="AA416" s="13"/>
      <c r="AB416" s="13"/>
      <c r="AC416" s="13"/>
      <c r="AJ416" s="119" t="s">
        <v>835</v>
      </c>
      <c r="AK416" s="119" t="s">
        <v>473</v>
      </c>
      <c r="AL416" s="119" t="s">
        <v>478</v>
      </c>
      <c r="AM416" s="120">
        <v>126</v>
      </c>
      <c r="AN416" s="121">
        <v>71.998000000000005</v>
      </c>
      <c r="AO416" s="121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60" t="s">
        <v>7</v>
      </c>
      <c r="O417" s="161"/>
      <c r="P417" s="161"/>
      <c r="Q417" s="162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821</v>
      </c>
      <c r="G418" s="3" t="s">
        <v>820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822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826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60" t="s">
        <v>7</v>
      </c>
      <c r="F421" s="161"/>
      <c r="G421" s="162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858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66" t="s">
        <v>29</v>
      </c>
      <c r="AC434" s="166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64" t="s">
        <v>567</v>
      </c>
      <c r="AB436" s="164"/>
      <c r="AC436" s="164"/>
      <c r="AD436" s="164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64" t="s">
        <v>273</v>
      </c>
      <c r="F439" s="164"/>
      <c r="G439" s="164"/>
      <c r="H439" s="164"/>
      <c r="N439" s="25">
        <v>45077</v>
      </c>
      <c r="O439" s="3" t="s">
        <v>881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882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890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869</v>
      </c>
      <c r="H441" s="5">
        <v>143.77000000000001</v>
      </c>
      <c r="I441" t="s">
        <v>174</v>
      </c>
      <c r="N441" s="25">
        <v>45078</v>
      </c>
      <c r="O441" s="3" t="s">
        <v>883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891</v>
      </c>
      <c r="AL441" s="3"/>
      <c r="AM441" s="3"/>
      <c r="AN441" s="18">
        <v>29.57</v>
      </c>
      <c r="AO441" s="3"/>
    </row>
    <row r="442" spans="2:41" ht="26.25">
      <c r="B442" s="167" t="str">
        <f>IF(C441&lt;0,"NO PAGAR","COBRAR")</f>
        <v>NO PAGAR</v>
      </c>
      <c r="C442" s="167"/>
      <c r="E442" s="4">
        <v>45037</v>
      </c>
      <c r="F442" s="3" t="s">
        <v>212</v>
      </c>
      <c r="G442" s="3" t="s">
        <v>89</v>
      </c>
      <c r="H442" s="5">
        <v>145.54</v>
      </c>
      <c r="I442" s="126" t="s">
        <v>174</v>
      </c>
      <c r="N442" s="25">
        <v>45078</v>
      </c>
      <c r="O442" s="3" t="s">
        <v>884</v>
      </c>
      <c r="P442" s="3"/>
      <c r="Q442" s="3"/>
      <c r="R442" s="18">
        <v>640</v>
      </c>
      <c r="S442" s="3"/>
      <c r="V442" s="17"/>
      <c r="X442" s="167" t="str">
        <f>IF(Y441&lt;0,"NO PAGAR","COBRAR")</f>
        <v>NO PAGAR</v>
      </c>
      <c r="Y442" s="167"/>
      <c r="AA442" s="4"/>
      <c r="AB442" s="3"/>
      <c r="AC442" s="3"/>
      <c r="AD442" s="5"/>
      <c r="AJ442" s="25">
        <v>45084</v>
      </c>
      <c r="AK442" s="3" t="s">
        <v>892</v>
      </c>
      <c r="AL442" s="3"/>
      <c r="AM442" s="3"/>
      <c r="AN442" s="18">
        <v>1040</v>
      </c>
      <c r="AO442" s="3"/>
    </row>
    <row r="443" spans="2:41">
      <c r="B443" s="158" t="s">
        <v>9</v>
      </c>
      <c r="C443" s="159"/>
      <c r="E443" s="4">
        <v>45038</v>
      </c>
      <c r="F443" s="3" t="s">
        <v>212</v>
      </c>
      <c r="G443" s="3" t="s">
        <v>431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58" t="s">
        <v>9</v>
      </c>
      <c r="Y443" s="15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431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874</v>
      </c>
      <c r="G446" s="3" t="s">
        <v>875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877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60" t="s">
        <v>7</v>
      </c>
      <c r="AK448" s="161"/>
      <c r="AL448" s="161"/>
      <c r="AM448" s="162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1" t="s">
        <v>897</v>
      </c>
      <c r="AK450" s="131" t="s">
        <v>898</v>
      </c>
      <c r="AL450" s="131" t="s">
        <v>899</v>
      </c>
      <c r="AM450" s="131" t="s">
        <v>900</v>
      </c>
      <c r="AN450" s="131" t="s">
        <v>901</v>
      </c>
      <c r="AO450" s="131" t="s">
        <v>902</v>
      </c>
      <c r="AP450" s="131" t="s">
        <v>903</v>
      </c>
    </row>
    <row r="451" spans="2:42">
      <c r="B451" s="11" t="s">
        <v>873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7" t="s">
        <v>471</v>
      </c>
      <c r="AK451" s="128">
        <v>45066.050879629998</v>
      </c>
      <c r="AL451" s="127" t="s">
        <v>478</v>
      </c>
      <c r="AM451" s="129">
        <v>42.856000000000002</v>
      </c>
      <c r="AN451" s="129">
        <v>75</v>
      </c>
      <c r="AO451" s="129">
        <v>248761</v>
      </c>
      <c r="AP451" s="130" t="s">
        <v>878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918</v>
      </c>
      <c r="Y452" s="10">
        <f>AN463</f>
        <v>853.5089999999999</v>
      </c>
      <c r="AA452" s="160" t="s">
        <v>7</v>
      </c>
      <c r="AB452" s="161"/>
      <c r="AC452" s="162"/>
      <c r="AD452" s="5">
        <f>SUM(AD438:AD451)</f>
        <v>0</v>
      </c>
      <c r="AJ452" s="127" t="s">
        <v>471</v>
      </c>
      <c r="AK452" s="128">
        <v>45070.016793980001</v>
      </c>
      <c r="AL452" s="127" t="s">
        <v>478</v>
      </c>
      <c r="AM452" s="129">
        <v>41.713000000000001</v>
      </c>
      <c r="AN452" s="129">
        <v>73</v>
      </c>
      <c r="AO452" s="129">
        <v>49747</v>
      </c>
      <c r="AP452" s="130" t="s">
        <v>878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7" t="s">
        <v>471</v>
      </c>
      <c r="AK453" s="128">
        <v>45063.396331019998</v>
      </c>
      <c r="AL453" s="127" t="s">
        <v>478</v>
      </c>
      <c r="AM453" s="129">
        <v>27.436</v>
      </c>
      <c r="AN453" s="129">
        <v>48.012999999999998</v>
      </c>
      <c r="AO453" s="129">
        <v>47830</v>
      </c>
      <c r="AP453" s="130" t="s">
        <v>878</v>
      </c>
    </row>
    <row r="454" spans="2:42">
      <c r="B454" s="12"/>
      <c r="C454" s="10"/>
      <c r="E454" s="4"/>
      <c r="F454" s="3"/>
      <c r="G454" s="3"/>
      <c r="H454" s="5"/>
      <c r="N454" s="160" t="s">
        <v>7</v>
      </c>
      <c r="O454" s="161"/>
      <c r="P454" s="161"/>
      <c r="Q454" s="162"/>
      <c r="R454" s="18">
        <f>SUM(R438:R453)</f>
        <v>1965</v>
      </c>
      <c r="S454" s="3"/>
      <c r="V454" s="17"/>
      <c r="X454" s="12"/>
      <c r="Y454" s="10"/>
      <c r="AJ454" s="127" t="s">
        <v>471</v>
      </c>
      <c r="AK454" s="128">
        <v>45064.840567129999</v>
      </c>
      <c r="AL454" s="127" t="s">
        <v>478</v>
      </c>
      <c r="AM454" s="129">
        <v>45.145000000000003</v>
      </c>
      <c r="AN454" s="129">
        <v>79.004000000000005</v>
      </c>
      <c r="AO454" s="129">
        <v>49022</v>
      </c>
      <c r="AP454" s="130" t="s">
        <v>896</v>
      </c>
    </row>
    <row r="455" spans="2:42">
      <c r="B455" s="12"/>
      <c r="C455" s="10"/>
      <c r="E455" s="160" t="s">
        <v>7</v>
      </c>
      <c r="F455" s="161"/>
      <c r="G455" s="162"/>
      <c r="H455" s="5">
        <f>SUM(H441:H454)</f>
        <v>1327.25</v>
      </c>
      <c r="V455" s="17"/>
      <c r="X455" s="12"/>
      <c r="Y455" s="10"/>
      <c r="AJ455" s="127" t="s">
        <v>471</v>
      </c>
      <c r="AK455" s="128">
        <v>45068.7815625</v>
      </c>
      <c r="AL455" s="127" t="s">
        <v>478</v>
      </c>
      <c r="AM455" s="129">
        <v>43.713999999999999</v>
      </c>
      <c r="AN455" s="129">
        <v>76.5</v>
      </c>
      <c r="AO455" s="129">
        <v>49170</v>
      </c>
      <c r="AP455" s="130" t="s">
        <v>878</v>
      </c>
    </row>
    <row r="456" spans="2:42">
      <c r="B456" s="12"/>
      <c r="C456" s="10"/>
      <c r="V456" s="17"/>
      <c r="X456" s="12"/>
      <c r="Y456" s="10"/>
      <c r="AJ456" s="127" t="s">
        <v>471</v>
      </c>
      <c r="AK456" s="128">
        <v>45072.339895830002</v>
      </c>
      <c r="AL456" s="127" t="s">
        <v>478</v>
      </c>
      <c r="AM456" s="129">
        <v>41.264000000000003</v>
      </c>
      <c r="AN456" s="129">
        <v>72.212000000000003</v>
      </c>
      <c r="AO456" s="129">
        <v>0</v>
      </c>
      <c r="AP456" s="132"/>
    </row>
    <row r="457" spans="2:42">
      <c r="B457" s="11"/>
      <c r="C457" s="10"/>
      <c r="V457" s="17"/>
      <c r="X457" s="11"/>
      <c r="Y457" s="10"/>
      <c r="AJ457" s="127" t="s">
        <v>471</v>
      </c>
      <c r="AK457" s="128">
        <v>45077.653715280001</v>
      </c>
      <c r="AL457" s="127" t="s">
        <v>478</v>
      </c>
      <c r="AM457" s="129">
        <v>41.77</v>
      </c>
      <c r="AN457" s="129">
        <v>73.099999999999994</v>
      </c>
      <c r="AO457" s="129">
        <v>50671</v>
      </c>
      <c r="AP457" s="130" t="s">
        <v>878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7" t="s">
        <v>473</v>
      </c>
      <c r="AK458" s="128">
        <v>45064.482465280002</v>
      </c>
      <c r="AL458" s="127" t="s">
        <v>478</v>
      </c>
      <c r="AM458" s="129">
        <v>35.463999999999999</v>
      </c>
      <c r="AN458" s="129">
        <v>62.06</v>
      </c>
      <c r="AO458" s="129">
        <v>1190200</v>
      </c>
      <c r="AP458" s="130" t="s">
        <v>904</v>
      </c>
    </row>
    <row r="459" spans="2:42">
      <c r="D459" t="s">
        <v>22</v>
      </c>
      <c r="V459" s="17"/>
      <c r="Z459" t="s">
        <v>22</v>
      </c>
      <c r="AA459" t="s">
        <v>21</v>
      </c>
      <c r="AJ459" s="127" t="s">
        <v>473</v>
      </c>
      <c r="AK459" s="128">
        <v>45069.531377320003</v>
      </c>
      <c r="AL459" s="127" t="s">
        <v>478</v>
      </c>
      <c r="AM459" s="129">
        <v>39.999000000000002</v>
      </c>
      <c r="AN459" s="129">
        <v>70</v>
      </c>
      <c r="AO459" s="129">
        <v>119650</v>
      </c>
      <c r="AP459" s="130" t="s">
        <v>905</v>
      </c>
    </row>
    <row r="460" spans="2:42">
      <c r="V460" s="17"/>
      <c r="AA460" s="1" t="s">
        <v>19</v>
      </c>
      <c r="AJ460" s="127" t="s">
        <v>473</v>
      </c>
      <c r="AK460" s="128">
        <v>45075.659606480003</v>
      </c>
      <c r="AL460" s="127" t="s">
        <v>478</v>
      </c>
      <c r="AM460" s="129">
        <v>36.584000000000003</v>
      </c>
      <c r="AN460" s="129">
        <v>64.02</v>
      </c>
      <c r="AO460" s="129">
        <v>54127</v>
      </c>
      <c r="AP460" s="130" t="s">
        <v>906</v>
      </c>
    </row>
    <row r="461" spans="2:42">
      <c r="V461" s="17"/>
      <c r="AJ461" s="127" t="s">
        <v>473</v>
      </c>
      <c r="AK461" s="128">
        <v>45076.818032410003</v>
      </c>
      <c r="AL461" s="127" t="s">
        <v>478</v>
      </c>
      <c r="AM461" s="129">
        <v>32.912999999999997</v>
      </c>
      <c r="AN461" s="129">
        <v>57.6</v>
      </c>
      <c r="AO461" s="129">
        <v>1000265</v>
      </c>
      <c r="AP461" s="130" t="s">
        <v>907</v>
      </c>
    </row>
    <row r="462" spans="2:42">
      <c r="E462" t="s">
        <v>21</v>
      </c>
      <c r="V462" s="17"/>
      <c r="AJ462" s="127" t="s">
        <v>473</v>
      </c>
      <c r="AK462" s="128">
        <v>45072.326400459999</v>
      </c>
      <c r="AL462" s="127" t="s">
        <v>478</v>
      </c>
      <c r="AM462" s="129">
        <v>58.854999999999997</v>
      </c>
      <c r="AN462" s="129">
        <v>103</v>
      </c>
      <c r="AO462" s="129">
        <v>1200</v>
      </c>
      <c r="AP462" s="130" t="s">
        <v>908</v>
      </c>
    </row>
    <row r="463" spans="2:42">
      <c r="E463" s="1" t="s">
        <v>19</v>
      </c>
      <c r="V463" s="17"/>
      <c r="AN463" s="134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63" t="s">
        <v>31</v>
      </c>
      <c r="AB471" s="163"/>
      <c r="AC471" s="163"/>
    </row>
    <row r="472" spans="1:43" ht="15" customHeight="1">
      <c r="H472" s="76"/>
      <c r="J472" s="76"/>
      <c r="V472" s="17"/>
      <c r="AA472" s="163"/>
      <c r="AB472" s="163"/>
      <c r="AC472" s="163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32</v>
      </c>
      <c r="C476" s="20">
        <f>IF(X436="PAGADO",0,Y441)</f>
        <v>-8383.4392550000011</v>
      </c>
      <c r="E476" s="164" t="s">
        <v>273</v>
      </c>
      <c r="F476" s="164"/>
      <c r="G476" s="164"/>
      <c r="H476" s="164"/>
      <c r="V476" s="17"/>
      <c r="X476" s="23" t="s">
        <v>32</v>
      </c>
      <c r="Y476" s="20">
        <f>IF(B1268="PAGADO",0,C481)</f>
        <v>-5841.0592550000019</v>
      </c>
      <c r="AA476" s="164" t="s">
        <v>567</v>
      </c>
      <c r="AB476" s="164"/>
      <c r="AC476" s="164"/>
      <c r="AD476" s="164"/>
    </row>
    <row r="477" spans="1:43">
      <c r="B477" s="1" t="s">
        <v>0</v>
      </c>
      <c r="C477" s="19">
        <f>H492</f>
        <v>3061.41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1500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45057</v>
      </c>
      <c r="F478" s="3" t="s">
        <v>201</v>
      </c>
      <c r="G478" s="3" t="s">
        <v>155</v>
      </c>
      <c r="H478" s="5">
        <v>330</v>
      </c>
      <c r="I478" t="s">
        <v>115</v>
      </c>
      <c r="N478" s="25">
        <v>44997</v>
      </c>
      <c r="O478" s="3" t="s">
        <v>937</v>
      </c>
      <c r="P478" s="3"/>
      <c r="Q478" s="3"/>
      <c r="R478" s="18">
        <v>25</v>
      </c>
      <c r="S478" s="3"/>
      <c r="V478" s="17"/>
      <c r="Y478" s="20"/>
      <c r="AA478" s="4">
        <v>45079</v>
      </c>
      <c r="AB478" s="3" t="s">
        <v>381</v>
      </c>
      <c r="AC478" s="3" t="s">
        <v>975</v>
      </c>
      <c r="AD478" s="5">
        <v>140</v>
      </c>
      <c r="AE478" t="s">
        <v>174</v>
      </c>
      <c r="AJ478" s="25">
        <v>45096</v>
      </c>
      <c r="AK478" s="3" t="s">
        <v>985</v>
      </c>
      <c r="AL478" s="3"/>
      <c r="AM478" s="3"/>
      <c r="AN478" s="18">
        <v>45</v>
      </c>
      <c r="AO478" s="3"/>
    </row>
    <row r="479" spans="1:43">
      <c r="B479" s="1" t="s">
        <v>24</v>
      </c>
      <c r="C479" s="19">
        <f>IF(C476&gt;0,C476+C477,C477)</f>
        <v>3061.41</v>
      </c>
      <c r="E479" s="4">
        <v>45089</v>
      </c>
      <c r="F479" s="3" t="s">
        <v>943</v>
      </c>
      <c r="G479" s="3"/>
      <c r="H479" s="5">
        <v>640</v>
      </c>
      <c r="N479" s="25">
        <v>45090</v>
      </c>
      <c r="O479" s="3" t="s">
        <v>953</v>
      </c>
      <c r="P479" s="3"/>
      <c r="Q479" s="3"/>
      <c r="R479" s="18">
        <v>216.7</v>
      </c>
      <c r="S479" s="3"/>
      <c r="V479" s="17"/>
      <c r="X479" s="1" t="s">
        <v>24</v>
      </c>
      <c r="Y479" s="19">
        <f>IF(Y476&gt;0,Y476+Y477,Y477)</f>
        <v>1500</v>
      </c>
      <c r="AA479" s="4">
        <v>45003</v>
      </c>
      <c r="AB479" s="3" t="s">
        <v>201</v>
      </c>
      <c r="AC479" s="3" t="s">
        <v>155</v>
      </c>
      <c r="AD479" s="5">
        <v>330</v>
      </c>
      <c r="AE479" t="s">
        <v>173</v>
      </c>
      <c r="AJ479" s="3"/>
      <c r="AK479" s="3"/>
      <c r="AL479" s="3"/>
      <c r="AM479" s="3"/>
      <c r="AN479" s="18"/>
      <c r="AO479" s="3"/>
    </row>
    <row r="480" spans="1:43">
      <c r="B480" s="1" t="s">
        <v>9</v>
      </c>
      <c r="C480" s="20">
        <f>C496</f>
        <v>8902.4692550000018</v>
      </c>
      <c r="E480" s="4">
        <v>45050</v>
      </c>
      <c r="F480" s="3" t="s">
        <v>288</v>
      </c>
      <c r="G480" s="3" t="s">
        <v>660</v>
      </c>
      <c r="H480" s="5">
        <v>160</v>
      </c>
      <c r="I480" t="s">
        <v>173</v>
      </c>
      <c r="N480" s="25">
        <v>45091</v>
      </c>
      <c r="O480" s="3" t="s">
        <v>967</v>
      </c>
      <c r="P480" s="3"/>
      <c r="Q480" s="3"/>
      <c r="R480" s="18">
        <v>150</v>
      </c>
      <c r="S480" s="3"/>
      <c r="V480" s="17"/>
      <c r="X480" s="1" t="s">
        <v>9</v>
      </c>
      <c r="Y480" s="20">
        <f>Y496</f>
        <v>6297.519255000002</v>
      </c>
      <c r="AA480" s="4">
        <v>45003</v>
      </c>
      <c r="AB480" s="3" t="s">
        <v>201</v>
      </c>
      <c r="AC480" s="3" t="s">
        <v>89</v>
      </c>
      <c r="AD480" s="5">
        <v>190</v>
      </c>
      <c r="AE480" t="s">
        <v>173</v>
      </c>
      <c r="AJ480" s="3"/>
      <c r="AK480" s="3"/>
      <c r="AL480" s="3"/>
      <c r="AM480" s="3"/>
      <c r="AN480" s="18"/>
      <c r="AO480" s="3"/>
    </row>
    <row r="481" spans="2:42">
      <c r="B481" s="6" t="s">
        <v>26</v>
      </c>
      <c r="C481" s="21">
        <f>C479-C480</f>
        <v>-5841.0592550000019</v>
      </c>
      <c r="E481" s="4">
        <v>45058</v>
      </c>
      <c r="F481" s="3" t="s">
        <v>288</v>
      </c>
      <c r="G481" s="3" t="s">
        <v>950</v>
      </c>
      <c r="H481" s="5">
        <v>133.87</v>
      </c>
      <c r="I481" t="s">
        <v>115</v>
      </c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-4797.519255000002</v>
      </c>
      <c r="AA481" s="4">
        <v>45071</v>
      </c>
      <c r="AB481" s="3" t="s">
        <v>986</v>
      </c>
      <c r="AC481" s="3" t="s">
        <v>987</v>
      </c>
      <c r="AD481" s="5">
        <v>220</v>
      </c>
      <c r="AE481" t="s">
        <v>174</v>
      </c>
      <c r="AJ481" s="3"/>
      <c r="AK481" s="3"/>
      <c r="AL481" s="3"/>
      <c r="AM481" s="3"/>
      <c r="AN481" s="18"/>
      <c r="AO481" s="3"/>
    </row>
    <row r="482" spans="2:42" ht="23.25">
      <c r="B482" s="6"/>
      <c r="C482" s="7"/>
      <c r="E482" s="4">
        <v>45062</v>
      </c>
      <c r="F482" s="3" t="s">
        <v>288</v>
      </c>
      <c r="G482" s="3" t="s">
        <v>951</v>
      </c>
      <c r="H482" s="5">
        <v>463.77</v>
      </c>
      <c r="I482" t="s">
        <v>115</v>
      </c>
      <c r="N482" s="3"/>
      <c r="O482" s="3"/>
      <c r="P482" s="3"/>
      <c r="Q482" s="3"/>
      <c r="R482" s="18"/>
      <c r="S482" s="3"/>
      <c r="V482" s="17"/>
      <c r="X482" s="165" t="str">
        <f>IF(Y481&lt;0,"NO PAGAR","COBRAR'")</f>
        <v>NO PAGAR</v>
      </c>
      <c r="Y482" s="165"/>
      <c r="AA482" s="4">
        <v>45044</v>
      </c>
      <c r="AB482" s="3" t="s">
        <v>988</v>
      </c>
      <c r="AC482" s="3" t="s">
        <v>989</v>
      </c>
      <c r="AD482" s="5">
        <v>380</v>
      </c>
      <c r="AE482" t="s">
        <v>174</v>
      </c>
      <c r="AJ482" s="3"/>
      <c r="AK482" s="3"/>
      <c r="AL482" s="3"/>
      <c r="AM482" s="3"/>
      <c r="AN482" s="18"/>
      <c r="AO482" s="3"/>
    </row>
    <row r="483" spans="2:42" ht="23.25">
      <c r="B483" s="165" t="str">
        <f>IF(C481&lt;0,"NO PAGAR","COBRAR'")</f>
        <v>NO PAGAR</v>
      </c>
      <c r="C483" s="165"/>
      <c r="E483" s="4">
        <v>45065</v>
      </c>
      <c r="F483" s="3" t="s">
        <v>288</v>
      </c>
      <c r="G483" s="3" t="s">
        <v>951</v>
      </c>
      <c r="H483" s="5">
        <v>463.77</v>
      </c>
      <c r="I483" t="s">
        <v>115</v>
      </c>
      <c r="N483" s="3"/>
      <c r="O483" s="3"/>
      <c r="P483" s="3"/>
      <c r="Q483" s="3"/>
      <c r="R483" s="18"/>
      <c r="S483" s="3"/>
      <c r="V483" s="17"/>
      <c r="X483" s="6"/>
      <c r="Y483" s="8"/>
      <c r="AA483" s="4">
        <v>45064</v>
      </c>
      <c r="AB483" s="3" t="s">
        <v>991</v>
      </c>
      <c r="AC483" s="3" t="s">
        <v>230</v>
      </c>
      <c r="AD483" s="5">
        <v>130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58" t="s">
        <v>9</v>
      </c>
      <c r="C484" s="159"/>
      <c r="E484" s="4">
        <v>45072</v>
      </c>
      <c r="F484" s="3" t="s">
        <v>88</v>
      </c>
      <c r="G484" s="3" t="s">
        <v>89</v>
      </c>
      <c r="H484" s="5">
        <v>150</v>
      </c>
      <c r="I484" t="s">
        <v>115</v>
      </c>
      <c r="N484" s="3"/>
      <c r="O484" s="3"/>
      <c r="P484" s="3"/>
      <c r="Q484" s="3"/>
      <c r="R484" s="18"/>
      <c r="S484" s="3"/>
      <c r="V484" s="17"/>
      <c r="X484" s="158" t="s">
        <v>9</v>
      </c>
      <c r="Y484" s="159"/>
      <c r="AA484" s="4">
        <v>45068</v>
      </c>
      <c r="AB484" s="3" t="s">
        <v>369</v>
      </c>
      <c r="AC484" s="3" t="s">
        <v>230</v>
      </c>
      <c r="AD484" s="5">
        <v>110</v>
      </c>
      <c r="AE484" t="s">
        <v>174</v>
      </c>
      <c r="AJ484" s="3"/>
      <c r="AK484" s="3"/>
      <c r="AL484" s="3"/>
      <c r="AM484" s="3"/>
      <c r="AN484" s="18"/>
      <c r="AO484" s="3"/>
    </row>
    <row r="485" spans="2:42">
      <c r="B485" s="9" t="str">
        <f>IF(Y441&lt;0,"SALDO ADELANTADO","SALDO A FAVOR '")</f>
        <v>SALDO ADELANTADO</v>
      </c>
      <c r="C485" s="10">
        <f>IF(Y441&lt;=0,Y441*-1)</f>
        <v>8383.4392550000011</v>
      </c>
      <c r="E485" s="4">
        <v>45075</v>
      </c>
      <c r="F485" s="3" t="s">
        <v>88</v>
      </c>
      <c r="G485" s="3" t="s">
        <v>89</v>
      </c>
      <c r="H485" s="5">
        <v>150</v>
      </c>
      <c r="I485" t="s">
        <v>115</v>
      </c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ADELANTADO</v>
      </c>
      <c r="Y485" s="10">
        <f>IF(C481&lt;=0,C481*-1)</f>
        <v>5841.0592550000019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10</v>
      </c>
      <c r="C486" s="10">
        <f>R494</f>
        <v>391.7</v>
      </c>
      <c r="E486" s="4">
        <v>45056</v>
      </c>
      <c r="F486" s="3" t="s">
        <v>332</v>
      </c>
      <c r="G486" s="3" t="s">
        <v>106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45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11</v>
      </c>
      <c r="C487" s="10"/>
      <c r="E487" s="4">
        <v>45063</v>
      </c>
      <c r="F487" s="3" t="s">
        <v>956</v>
      </c>
      <c r="G487" s="3"/>
      <c r="H487" s="5">
        <v>0</v>
      </c>
      <c r="I487" t="s">
        <v>173</v>
      </c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12</v>
      </c>
      <c r="C488" s="10">
        <v>30</v>
      </c>
      <c r="E488" s="4">
        <v>45075</v>
      </c>
      <c r="F488" s="3" t="s">
        <v>332</v>
      </c>
      <c r="G488" s="3" t="s">
        <v>97</v>
      </c>
      <c r="H488" s="5">
        <v>285</v>
      </c>
      <c r="I488" t="s">
        <v>173</v>
      </c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2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2">
      <c r="B492" s="11" t="s">
        <v>959</v>
      </c>
      <c r="C492" s="10">
        <v>97.33</v>
      </c>
      <c r="E492" s="160" t="s">
        <v>7</v>
      </c>
      <c r="F492" s="161"/>
      <c r="G492" s="162"/>
      <c r="H492" s="5">
        <f>SUM(H478:H491)</f>
        <v>3061.41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60" t="s">
        <v>7</v>
      </c>
      <c r="AB492" s="161"/>
      <c r="AC492" s="162"/>
      <c r="AD492" s="5">
        <f>SUM(AD478:AD491)</f>
        <v>1500</v>
      </c>
      <c r="AJ492" s="3"/>
      <c r="AK492" s="3"/>
      <c r="AL492" s="3"/>
      <c r="AM492" s="3"/>
      <c r="AN492" s="18"/>
      <c r="AO492" s="3"/>
    </row>
    <row r="493" spans="2:42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983</v>
      </c>
      <c r="Y493" s="10">
        <v>411.46</v>
      </c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2" ht="15.75" thickBot="1">
      <c r="B494" s="12"/>
      <c r="C494" s="10"/>
      <c r="N494" s="160" t="s">
        <v>7</v>
      </c>
      <c r="O494" s="161"/>
      <c r="P494" s="161"/>
      <c r="Q494" s="162"/>
      <c r="R494" s="18">
        <f>SUM(R478:R493)</f>
        <v>391.7</v>
      </c>
      <c r="S494" s="3"/>
      <c r="V494" s="17"/>
      <c r="X494" s="12"/>
      <c r="Y494" s="10"/>
      <c r="AJ494" s="160" t="s">
        <v>7</v>
      </c>
      <c r="AK494" s="161"/>
      <c r="AL494" s="161"/>
      <c r="AM494" s="162"/>
      <c r="AN494" s="18">
        <f>SUM(AN478:AN493)</f>
        <v>45</v>
      </c>
      <c r="AO494" s="3"/>
    </row>
    <row r="495" spans="2:42" ht="27" thickBot="1">
      <c r="B495" s="12"/>
      <c r="C495" s="10"/>
      <c r="V495" s="17"/>
      <c r="X495" s="12"/>
      <c r="Y495" s="10"/>
      <c r="AJ495" s="154">
        <v>20230605</v>
      </c>
      <c r="AK495" s="154" t="s">
        <v>473</v>
      </c>
      <c r="AL495" s="154" t="s">
        <v>979</v>
      </c>
      <c r="AM495" s="154" t="s">
        <v>478</v>
      </c>
      <c r="AN495" s="156">
        <v>80.010000000000005</v>
      </c>
      <c r="AO495" s="155">
        <v>45719</v>
      </c>
      <c r="AP495" s="154">
        <v>12080</v>
      </c>
    </row>
    <row r="496" spans="2:42" ht="27" thickBot="1">
      <c r="B496" s="15" t="s">
        <v>18</v>
      </c>
      <c r="C496" s="16">
        <f>SUM(C485:C495)</f>
        <v>8902.4692550000018</v>
      </c>
      <c r="D496" t="s">
        <v>22</v>
      </c>
      <c r="E496" t="s">
        <v>21</v>
      </c>
      <c r="V496" s="17"/>
      <c r="X496" s="15" t="s">
        <v>18</v>
      </c>
      <c r="Y496" s="16">
        <f>SUM(Y485:Y495)</f>
        <v>6297.519255000002</v>
      </c>
      <c r="Z496" t="s">
        <v>22</v>
      </c>
      <c r="AA496" t="s">
        <v>21</v>
      </c>
      <c r="AJ496" s="154">
        <v>20230608</v>
      </c>
      <c r="AK496" s="154" t="s">
        <v>473</v>
      </c>
      <c r="AL496" s="154" t="s">
        <v>979</v>
      </c>
      <c r="AM496" s="154" t="s">
        <v>478</v>
      </c>
      <c r="AN496" s="156">
        <v>85.01</v>
      </c>
      <c r="AO496" s="155">
        <v>48579</v>
      </c>
      <c r="AP496" s="154">
        <v>0</v>
      </c>
    </row>
    <row r="497" spans="5:42" ht="27" thickBot="1">
      <c r="E497" s="1" t="s">
        <v>19</v>
      </c>
      <c r="V497" s="17"/>
      <c r="AA497" s="1" t="s">
        <v>19</v>
      </c>
      <c r="AJ497" s="154">
        <v>20230612</v>
      </c>
      <c r="AK497" s="154" t="s">
        <v>471</v>
      </c>
      <c r="AL497" s="154" t="s">
        <v>979</v>
      </c>
      <c r="AM497" s="154" t="s">
        <v>478</v>
      </c>
      <c r="AN497" s="156">
        <v>55.01</v>
      </c>
      <c r="AO497" s="155">
        <v>31437</v>
      </c>
      <c r="AP497" s="154">
        <v>50957</v>
      </c>
    </row>
    <row r="498" spans="5:42" ht="27" thickBot="1">
      <c r="V498" s="17"/>
      <c r="AJ498" s="154">
        <v>20230612</v>
      </c>
      <c r="AK498" s="154" t="s">
        <v>473</v>
      </c>
      <c r="AL498" s="154" t="s">
        <v>979</v>
      </c>
      <c r="AM498" s="154" t="s">
        <v>478</v>
      </c>
      <c r="AN498" s="156">
        <v>64.41</v>
      </c>
      <c r="AO498" s="155">
        <v>36808</v>
      </c>
      <c r="AP498" s="154">
        <v>1000280</v>
      </c>
    </row>
    <row r="499" spans="5:42" ht="27" thickBot="1">
      <c r="V499" s="17"/>
      <c r="AJ499" s="154">
        <v>20230615</v>
      </c>
      <c r="AK499" s="154" t="s">
        <v>473</v>
      </c>
      <c r="AL499" s="154" t="s">
        <v>979</v>
      </c>
      <c r="AM499" s="154" t="s">
        <v>478</v>
      </c>
      <c r="AN499" s="156">
        <v>68.012</v>
      </c>
      <c r="AO499" s="155">
        <v>38864</v>
      </c>
      <c r="AP499" s="154">
        <v>722</v>
      </c>
    </row>
    <row r="500" spans="5:42" ht="27" thickBot="1">
      <c r="V500" s="17"/>
      <c r="AJ500" s="154">
        <v>20230615</v>
      </c>
      <c r="AK500" s="154" t="s">
        <v>473</v>
      </c>
      <c r="AL500" s="154" t="s">
        <v>979</v>
      </c>
      <c r="AM500" s="154" t="s">
        <v>478</v>
      </c>
      <c r="AN500" s="156">
        <v>59.003</v>
      </c>
      <c r="AO500" s="155">
        <v>33716</v>
      </c>
      <c r="AP500" s="154">
        <v>0</v>
      </c>
    </row>
    <row r="501" spans="5:42">
      <c r="V501" s="17"/>
      <c r="AN501" s="157">
        <f>SUM(AN495:AN500)</f>
        <v>411.45499999999998</v>
      </c>
    </row>
    <row r="502" spans="5:42">
      <c r="V502" s="17"/>
    </row>
    <row r="503" spans="5:42">
      <c r="V503" s="17"/>
    </row>
    <row r="504" spans="5:42">
      <c r="V504" s="17"/>
    </row>
    <row r="505" spans="5:42">
      <c r="V505" s="17"/>
    </row>
    <row r="506" spans="5:42">
      <c r="V506" s="17"/>
    </row>
    <row r="507" spans="5:42">
      <c r="V507" s="17"/>
    </row>
    <row r="508" spans="5:42">
      <c r="V508" s="17"/>
    </row>
    <row r="509" spans="5:42">
      <c r="V509" s="17"/>
    </row>
    <row r="510" spans="5:42">
      <c r="V510" s="17"/>
    </row>
    <row r="511" spans="5:42">
      <c r="V511" s="17"/>
    </row>
    <row r="512" spans="5:42">
      <c r="V512" s="17"/>
    </row>
    <row r="513" spans="2:41">
      <c r="V513" s="17"/>
    </row>
    <row r="514" spans="2:41" ht="26.25">
      <c r="I514" s="76"/>
      <c r="V514" s="17"/>
    </row>
    <row r="515" spans="2:41" ht="26.25">
      <c r="I515" s="76"/>
      <c r="V515" s="17"/>
    </row>
    <row r="516" spans="2:41">
      <c r="V516" s="17"/>
      <c r="AC516" s="166" t="s">
        <v>29</v>
      </c>
      <c r="AD516" s="166"/>
      <c r="AE516" s="166"/>
    </row>
    <row r="517" spans="2:41" ht="15" customHeight="1">
      <c r="H517" s="76" t="s">
        <v>28</v>
      </c>
      <c r="J517" s="76"/>
      <c r="V517" s="17"/>
      <c r="AC517" s="166"/>
      <c r="AD517" s="166"/>
      <c r="AE517" s="166"/>
    </row>
    <row r="518" spans="2:41" ht="15" customHeight="1">
      <c r="H518" s="76"/>
      <c r="J518" s="76"/>
      <c r="V518" s="17"/>
      <c r="AC518" s="166"/>
      <c r="AD518" s="166"/>
      <c r="AE518" s="166"/>
    </row>
    <row r="519" spans="2:41">
      <c r="V519" s="17"/>
    </row>
    <row r="520" spans="2:41">
      <c r="V520" s="17"/>
    </row>
    <row r="521" spans="2:41" ht="23.25">
      <c r="B521" s="22" t="s">
        <v>67</v>
      </c>
      <c r="V521" s="17"/>
      <c r="X521" s="22" t="s">
        <v>67</v>
      </c>
    </row>
    <row r="522" spans="2:41" ht="23.25">
      <c r="B522" s="23" t="s">
        <v>32</v>
      </c>
      <c r="C522" s="20">
        <f>IF(X476="PAGADO",0,Y481)</f>
        <v>-4797.519255000002</v>
      </c>
      <c r="E522" s="164" t="s">
        <v>20</v>
      </c>
      <c r="F522" s="164"/>
      <c r="G522" s="164"/>
      <c r="H522" s="164"/>
      <c r="V522" s="17"/>
      <c r="X522" s="23" t="s">
        <v>32</v>
      </c>
      <c r="Y522" s="20">
        <f>IF(B522="PAGADO",0,C527)</f>
        <v>-4797.519255000002</v>
      </c>
      <c r="AA522" s="164" t="s">
        <v>20</v>
      </c>
      <c r="AB522" s="164"/>
      <c r="AC522" s="164"/>
      <c r="AD522" s="164"/>
    </row>
    <row r="523" spans="2:41">
      <c r="B523" s="1" t="s">
        <v>0</v>
      </c>
      <c r="C523" s="19">
        <f>H538</f>
        <v>0</v>
      </c>
      <c r="E523" s="2" t="s">
        <v>1</v>
      </c>
      <c r="F523" s="2" t="s">
        <v>2</v>
      </c>
      <c r="G523" s="2" t="s">
        <v>3</v>
      </c>
      <c r="H523" s="2" t="s">
        <v>4</v>
      </c>
      <c r="N523" s="2" t="s">
        <v>1</v>
      </c>
      <c r="O523" s="2" t="s">
        <v>5</v>
      </c>
      <c r="P523" s="2" t="s">
        <v>4</v>
      </c>
      <c r="Q523" s="2" t="s">
        <v>6</v>
      </c>
      <c r="R523" s="2" t="s">
        <v>7</v>
      </c>
      <c r="S523" s="3"/>
      <c r="V523" s="17"/>
      <c r="X523" s="1" t="s">
        <v>0</v>
      </c>
      <c r="Y523" s="19">
        <f>AD538</f>
        <v>0</v>
      </c>
      <c r="AA523" s="2" t="s">
        <v>1</v>
      </c>
      <c r="AB523" s="2" t="s">
        <v>2</v>
      </c>
      <c r="AC523" s="2" t="s">
        <v>3</v>
      </c>
      <c r="AD523" s="2" t="s">
        <v>4</v>
      </c>
      <c r="AJ523" s="2" t="s">
        <v>1</v>
      </c>
      <c r="AK523" s="2" t="s">
        <v>5</v>
      </c>
      <c r="AL523" s="2" t="s">
        <v>4</v>
      </c>
      <c r="AM523" s="2" t="s">
        <v>6</v>
      </c>
      <c r="AN523" s="2" t="s">
        <v>7</v>
      </c>
      <c r="AO523" s="3"/>
    </row>
    <row r="524" spans="2:41">
      <c r="C524" s="2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Y524" s="2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" t="s">
        <v>24</v>
      </c>
      <c r="C525" s="19">
        <f>IF(C522&gt;0,C522+C523,C523)</f>
        <v>0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" t="s">
        <v>24</v>
      </c>
      <c r="Y525" s="19">
        <f>IF(Y522&gt;0,Y522+Y523,Y523)</f>
        <v>0</v>
      </c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" t="s">
        <v>9</v>
      </c>
      <c r="C526" s="20">
        <f>C549</f>
        <v>4797.519255000002</v>
      </c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" t="s">
        <v>9</v>
      </c>
      <c r="Y526" s="20">
        <f>Y549</f>
        <v>4797.519255000002</v>
      </c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6" t="s">
        <v>25</v>
      </c>
      <c r="C527" s="21">
        <f>C525-C526</f>
        <v>-4797.519255000002</v>
      </c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6" t="s">
        <v>8</v>
      </c>
      <c r="Y527" s="21">
        <f>Y525-Y526</f>
        <v>-4797.519255000002</v>
      </c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 ht="26.25">
      <c r="B528" s="167" t="str">
        <f>IF(C527&lt;0,"NO PAGAR","COBRAR")</f>
        <v>NO PAGAR</v>
      </c>
      <c r="C528" s="167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67" t="str">
        <f>IF(Y527&lt;0,"NO PAGAR","COBRAR")</f>
        <v>NO PAGAR</v>
      </c>
      <c r="Y528" s="167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58" t="s">
        <v>9</v>
      </c>
      <c r="C529" s="159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58" t="s">
        <v>9</v>
      </c>
      <c r="Y529" s="159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9" t="str">
        <f>IF(C563&lt;0,"SALDO A FAVOR","SALDO ADELANTAD0'")</f>
        <v>SALDO ADELANTAD0'</v>
      </c>
      <c r="C530" s="10">
        <f>IF(Y481&lt;=0,Y481*-1)</f>
        <v>4797.519255000002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9" t="str">
        <f>IF(C527&lt;0,"SALDO ADELANTADO","SALDO A FAVOR'")</f>
        <v>SALDO ADELANTADO</v>
      </c>
      <c r="Y530" s="10">
        <f>IF(C527&lt;=0,C527*-1)</f>
        <v>4797.519255000002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10</v>
      </c>
      <c r="C531" s="10">
        <f>R540</f>
        <v>0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10</v>
      </c>
      <c r="Y531" s="10">
        <f>AN540</f>
        <v>0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11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11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12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12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13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13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14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14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15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15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16</v>
      </c>
      <c r="C537" s="1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16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17</v>
      </c>
      <c r="C538" s="10"/>
      <c r="E538" s="160" t="s">
        <v>7</v>
      </c>
      <c r="F538" s="161"/>
      <c r="G538" s="162"/>
      <c r="H538" s="5">
        <f>SUM(H524:H537)</f>
        <v>0</v>
      </c>
      <c r="N538" s="3"/>
      <c r="O538" s="3"/>
      <c r="P538" s="3"/>
      <c r="Q538" s="3"/>
      <c r="R538" s="18"/>
      <c r="S538" s="3"/>
      <c r="V538" s="17"/>
      <c r="X538" s="11" t="s">
        <v>17</v>
      </c>
      <c r="Y538" s="10"/>
      <c r="AA538" s="160" t="s">
        <v>7</v>
      </c>
      <c r="AB538" s="161"/>
      <c r="AC538" s="162"/>
      <c r="AD538" s="5">
        <f>SUM(AD524:AD537)</f>
        <v>0</v>
      </c>
      <c r="AJ538" s="3"/>
      <c r="AK538" s="3"/>
      <c r="AL538" s="3"/>
      <c r="AM538" s="3"/>
      <c r="AN538" s="18"/>
      <c r="AO538" s="3"/>
    </row>
    <row r="539" spans="2:41">
      <c r="B539" s="12"/>
      <c r="C539" s="10"/>
      <c r="E539" s="13"/>
      <c r="F539" s="13"/>
      <c r="G539" s="13"/>
      <c r="N539" s="3"/>
      <c r="O539" s="3"/>
      <c r="P539" s="3"/>
      <c r="Q539" s="3"/>
      <c r="R539" s="18"/>
      <c r="S539" s="3"/>
      <c r="V539" s="17"/>
      <c r="X539" s="12"/>
      <c r="Y539" s="10"/>
      <c r="AA539" s="13"/>
      <c r="AB539" s="13"/>
      <c r="AC539" s="13"/>
      <c r="AJ539" s="3"/>
      <c r="AK539" s="3"/>
      <c r="AL539" s="3"/>
      <c r="AM539" s="3"/>
      <c r="AN539" s="18"/>
      <c r="AO539" s="3"/>
    </row>
    <row r="540" spans="2:41">
      <c r="B540" s="12"/>
      <c r="C540" s="10"/>
      <c r="N540" s="160" t="s">
        <v>7</v>
      </c>
      <c r="O540" s="161"/>
      <c r="P540" s="161"/>
      <c r="Q540" s="162"/>
      <c r="R540" s="18">
        <f>SUM(R524:R539)</f>
        <v>0</v>
      </c>
      <c r="S540" s="3"/>
      <c r="V540" s="17"/>
      <c r="X540" s="12"/>
      <c r="Y540" s="10"/>
      <c r="AJ540" s="160" t="s">
        <v>7</v>
      </c>
      <c r="AK540" s="161"/>
      <c r="AL540" s="161"/>
      <c r="AM540" s="162"/>
      <c r="AN540" s="18">
        <f>SUM(AN524:AN539)</f>
        <v>0</v>
      </c>
      <c r="AO540" s="3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E543" s="14"/>
      <c r="V543" s="17"/>
      <c r="X543" s="12"/>
      <c r="Y543" s="10"/>
      <c r="AA543" s="14"/>
    </row>
    <row r="544" spans="2:41">
      <c r="B544" s="12"/>
      <c r="C544" s="10"/>
      <c r="V544" s="17"/>
      <c r="X544" s="12"/>
      <c r="Y544" s="10"/>
    </row>
    <row r="545" spans="1:43">
      <c r="B545" s="12"/>
      <c r="C545" s="10"/>
      <c r="V545" s="17"/>
      <c r="X545" s="12"/>
      <c r="Y545" s="10"/>
    </row>
    <row r="546" spans="1:43">
      <c r="B546" s="12"/>
      <c r="C546" s="10"/>
      <c r="V546" s="17"/>
      <c r="X546" s="12"/>
      <c r="Y546" s="10"/>
    </row>
    <row r="547" spans="1:43">
      <c r="B547" s="12"/>
      <c r="C547" s="10"/>
      <c r="V547" s="17"/>
      <c r="X547" s="12"/>
      <c r="Y547" s="10"/>
    </row>
    <row r="548" spans="1:43">
      <c r="B548" s="11"/>
      <c r="C548" s="10"/>
      <c r="V548" s="17"/>
      <c r="X548" s="11"/>
      <c r="Y548" s="10"/>
    </row>
    <row r="549" spans="1:43">
      <c r="B549" s="15" t="s">
        <v>18</v>
      </c>
      <c r="C549" s="16">
        <f>SUM(C530:C548)</f>
        <v>4797.519255000002</v>
      </c>
      <c r="V549" s="17"/>
      <c r="X549" s="15" t="s">
        <v>18</v>
      </c>
      <c r="Y549" s="16">
        <f>SUM(Y530:Y548)</f>
        <v>4797.519255000002</v>
      </c>
    </row>
    <row r="550" spans="1:43">
      <c r="D550" t="s">
        <v>22</v>
      </c>
      <c r="E550" t="s">
        <v>21</v>
      </c>
      <c r="V550" s="17"/>
      <c r="Z550" t="s">
        <v>22</v>
      </c>
      <c r="AA550" t="s">
        <v>21</v>
      </c>
    </row>
    <row r="551" spans="1:43">
      <c r="E551" s="1" t="s">
        <v>19</v>
      </c>
      <c r="V551" s="17"/>
      <c r="AA551" s="1" t="s">
        <v>19</v>
      </c>
    </row>
    <row r="552" spans="1:43">
      <c r="V552" s="17"/>
    </row>
    <row r="553" spans="1:43">
      <c r="V553" s="17"/>
    </row>
    <row r="554" spans="1:43">
      <c r="V554" s="17"/>
    </row>
    <row r="555" spans="1:43">
      <c r="I555" s="17"/>
      <c r="V555" s="17"/>
    </row>
    <row r="556" spans="1:43">
      <c r="I556" s="17"/>
      <c r="V556" s="17"/>
    </row>
    <row r="557" spans="1:43">
      <c r="I557" s="17"/>
      <c r="V557" s="17"/>
    </row>
    <row r="558" spans="1:43">
      <c r="A558" s="17"/>
      <c r="B558" s="17"/>
      <c r="C558" s="17"/>
      <c r="D558" s="17"/>
      <c r="E558" s="17"/>
      <c r="F558" s="17"/>
      <c r="G558" s="17"/>
      <c r="H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</row>
    <row r="559" spans="1:43" ht="26.25">
      <c r="A559" s="17"/>
      <c r="B559" s="17"/>
      <c r="C559" s="17"/>
      <c r="D559" s="17"/>
      <c r="E559" s="17"/>
      <c r="F559" s="17"/>
      <c r="G559" s="17"/>
      <c r="H559" s="17"/>
      <c r="I559" s="76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</row>
    <row r="560" spans="1:43" ht="26.25">
      <c r="A560" s="17"/>
      <c r="B560" s="17"/>
      <c r="C560" s="17"/>
      <c r="D560" s="17"/>
      <c r="E560" s="17"/>
      <c r="F560" s="17"/>
      <c r="G560" s="17"/>
      <c r="H560" s="17"/>
      <c r="I560" s="76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2:41">
      <c r="V561" s="17"/>
    </row>
    <row r="562" spans="2:41" ht="15" customHeight="1">
      <c r="H562" s="76" t="s">
        <v>30</v>
      </c>
      <c r="J562" s="76"/>
      <c r="V562" s="17"/>
      <c r="AA562" s="163" t="s">
        <v>31</v>
      </c>
      <c r="AB562" s="163"/>
      <c r="AC562" s="163"/>
    </row>
    <row r="563" spans="2:41" ht="15" customHeight="1">
      <c r="H563" s="76"/>
      <c r="J563" s="76"/>
      <c r="V563" s="17"/>
      <c r="AA563" s="163"/>
      <c r="AB563" s="163"/>
      <c r="AC563" s="163"/>
    </row>
    <row r="564" spans="2:41">
      <c r="V564" s="17"/>
    </row>
    <row r="565" spans="2:41">
      <c r="V565" s="17"/>
    </row>
    <row r="566" spans="2:41" ht="23.25">
      <c r="B566" s="24" t="s">
        <v>67</v>
      </c>
      <c r="V566" s="17"/>
      <c r="X566" s="22" t="s">
        <v>67</v>
      </c>
    </row>
    <row r="567" spans="2:41" ht="23.25">
      <c r="B567" s="23" t="s">
        <v>32</v>
      </c>
      <c r="C567" s="20">
        <f>IF(X522="PAGADO",0,C527)</f>
        <v>-4797.519255000002</v>
      </c>
      <c r="E567" s="164" t="s">
        <v>20</v>
      </c>
      <c r="F567" s="164"/>
      <c r="G567" s="164"/>
      <c r="H567" s="164"/>
      <c r="V567" s="17"/>
      <c r="X567" s="23" t="s">
        <v>32</v>
      </c>
      <c r="Y567" s="20">
        <f>IF(B1367="PAGADO",0,C572)</f>
        <v>-4797.519255000002</v>
      </c>
      <c r="AA567" s="164" t="s">
        <v>20</v>
      </c>
      <c r="AB567" s="164"/>
      <c r="AC567" s="164"/>
      <c r="AD567" s="164"/>
    </row>
    <row r="568" spans="2:41">
      <c r="B568" s="1" t="s">
        <v>0</v>
      </c>
      <c r="C568" s="19">
        <f>H583</f>
        <v>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2:41">
      <c r="C569" s="2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Y569" s="2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" t="s">
        <v>24</v>
      </c>
      <c r="C570" s="19">
        <f>IF(C567&gt;0,C567+C568,C568)</f>
        <v>0</v>
      </c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" t="s">
        <v>24</v>
      </c>
      <c r="Y570" s="19">
        <f>IF(Y567&gt;0,Y567+Y568,Y568)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9</v>
      </c>
      <c r="C571" s="20">
        <f>C595</f>
        <v>4797.519255000002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Y595</f>
        <v>4797.519255000002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6" t="s">
        <v>26</v>
      </c>
      <c r="C572" s="21">
        <f>C570-C571</f>
        <v>-4797.519255000002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-4797.519255000002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 ht="23.25">
      <c r="B573" s="6"/>
      <c r="C573" s="7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65" t="str">
        <f>IF(Y572&lt;0,"NO PAGAR","COBRAR'")</f>
        <v>NO PAGAR</v>
      </c>
      <c r="Y573" s="165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3.25">
      <c r="B574" s="165" t="str">
        <f>IF(C572&lt;0,"NO PAGAR","COBRAR'")</f>
        <v>NO PAGAR</v>
      </c>
      <c r="C574" s="165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58" t="s">
        <v>9</v>
      </c>
      <c r="C575" s="159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58" t="s">
        <v>9</v>
      </c>
      <c r="Y575" s="159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IF(Y527&lt;0,"SALDO ADELANTADO","SALDO A FAVOR '")</f>
        <v>SALDO ADELANTADO</v>
      </c>
      <c r="C576" s="10">
        <f>IF(Y527&lt;=0,Y527*-1)</f>
        <v>4797.519255000002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4797.519255000002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160" t="s">
        <v>7</v>
      </c>
      <c r="F583" s="161"/>
      <c r="G583" s="162"/>
      <c r="H583" s="5">
        <f>SUM(H569:H582)</f>
        <v>0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60" t="s">
        <v>7</v>
      </c>
      <c r="AB583" s="161"/>
      <c r="AC583" s="162"/>
      <c r="AD583" s="5">
        <f>SUM(AD569:AD582)</f>
        <v>0</v>
      </c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3"/>
      <c r="F584" s="13"/>
      <c r="G584" s="13"/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N585" s="160" t="s">
        <v>7</v>
      </c>
      <c r="O585" s="161"/>
      <c r="P585" s="161"/>
      <c r="Q585" s="162"/>
      <c r="R585" s="18">
        <f>SUM(R569:R584)</f>
        <v>0</v>
      </c>
      <c r="S585" s="3"/>
      <c r="V585" s="17"/>
      <c r="X585" s="12"/>
      <c r="Y585" s="10"/>
      <c r="AJ585" s="160" t="s">
        <v>7</v>
      </c>
      <c r="AK585" s="161"/>
      <c r="AL585" s="161"/>
      <c r="AM585" s="162"/>
      <c r="AN585" s="18">
        <f>SUM(AN569:AN584)</f>
        <v>0</v>
      </c>
      <c r="AO585" s="3"/>
    </row>
    <row r="586" spans="2:41">
      <c r="B586" s="12"/>
      <c r="C586" s="10"/>
      <c r="V586" s="17"/>
      <c r="X586" s="12"/>
      <c r="Y586" s="10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E588" s="14"/>
      <c r="V588" s="17"/>
      <c r="X588" s="12"/>
      <c r="Y588" s="10"/>
      <c r="AA588" s="14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1"/>
      <c r="C594" s="10"/>
      <c r="V594" s="17"/>
      <c r="X594" s="11"/>
      <c r="Y594" s="10"/>
    </row>
    <row r="595" spans="2:27">
      <c r="B595" s="15" t="s">
        <v>18</v>
      </c>
      <c r="C595" s="16">
        <f>SUM(C576:C594)</f>
        <v>4797.519255000002</v>
      </c>
      <c r="D595" t="s">
        <v>22</v>
      </c>
      <c r="E595" t="s">
        <v>21</v>
      </c>
      <c r="V595" s="17"/>
      <c r="X595" s="15" t="s">
        <v>18</v>
      </c>
      <c r="Y595" s="16">
        <f>SUM(Y576:Y594)</f>
        <v>4797.519255000002</v>
      </c>
      <c r="Z595" t="s">
        <v>22</v>
      </c>
      <c r="AA595" t="s">
        <v>21</v>
      </c>
    </row>
    <row r="596" spans="2:27">
      <c r="E596" s="1" t="s">
        <v>19</v>
      </c>
      <c r="V596" s="17"/>
      <c r="AA596" s="1" t="s">
        <v>19</v>
      </c>
    </row>
    <row r="597" spans="2:27">
      <c r="V597" s="17"/>
    </row>
    <row r="598" spans="2:27">
      <c r="V598" s="17"/>
    </row>
    <row r="599" spans="2:27">
      <c r="V599" s="17"/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 ht="26.25">
      <c r="I607" s="76"/>
      <c r="V607" s="17"/>
    </row>
    <row r="608" spans="2:27" ht="26.25">
      <c r="I608" s="76"/>
      <c r="V608" s="17"/>
    </row>
    <row r="609" spans="2:41">
      <c r="V609" s="17"/>
      <c r="AC609" s="166" t="s">
        <v>29</v>
      </c>
      <c r="AD609" s="166"/>
      <c r="AE609" s="166"/>
    </row>
    <row r="610" spans="2:41" ht="15" customHeight="1">
      <c r="H610" s="76" t="s">
        <v>28</v>
      </c>
      <c r="J610" s="76"/>
      <c r="V610" s="17"/>
      <c r="AC610" s="166"/>
      <c r="AD610" s="166"/>
      <c r="AE610" s="166"/>
    </row>
    <row r="611" spans="2:41" ht="15" customHeight="1">
      <c r="H611" s="76"/>
      <c r="J611" s="76"/>
      <c r="V611" s="17"/>
      <c r="AC611" s="166"/>
      <c r="AD611" s="166"/>
      <c r="AE611" s="166"/>
    </row>
    <row r="612" spans="2:41">
      <c r="V612" s="17"/>
    </row>
    <row r="613" spans="2:41">
      <c r="V613" s="17"/>
    </row>
    <row r="614" spans="2:41" ht="23.25">
      <c r="B614" s="22" t="s">
        <v>68</v>
      </c>
      <c r="V614" s="17"/>
      <c r="X614" s="22" t="s">
        <v>68</v>
      </c>
    </row>
    <row r="615" spans="2:41" ht="23.25">
      <c r="B615" s="23" t="s">
        <v>32</v>
      </c>
      <c r="C615" s="20">
        <f>IF(X567="PAGADO",0,Y572)</f>
        <v>-4797.519255000002</v>
      </c>
      <c r="E615" s="164" t="s">
        <v>20</v>
      </c>
      <c r="F615" s="164"/>
      <c r="G615" s="164"/>
      <c r="H615" s="164"/>
      <c r="V615" s="17"/>
      <c r="X615" s="23" t="s">
        <v>32</v>
      </c>
      <c r="Y615" s="20">
        <f>IF(B615="PAGADO",0,C620)</f>
        <v>-4797.519255000002</v>
      </c>
      <c r="AA615" s="164" t="s">
        <v>20</v>
      </c>
      <c r="AB615" s="164"/>
      <c r="AC615" s="164"/>
      <c r="AD615" s="164"/>
    </row>
    <row r="616" spans="2:41">
      <c r="B616" s="1" t="s">
        <v>0</v>
      </c>
      <c r="C616" s="19">
        <f>H631</f>
        <v>0</v>
      </c>
      <c r="E616" s="2" t="s">
        <v>1</v>
      </c>
      <c r="F616" s="2" t="s">
        <v>2</v>
      </c>
      <c r="G616" s="2" t="s">
        <v>3</v>
      </c>
      <c r="H616" s="2" t="s">
        <v>4</v>
      </c>
      <c r="N616" s="2" t="s">
        <v>1</v>
      </c>
      <c r="O616" s="2" t="s">
        <v>5</v>
      </c>
      <c r="P616" s="2" t="s">
        <v>4</v>
      </c>
      <c r="Q616" s="2" t="s">
        <v>6</v>
      </c>
      <c r="R616" s="2" t="s">
        <v>7</v>
      </c>
      <c r="S616" s="3"/>
      <c r="V616" s="17"/>
      <c r="X616" s="1" t="s">
        <v>0</v>
      </c>
      <c r="Y616" s="19">
        <f>AD631</f>
        <v>0</v>
      </c>
      <c r="AA616" s="2" t="s">
        <v>1</v>
      </c>
      <c r="AB616" s="2" t="s">
        <v>2</v>
      </c>
      <c r="AC616" s="2" t="s">
        <v>3</v>
      </c>
      <c r="AD616" s="2" t="s">
        <v>4</v>
      </c>
      <c r="AJ616" s="2" t="s">
        <v>1</v>
      </c>
      <c r="AK616" s="2" t="s">
        <v>5</v>
      </c>
      <c r="AL616" s="2" t="s">
        <v>4</v>
      </c>
      <c r="AM616" s="2" t="s">
        <v>6</v>
      </c>
      <c r="AN616" s="2" t="s">
        <v>7</v>
      </c>
      <c r="AO616" s="3"/>
    </row>
    <row r="617" spans="2:41">
      <c r="C617" s="2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Y617" s="2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" t="s">
        <v>24</v>
      </c>
      <c r="C618" s="19">
        <f>IF(C615&gt;0,C615+C616,C616)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" t="s">
        <v>24</v>
      </c>
      <c r="Y618" s="19">
        <f>IF(Y615&gt;0,Y615+Y616,Y616)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" t="s">
        <v>9</v>
      </c>
      <c r="C619" s="20">
        <f>C642</f>
        <v>4797.519255000002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" t="s">
        <v>9</v>
      </c>
      <c r="Y619" s="20">
        <f>Y642</f>
        <v>4797.519255000002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6" t="s">
        <v>25</v>
      </c>
      <c r="C620" s="21">
        <f>C618-C619</f>
        <v>-4797.519255000002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 t="s">
        <v>8</v>
      </c>
      <c r="Y620" s="21">
        <f>Y618-Y619</f>
        <v>-4797.519255000002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 ht="26.25">
      <c r="B621" s="167" t="str">
        <f>IF(C620&lt;0,"NO PAGAR","COBRAR")</f>
        <v>NO PAGAR</v>
      </c>
      <c r="C621" s="167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67" t="str">
        <f>IF(Y620&lt;0,"NO PAGAR","COBRAR")</f>
        <v>NO PAGAR</v>
      </c>
      <c r="Y621" s="167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58" t="s">
        <v>9</v>
      </c>
      <c r="C622" s="159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58" t="s">
        <v>9</v>
      </c>
      <c r="Y622" s="159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9" t="str">
        <f>IF(C656&lt;0,"SALDO A FAVOR","SALDO ADELANTAD0'")</f>
        <v>SALDO ADELANTAD0'</v>
      </c>
      <c r="C623" s="10">
        <f>IF(Y567&lt;=0,Y567*-1)</f>
        <v>4797.519255000002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9" t="str">
        <f>IF(C620&lt;0,"SALDO ADELANTADO","SALDO A FAVOR'")</f>
        <v>SALDO ADELANTADO</v>
      </c>
      <c r="Y623" s="10">
        <f>IF(C620&lt;=0,C620*-1)</f>
        <v>4797.519255000002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10</v>
      </c>
      <c r="C624" s="10">
        <f>R633</f>
        <v>0</v>
      </c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10</v>
      </c>
      <c r="Y624" s="10">
        <f>AN633</f>
        <v>0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11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11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12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12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13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13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14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14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15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15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16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16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17</v>
      </c>
      <c r="C631" s="10"/>
      <c r="E631" s="160" t="s">
        <v>7</v>
      </c>
      <c r="F631" s="161"/>
      <c r="G631" s="162"/>
      <c r="H631" s="5">
        <f>SUM(H617:H630)</f>
        <v>0</v>
      </c>
      <c r="N631" s="3"/>
      <c r="O631" s="3"/>
      <c r="P631" s="3"/>
      <c r="Q631" s="3"/>
      <c r="R631" s="18"/>
      <c r="S631" s="3"/>
      <c r="V631" s="17"/>
      <c r="X631" s="11" t="s">
        <v>17</v>
      </c>
      <c r="Y631" s="10"/>
      <c r="AA631" s="160" t="s">
        <v>7</v>
      </c>
      <c r="AB631" s="161"/>
      <c r="AC631" s="162"/>
      <c r="AD631" s="5">
        <f>SUM(AD617:AD630)</f>
        <v>0</v>
      </c>
      <c r="AJ631" s="3"/>
      <c r="AK631" s="3"/>
      <c r="AL631" s="3"/>
      <c r="AM631" s="3"/>
      <c r="AN631" s="18"/>
      <c r="AO631" s="3"/>
    </row>
    <row r="632" spans="2:41">
      <c r="B632" s="12"/>
      <c r="C632" s="10"/>
      <c r="E632" s="13"/>
      <c r="F632" s="13"/>
      <c r="G632" s="13"/>
      <c r="N632" s="3"/>
      <c r="O632" s="3"/>
      <c r="P632" s="3"/>
      <c r="Q632" s="3"/>
      <c r="R632" s="18"/>
      <c r="S632" s="3"/>
      <c r="V632" s="17"/>
      <c r="X632" s="12"/>
      <c r="Y632" s="10"/>
      <c r="AA632" s="13"/>
      <c r="AB632" s="13"/>
      <c r="AC632" s="13"/>
      <c r="AJ632" s="3"/>
      <c r="AK632" s="3"/>
      <c r="AL632" s="3"/>
      <c r="AM632" s="3"/>
      <c r="AN632" s="18"/>
      <c r="AO632" s="3"/>
    </row>
    <row r="633" spans="2:41">
      <c r="B633" s="12"/>
      <c r="C633" s="10"/>
      <c r="N633" s="160" t="s">
        <v>7</v>
      </c>
      <c r="O633" s="161"/>
      <c r="P633" s="161"/>
      <c r="Q633" s="162"/>
      <c r="R633" s="18">
        <f>SUM(R617:R632)</f>
        <v>0</v>
      </c>
      <c r="S633" s="3"/>
      <c r="V633" s="17"/>
      <c r="X633" s="12"/>
      <c r="Y633" s="10"/>
      <c r="AJ633" s="160" t="s">
        <v>7</v>
      </c>
      <c r="AK633" s="161"/>
      <c r="AL633" s="161"/>
      <c r="AM633" s="162"/>
      <c r="AN633" s="18">
        <f>SUM(AN617:AN632)</f>
        <v>0</v>
      </c>
      <c r="AO633" s="3"/>
    </row>
    <row r="634" spans="2:41">
      <c r="B634" s="12"/>
      <c r="C634" s="10"/>
      <c r="V634" s="17"/>
      <c r="X634" s="12"/>
      <c r="Y634" s="10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E636" s="14"/>
      <c r="V636" s="17"/>
      <c r="X636" s="12"/>
      <c r="Y636" s="10"/>
      <c r="AA636" s="14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1:43">
      <c r="B641" s="11"/>
      <c r="C641" s="10"/>
      <c r="V641" s="17"/>
      <c r="X641" s="11"/>
      <c r="Y641" s="10"/>
    </row>
    <row r="642" spans="1:43">
      <c r="B642" s="15" t="s">
        <v>18</v>
      </c>
      <c r="C642" s="16">
        <f>SUM(C623:C641)</f>
        <v>4797.519255000002</v>
      </c>
      <c r="V642" s="17"/>
      <c r="X642" s="15" t="s">
        <v>18</v>
      </c>
      <c r="Y642" s="16">
        <f>SUM(Y623:Y641)</f>
        <v>4797.519255000002</v>
      </c>
    </row>
    <row r="643" spans="1:43">
      <c r="D643" t="s">
        <v>22</v>
      </c>
      <c r="E643" t="s">
        <v>21</v>
      </c>
      <c r="V643" s="17"/>
      <c r="Z643" t="s">
        <v>22</v>
      </c>
      <c r="AA643" t="s">
        <v>21</v>
      </c>
    </row>
    <row r="644" spans="1:43">
      <c r="E644" s="1" t="s">
        <v>19</v>
      </c>
      <c r="V644" s="17"/>
      <c r="AA644" s="1" t="s">
        <v>19</v>
      </c>
    </row>
    <row r="645" spans="1:43">
      <c r="V645" s="17"/>
    </row>
    <row r="646" spans="1:43">
      <c r="V646" s="17"/>
    </row>
    <row r="647" spans="1:43">
      <c r="V647" s="17"/>
    </row>
    <row r="648" spans="1:43">
      <c r="I648" s="17"/>
      <c r="V648" s="17"/>
    </row>
    <row r="649" spans="1:43">
      <c r="I649" s="17"/>
      <c r="V649" s="17"/>
    </row>
    <row r="650" spans="1:43">
      <c r="I650" s="17"/>
      <c r="V650" s="17"/>
    </row>
    <row r="651" spans="1:43">
      <c r="A651" s="17"/>
      <c r="B651" s="17"/>
      <c r="C651" s="17"/>
      <c r="D651" s="17"/>
      <c r="E651" s="17"/>
      <c r="F651" s="17"/>
      <c r="G651" s="17"/>
      <c r="H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</row>
    <row r="652" spans="1:43" ht="26.25">
      <c r="A652" s="17"/>
      <c r="B652" s="17"/>
      <c r="C652" s="17"/>
      <c r="D652" s="17"/>
      <c r="E652" s="17"/>
      <c r="F652" s="17"/>
      <c r="G652" s="17"/>
      <c r="H652" s="17"/>
      <c r="I652" s="76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 ht="26.25">
      <c r="A653" s="17"/>
      <c r="B653" s="17"/>
      <c r="C653" s="17"/>
      <c r="D653" s="17"/>
      <c r="E653" s="17"/>
      <c r="F653" s="17"/>
      <c r="G653" s="17"/>
      <c r="H653" s="17"/>
      <c r="I653" s="76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V654" s="17"/>
    </row>
    <row r="655" spans="1:43" ht="15" customHeight="1">
      <c r="H655" s="76" t="s">
        <v>30</v>
      </c>
      <c r="J655" s="76"/>
      <c r="V655" s="17"/>
      <c r="AA655" s="163" t="s">
        <v>31</v>
      </c>
      <c r="AB655" s="163"/>
      <c r="AC655" s="163"/>
    </row>
    <row r="656" spans="1:43" ht="15" customHeight="1">
      <c r="H656" s="76"/>
      <c r="J656" s="76"/>
      <c r="V656" s="17"/>
      <c r="AA656" s="163"/>
      <c r="AB656" s="163"/>
      <c r="AC656" s="163"/>
    </row>
    <row r="657" spans="2:41">
      <c r="V657" s="17"/>
    </row>
    <row r="658" spans="2:41">
      <c r="V658" s="17"/>
    </row>
    <row r="659" spans="2:41" ht="23.25">
      <c r="B659" s="24" t="s">
        <v>68</v>
      </c>
      <c r="V659" s="17"/>
      <c r="X659" s="22" t="s">
        <v>68</v>
      </c>
    </row>
    <row r="660" spans="2:41" ht="23.25">
      <c r="B660" s="23" t="s">
        <v>32</v>
      </c>
      <c r="C660" s="20">
        <f>IF(X615="PAGADO",0,C620)</f>
        <v>-4797.519255000002</v>
      </c>
      <c r="E660" s="164" t="s">
        <v>20</v>
      </c>
      <c r="F660" s="164"/>
      <c r="G660" s="164"/>
      <c r="H660" s="164"/>
      <c r="V660" s="17"/>
      <c r="X660" s="23" t="s">
        <v>32</v>
      </c>
      <c r="Y660" s="20">
        <f>IF(B1460="PAGADO",0,C665)</f>
        <v>-4797.519255000002</v>
      </c>
      <c r="AA660" s="164" t="s">
        <v>20</v>
      </c>
      <c r="AB660" s="164"/>
      <c r="AC660" s="164"/>
      <c r="AD660" s="164"/>
    </row>
    <row r="661" spans="2:41">
      <c r="B661" s="1" t="s">
        <v>0</v>
      </c>
      <c r="C661" s="19">
        <f>H676</f>
        <v>0</v>
      </c>
      <c r="E661" s="2" t="s">
        <v>1</v>
      </c>
      <c r="F661" s="2" t="s">
        <v>2</v>
      </c>
      <c r="G661" s="2" t="s">
        <v>3</v>
      </c>
      <c r="H661" s="2" t="s">
        <v>4</v>
      </c>
      <c r="N661" s="2" t="s">
        <v>1</v>
      </c>
      <c r="O661" s="2" t="s">
        <v>5</v>
      </c>
      <c r="P661" s="2" t="s">
        <v>4</v>
      </c>
      <c r="Q661" s="2" t="s">
        <v>6</v>
      </c>
      <c r="R661" s="2" t="s">
        <v>7</v>
      </c>
      <c r="S661" s="3"/>
      <c r="V661" s="17"/>
      <c r="X661" s="1" t="s">
        <v>0</v>
      </c>
      <c r="Y661" s="19">
        <f>AD676</f>
        <v>0</v>
      </c>
      <c r="AA661" s="2" t="s">
        <v>1</v>
      </c>
      <c r="AB661" s="2" t="s">
        <v>2</v>
      </c>
      <c r="AC661" s="2" t="s">
        <v>3</v>
      </c>
      <c r="AD661" s="2" t="s">
        <v>4</v>
      </c>
      <c r="AJ661" s="2" t="s">
        <v>1</v>
      </c>
      <c r="AK661" s="2" t="s">
        <v>5</v>
      </c>
      <c r="AL661" s="2" t="s">
        <v>4</v>
      </c>
      <c r="AM661" s="2" t="s">
        <v>6</v>
      </c>
      <c r="AN661" s="2" t="s">
        <v>7</v>
      </c>
      <c r="AO661" s="3"/>
    </row>
    <row r="662" spans="2:41">
      <c r="C662" s="20"/>
      <c r="E662" s="4"/>
      <c r="F662" s="3"/>
      <c r="G662" s="3"/>
      <c r="H662" s="5"/>
      <c r="N662" s="3"/>
      <c r="O662" s="3"/>
      <c r="P662" s="3"/>
      <c r="Q662" s="3"/>
      <c r="R662" s="18"/>
      <c r="S662" s="3"/>
      <c r="V662" s="17"/>
      <c r="Y662" s="2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>
      <c r="B663" s="1" t="s">
        <v>24</v>
      </c>
      <c r="C663" s="19">
        <f>IF(C660&gt;0,C660+C661,C661)</f>
        <v>0</v>
      </c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1" t="s">
        <v>24</v>
      </c>
      <c r="Y663" s="19">
        <f>IF(Y660&gt;0,Y660+Y661,Y661)</f>
        <v>0</v>
      </c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9</v>
      </c>
      <c r="C664" s="20">
        <f>C688</f>
        <v>4797.519255000002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9</v>
      </c>
      <c r="Y664" s="20">
        <f>Y688</f>
        <v>4797.519255000002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6" t="s">
        <v>26</v>
      </c>
      <c r="C665" s="21">
        <f>C663-C664</f>
        <v>-4797.519255000002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6" t="s">
        <v>27</v>
      </c>
      <c r="Y665" s="21">
        <f>Y663-Y664</f>
        <v>-4797.519255000002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 ht="23.25">
      <c r="B666" s="6"/>
      <c r="C666" s="7"/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65" t="str">
        <f>IF(Y665&lt;0,"NO PAGAR","COBRAR'")</f>
        <v>NO PAGAR</v>
      </c>
      <c r="Y666" s="165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3.25">
      <c r="B667" s="165" t="str">
        <f>IF(C665&lt;0,"NO PAGAR","COBRAR'")</f>
        <v>NO PAGAR</v>
      </c>
      <c r="C667" s="165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6"/>
      <c r="Y667" s="8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58" t="s">
        <v>9</v>
      </c>
      <c r="C668" s="159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58" t="s">
        <v>9</v>
      </c>
      <c r="Y668" s="159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IF(Y620&lt;0,"SALDO ADELANTADO","SALDO A FAVOR '")</f>
        <v>SALDO ADELANTADO</v>
      </c>
      <c r="C669" s="10">
        <f>IF(Y620&lt;=0,Y620*-1)</f>
        <v>4797.519255000002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IF(C665&lt;0,"SALDO ADELANTADO","SALDO A FAVOR'")</f>
        <v>SALDO ADELANTADO</v>
      </c>
      <c r="Y669" s="10">
        <f>IF(C665&lt;=0,C665*-1)</f>
        <v>4797.519255000002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R678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AN678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160" t="s">
        <v>7</v>
      </c>
      <c r="F676" s="161"/>
      <c r="G676" s="162"/>
      <c r="H676" s="5">
        <f>SUM(H662:H675)</f>
        <v>0</v>
      </c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160" t="s">
        <v>7</v>
      </c>
      <c r="AB676" s="161"/>
      <c r="AC676" s="162"/>
      <c r="AD676" s="5">
        <f>SUM(AD662:AD675)</f>
        <v>0</v>
      </c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3"/>
      <c r="F677" s="13"/>
      <c r="G677" s="13"/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3"/>
      <c r="AB677" s="13"/>
      <c r="AC677" s="13"/>
      <c r="AJ677" s="3"/>
      <c r="AK677" s="3"/>
      <c r="AL677" s="3"/>
      <c r="AM677" s="3"/>
      <c r="AN677" s="18"/>
      <c r="AO677" s="3"/>
    </row>
    <row r="678" spans="2:41">
      <c r="B678" s="12"/>
      <c r="C678" s="10"/>
      <c r="N678" s="160" t="s">
        <v>7</v>
      </c>
      <c r="O678" s="161"/>
      <c r="P678" s="161"/>
      <c r="Q678" s="162"/>
      <c r="R678" s="18">
        <f>SUM(R662:R677)</f>
        <v>0</v>
      </c>
      <c r="S678" s="3"/>
      <c r="V678" s="17"/>
      <c r="X678" s="12"/>
      <c r="Y678" s="10"/>
      <c r="AJ678" s="160" t="s">
        <v>7</v>
      </c>
      <c r="AK678" s="161"/>
      <c r="AL678" s="161"/>
      <c r="AM678" s="162"/>
      <c r="AN678" s="18">
        <f>SUM(AN662:AN677)</f>
        <v>0</v>
      </c>
      <c r="AO678" s="3"/>
    </row>
    <row r="679" spans="2:41">
      <c r="B679" s="12"/>
      <c r="C679" s="10"/>
      <c r="V679" s="17"/>
      <c r="X679" s="12"/>
      <c r="Y679" s="10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E681" s="14"/>
      <c r="V681" s="17"/>
      <c r="X681" s="12"/>
      <c r="Y681" s="10"/>
      <c r="AA681" s="14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4797.519255000002</v>
      </c>
      <c r="D688" t="s">
        <v>22</v>
      </c>
      <c r="E688" t="s">
        <v>21</v>
      </c>
      <c r="V688" s="17"/>
      <c r="X688" s="15" t="s">
        <v>18</v>
      </c>
      <c r="Y688" s="16">
        <f>SUM(Y669:Y687)</f>
        <v>4797.519255000002</v>
      </c>
      <c r="Z688" t="s">
        <v>22</v>
      </c>
      <c r="AA688" t="s">
        <v>21</v>
      </c>
    </row>
    <row r="689" spans="5:31">
      <c r="E689" s="1" t="s">
        <v>19</v>
      </c>
      <c r="V689" s="17"/>
      <c r="AA689" s="1" t="s">
        <v>19</v>
      </c>
    </row>
    <row r="690" spans="5:31">
      <c r="V690" s="17"/>
    </row>
    <row r="691" spans="5:31">
      <c r="V691" s="17"/>
    </row>
    <row r="692" spans="5:31">
      <c r="V692" s="17"/>
    </row>
    <row r="693" spans="5:31">
      <c r="V693" s="17"/>
    </row>
    <row r="694" spans="5:31">
      <c r="V694" s="17"/>
    </row>
    <row r="695" spans="5:31">
      <c r="V695" s="17"/>
    </row>
    <row r="696" spans="5:31">
      <c r="V696" s="17"/>
    </row>
    <row r="697" spans="5:31">
      <c r="V697" s="17"/>
    </row>
    <row r="698" spans="5:31">
      <c r="V698" s="17"/>
    </row>
    <row r="699" spans="5:31">
      <c r="V699" s="17"/>
    </row>
    <row r="700" spans="5:31" ht="26.25">
      <c r="I700" s="76"/>
      <c r="V700" s="17"/>
    </row>
    <row r="701" spans="5:31" ht="26.25">
      <c r="I701" s="76"/>
      <c r="V701" s="17"/>
    </row>
    <row r="702" spans="5:31">
      <c r="V702" s="17"/>
      <c r="AC702" s="166" t="s">
        <v>29</v>
      </c>
      <c r="AD702" s="166"/>
      <c r="AE702" s="166"/>
    </row>
    <row r="703" spans="5:31" ht="15" customHeight="1">
      <c r="H703" s="76" t="s">
        <v>28</v>
      </c>
      <c r="J703" s="76"/>
      <c r="V703" s="17"/>
      <c r="AC703" s="166"/>
      <c r="AD703" s="166"/>
      <c r="AE703" s="166"/>
    </row>
    <row r="704" spans="5:31" ht="15" customHeight="1">
      <c r="H704" s="76"/>
      <c r="J704" s="76"/>
      <c r="V704" s="17"/>
      <c r="AC704" s="166"/>
      <c r="AD704" s="166"/>
      <c r="AE704" s="166"/>
    </row>
    <row r="705" spans="2:41">
      <c r="V705" s="17"/>
    </row>
    <row r="706" spans="2:41">
      <c r="V706" s="17"/>
    </row>
    <row r="707" spans="2:41" ht="23.25">
      <c r="B707" s="22" t="s">
        <v>69</v>
      </c>
      <c r="V707" s="17"/>
      <c r="X707" s="22" t="s">
        <v>69</v>
      </c>
    </row>
    <row r="708" spans="2:41" ht="23.25">
      <c r="B708" s="23" t="s">
        <v>32</v>
      </c>
      <c r="C708" s="20">
        <f>IF(X660="PAGADO",0,Y665)</f>
        <v>-4797.519255000002</v>
      </c>
      <c r="E708" s="164" t="s">
        <v>20</v>
      </c>
      <c r="F708" s="164"/>
      <c r="G708" s="164"/>
      <c r="H708" s="164"/>
      <c r="V708" s="17"/>
      <c r="X708" s="23" t="s">
        <v>32</v>
      </c>
      <c r="Y708" s="20">
        <f>IF(B708="PAGADO",0,C713)</f>
        <v>-4797.519255000002</v>
      </c>
      <c r="AA708" s="164" t="s">
        <v>20</v>
      </c>
      <c r="AB708" s="164"/>
      <c r="AC708" s="164"/>
      <c r="AD708" s="164"/>
    </row>
    <row r="709" spans="2:41">
      <c r="B709" s="1" t="s">
        <v>0</v>
      </c>
      <c r="C709" s="19">
        <f>H724</f>
        <v>0</v>
      </c>
      <c r="E709" s="2" t="s">
        <v>1</v>
      </c>
      <c r="F709" s="2" t="s">
        <v>2</v>
      </c>
      <c r="G709" s="2" t="s">
        <v>3</v>
      </c>
      <c r="H709" s="2" t="s">
        <v>4</v>
      </c>
      <c r="N709" s="2" t="s">
        <v>1</v>
      </c>
      <c r="O709" s="2" t="s">
        <v>5</v>
      </c>
      <c r="P709" s="2" t="s">
        <v>4</v>
      </c>
      <c r="Q709" s="2" t="s">
        <v>6</v>
      </c>
      <c r="R709" s="2" t="s">
        <v>7</v>
      </c>
      <c r="S709" s="3"/>
      <c r="V709" s="17"/>
      <c r="X709" s="1" t="s">
        <v>0</v>
      </c>
      <c r="Y709" s="19">
        <f>AD724</f>
        <v>0</v>
      </c>
      <c r="AA709" s="2" t="s">
        <v>1</v>
      </c>
      <c r="AB709" s="2" t="s">
        <v>2</v>
      </c>
      <c r="AC709" s="2" t="s">
        <v>3</v>
      </c>
      <c r="AD709" s="2" t="s">
        <v>4</v>
      </c>
      <c r="AJ709" s="2" t="s">
        <v>1</v>
      </c>
      <c r="AK709" s="2" t="s">
        <v>5</v>
      </c>
      <c r="AL709" s="2" t="s">
        <v>4</v>
      </c>
      <c r="AM709" s="2" t="s">
        <v>6</v>
      </c>
      <c r="AN709" s="2" t="s">
        <v>7</v>
      </c>
      <c r="AO709" s="3"/>
    </row>
    <row r="710" spans="2:41">
      <c r="C710" s="2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Y710" s="2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" t="s">
        <v>24</v>
      </c>
      <c r="C711" s="19">
        <f>IF(C708&gt;0,C708+C709,C709)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" t="s">
        <v>24</v>
      </c>
      <c r="Y711" s="19">
        <f>IF(Y708&gt;0,Y708+Y709,Y709)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" t="s">
        <v>9</v>
      </c>
      <c r="C712" s="20">
        <f>C735</f>
        <v>4797.519255000002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" t="s">
        <v>9</v>
      </c>
      <c r="Y712" s="20">
        <f>Y735</f>
        <v>4797.519255000002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6" t="s">
        <v>25</v>
      </c>
      <c r="C713" s="21">
        <f>C711-C712</f>
        <v>-4797.519255000002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 t="s">
        <v>8</v>
      </c>
      <c r="Y713" s="21">
        <f>Y711-Y712</f>
        <v>-4797.519255000002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 ht="26.25">
      <c r="B714" s="167" t="str">
        <f>IF(C713&lt;0,"NO PAGAR","COBRAR")</f>
        <v>NO PAGAR</v>
      </c>
      <c r="C714" s="167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67" t="str">
        <f>IF(Y713&lt;0,"NO PAGAR","COBRAR")</f>
        <v>NO PAGAR</v>
      </c>
      <c r="Y714" s="167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58" t="s">
        <v>9</v>
      </c>
      <c r="C715" s="159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58" t="s">
        <v>9</v>
      </c>
      <c r="Y715" s="159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9" t="str">
        <f>IF(C749&lt;0,"SALDO A FAVOR","SALDO ADELANTAD0'")</f>
        <v>SALDO ADELANTAD0'</v>
      </c>
      <c r="C716" s="10">
        <f>IF(Y660&lt;=0,Y660*-1)</f>
        <v>4797.519255000002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9" t="str">
        <f>IF(C713&lt;0,"SALDO ADELANTADO","SALDO A FAVOR'")</f>
        <v>SALDO ADELANTADO</v>
      </c>
      <c r="Y716" s="10">
        <f>IF(C713&lt;=0,C713*-1)</f>
        <v>4797.519255000002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10</v>
      </c>
      <c r="C717" s="10">
        <f>R726</f>
        <v>0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10</v>
      </c>
      <c r="Y717" s="10">
        <f>AN726</f>
        <v>0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11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11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12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12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13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14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14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15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15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16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16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17</v>
      </c>
      <c r="C724" s="10"/>
      <c r="E724" s="160" t="s">
        <v>7</v>
      </c>
      <c r="F724" s="161"/>
      <c r="G724" s="162"/>
      <c r="H724" s="5">
        <f>SUM(H710:H723)</f>
        <v>0</v>
      </c>
      <c r="N724" s="3"/>
      <c r="O724" s="3"/>
      <c r="P724" s="3"/>
      <c r="Q724" s="3"/>
      <c r="R724" s="18"/>
      <c r="S724" s="3"/>
      <c r="V724" s="17"/>
      <c r="X724" s="11" t="s">
        <v>17</v>
      </c>
      <c r="Y724" s="10"/>
      <c r="AA724" s="160" t="s">
        <v>7</v>
      </c>
      <c r="AB724" s="161"/>
      <c r="AC724" s="162"/>
      <c r="AD724" s="5">
        <f>SUM(AD710:AD723)</f>
        <v>0</v>
      </c>
      <c r="AJ724" s="3"/>
      <c r="AK724" s="3"/>
      <c r="AL724" s="3"/>
      <c r="AM724" s="3"/>
      <c r="AN724" s="18"/>
      <c r="AO724" s="3"/>
    </row>
    <row r="725" spans="2:41">
      <c r="B725" s="12"/>
      <c r="C725" s="10"/>
      <c r="E725" s="13"/>
      <c r="F725" s="13"/>
      <c r="G725" s="13"/>
      <c r="N725" s="3"/>
      <c r="O725" s="3"/>
      <c r="P725" s="3"/>
      <c r="Q725" s="3"/>
      <c r="R725" s="18"/>
      <c r="S725" s="3"/>
      <c r="V725" s="17"/>
      <c r="X725" s="12"/>
      <c r="Y725" s="10"/>
      <c r="AA725" s="13"/>
      <c r="AB725" s="13"/>
      <c r="AC725" s="13"/>
      <c r="AJ725" s="3"/>
      <c r="AK725" s="3"/>
      <c r="AL725" s="3"/>
      <c r="AM725" s="3"/>
      <c r="AN725" s="18"/>
      <c r="AO725" s="3"/>
    </row>
    <row r="726" spans="2:41">
      <c r="B726" s="12"/>
      <c r="C726" s="10"/>
      <c r="N726" s="160" t="s">
        <v>7</v>
      </c>
      <c r="O726" s="161"/>
      <c r="P726" s="161"/>
      <c r="Q726" s="162"/>
      <c r="R726" s="18">
        <f>SUM(R710:R725)</f>
        <v>0</v>
      </c>
      <c r="S726" s="3"/>
      <c r="V726" s="17"/>
      <c r="X726" s="12"/>
      <c r="Y726" s="10"/>
      <c r="AJ726" s="160" t="s">
        <v>7</v>
      </c>
      <c r="AK726" s="161"/>
      <c r="AL726" s="161"/>
      <c r="AM726" s="162"/>
      <c r="AN726" s="18">
        <f>SUM(AN710:AN725)</f>
        <v>0</v>
      </c>
      <c r="AO726" s="3"/>
    </row>
    <row r="727" spans="2:41">
      <c r="B727" s="12"/>
      <c r="C727" s="10"/>
      <c r="V727" s="17"/>
      <c r="X727" s="12"/>
      <c r="Y727" s="10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E729" s="14"/>
      <c r="V729" s="17"/>
      <c r="X729" s="12"/>
      <c r="Y729" s="10"/>
      <c r="AA729" s="14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1"/>
      <c r="C734" s="10"/>
      <c r="V734" s="17"/>
      <c r="X734" s="11"/>
      <c r="Y734" s="10"/>
    </row>
    <row r="735" spans="2:41">
      <c r="B735" s="15" t="s">
        <v>18</v>
      </c>
      <c r="C735" s="16">
        <f>SUM(C716:C734)</f>
        <v>4797.519255000002</v>
      </c>
      <c r="V735" s="17"/>
      <c r="X735" s="15" t="s">
        <v>18</v>
      </c>
      <c r="Y735" s="16">
        <f>SUM(Y716:Y734)</f>
        <v>4797.519255000002</v>
      </c>
    </row>
    <row r="736" spans="2:41">
      <c r="D736" t="s">
        <v>22</v>
      </c>
      <c r="E736" t="s">
        <v>21</v>
      </c>
      <c r="V736" s="17"/>
      <c r="Z736" t="s">
        <v>22</v>
      </c>
      <c r="AA736" t="s">
        <v>21</v>
      </c>
    </row>
    <row r="737" spans="1:43">
      <c r="E737" s="1" t="s">
        <v>19</v>
      </c>
      <c r="V737" s="17"/>
      <c r="AA737" s="1" t="s">
        <v>19</v>
      </c>
    </row>
    <row r="738" spans="1:43">
      <c r="V738" s="17"/>
    </row>
    <row r="739" spans="1:43">
      <c r="V739" s="17"/>
    </row>
    <row r="740" spans="1:43">
      <c r="V740" s="17"/>
    </row>
    <row r="741" spans="1:43">
      <c r="I741" s="17"/>
      <c r="V741" s="17"/>
    </row>
    <row r="742" spans="1:43">
      <c r="I742" s="17"/>
      <c r="V742" s="17"/>
    </row>
    <row r="743" spans="1:43">
      <c r="I743" s="17"/>
      <c r="V743" s="17"/>
    </row>
    <row r="744" spans="1:43">
      <c r="A744" s="17"/>
      <c r="B744" s="17"/>
      <c r="C744" s="17"/>
      <c r="D744" s="17"/>
      <c r="E744" s="17"/>
      <c r="F744" s="17"/>
      <c r="G744" s="17"/>
      <c r="H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</row>
    <row r="745" spans="1:43" ht="26.25">
      <c r="A745" s="17"/>
      <c r="B745" s="17"/>
      <c r="C745" s="17"/>
      <c r="D745" s="17"/>
      <c r="E745" s="17"/>
      <c r="F745" s="17"/>
      <c r="G745" s="17"/>
      <c r="H745" s="17"/>
      <c r="I745" s="76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</row>
    <row r="746" spans="1:43" ht="26.25">
      <c r="A746" s="17"/>
      <c r="B746" s="17"/>
      <c r="C746" s="17"/>
      <c r="D746" s="17"/>
      <c r="E746" s="17"/>
      <c r="F746" s="17"/>
      <c r="G746" s="17"/>
      <c r="H746" s="17"/>
      <c r="I746" s="76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V747" s="17"/>
    </row>
    <row r="748" spans="1:43" ht="15" customHeight="1">
      <c r="H748" s="76" t="s">
        <v>30</v>
      </c>
      <c r="J748" s="76"/>
      <c r="V748" s="17"/>
      <c r="AA748" s="163" t="s">
        <v>31</v>
      </c>
      <c r="AB748" s="163"/>
      <c r="AC748" s="163"/>
    </row>
    <row r="749" spans="1:43" ht="15" customHeight="1">
      <c r="H749" s="76"/>
      <c r="J749" s="76"/>
      <c r="V749" s="17"/>
      <c r="AA749" s="163"/>
      <c r="AB749" s="163"/>
      <c r="AC749" s="163"/>
    </row>
    <row r="750" spans="1:43">
      <c r="V750" s="17"/>
    </row>
    <row r="751" spans="1:43">
      <c r="V751" s="17"/>
    </row>
    <row r="752" spans="1:43" ht="23.25">
      <c r="B752" s="24" t="s">
        <v>69</v>
      </c>
      <c r="V752" s="17"/>
      <c r="X752" s="22" t="s">
        <v>69</v>
      </c>
    </row>
    <row r="753" spans="2:41" ht="23.25">
      <c r="B753" s="23" t="s">
        <v>32</v>
      </c>
      <c r="C753" s="20">
        <f>IF(X708="PAGADO",0,C713)</f>
        <v>-4797.519255000002</v>
      </c>
      <c r="E753" s="164" t="s">
        <v>20</v>
      </c>
      <c r="F753" s="164"/>
      <c r="G753" s="164"/>
      <c r="H753" s="164"/>
      <c r="V753" s="17"/>
      <c r="X753" s="23" t="s">
        <v>32</v>
      </c>
      <c r="Y753" s="20">
        <f>IF(B1553="PAGADO",0,C758)</f>
        <v>-4797.519255000002</v>
      </c>
      <c r="AA753" s="164" t="s">
        <v>20</v>
      </c>
      <c r="AB753" s="164"/>
      <c r="AC753" s="164"/>
      <c r="AD753" s="164"/>
    </row>
    <row r="754" spans="2:41">
      <c r="B754" s="1" t="s">
        <v>0</v>
      </c>
      <c r="C754" s="19">
        <f>H769</f>
        <v>0</v>
      </c>
      <c r="E754" s="2" t="s">
        <v>1</v>
      </c>
      <c r="F754" s="2" t="s">
        <v>2</v>
      </c>
      <c r="G754" s="2" t="s">
        <v>3</v>
      </c>
      <c r="H754" s="2" t="s">
        <v>4</v>
      </c>
      <c r="N754" s="2" t="s">
        <v>1</v>
      </c>
      <c r="O754" s="2" t="s">
        <v>5</v>
      </c>
      <c r="P754" s="2" t="s">
        <v>4</v>
      </c>
      <c r="Q754" s="2" t="s">
        <v>6</v>
      </c>
      <c r="R754" s="2" t="s">
        <v>7</v>
      </c>
      <c r="S754" s="3"/>
      <c r="V754" s="17"/>
      <c r="X754" s="1" t="s">
        <v>0</v>
      </c>
      <c r="Y754" s="19">
        <f>AD769</f>
        <v>0</v>
      </c>
      <c r="AA754" s="2" t="s">
        <v>1</v>
      </c>
      <c r="AB754" s="2" t="s">
        <v>2</v>
      </c>
      <c r="AC754" s="2" t="s">
        <v>3</v>
      </c>
      <c r="AD754" s="2" t="s">
        <v>4</v>
      </c>
      <c r="AJ754" s="2" t="s">
        <v>1</v>
      </c>
      <c r="AK754" s="2" t="s">
        <v>5</v>
      </c>
      <c r="AL754" s="2" t="s">
        <v>4</v>
      </c>
      <c r="AM754" s="2" t="s">
        <v>6</v>
      </c>
      <c r="AN754" s="2" t="s">
        <v>7</v>
      </c>
      <c r="AO754" s="3"/>
    </row>
    <row r="755" spans="2:41">
      <c r="C755" s="20"/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Y755" s="2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" t="s">
        <v>24</v>
      </c>
      <c r="C756" s="19">
        <f>IF(C753&gt;0,C753+C754,C754)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" t="s">
        <v>24</v>
      </c>
      <c r="Y756" s="19">
        <f>IF(Y753&gt;0,Y753+Y754,Y754)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9</v>
      </c>
      <c r="C757" s="20">
        <f>C781</f>
        <v>4797.519255000002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9</v>
      </c>
      <c r="Y757" s="20">
        <f>Y781</f>
        <v>4797.519255000002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6" t="s">
        <v>26</v>
      </c>
      <c r="C758" s="21">
        <f>C756-C757</f>
        <v>-4797.519255000002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6" t="s">
        <v>27</v>
      </c>
      <c r="Y758" s="21">
        <f>Y756-Y757</f>
        <v>-4797.519255000002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 ht="23.25">
      <c r="B759" s="6"/>
      <c r="C759" s="7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65" t="str">
        <f>IF(Y758&lt;0,"NO PAGAR","COBRAR'")</f>
        <v>NO PAGAR</v>
      </c>
      <c r="Y759" s="165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3.25">
      <c r="B760" s="165" t="str">
        <f>IF(C758&lt;0,"NO PAGAR","COBRAR'")</f>
        <v>NO PAGAR</v>
      </c>
      <c r="C760" s="165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6"/>
      <c r="Y760" s="8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58" t="s">
        <v>9</v>
      </c>
      <c r="C761" s="159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58" t="s">
        <v>9</v>
      </c>
      <c r="Y761" s="159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IF(Y713&lt;0,"SALDO ADELANTADO","SALDO A FAVOR '")</f>
        <v>SALDO ADELANTADO</v>
      </c>
      <c r="C762" s="10">
        <f>IF(Y713&lt;=0,Y713*-1)</f>
        <v>4797.519255000002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IF(C758&lt;0,"SALDO ADELANTADO","SALDO A FAVOR'")</f>
        <v>SALDO ADELANTADO</v>
      </c>
      <c r="Y762" s="10">
        <f>IF(C758&lt;=0,C758*-1)</f>
        <v>4797.519255000002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R771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AN771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160" t="s">
        <v>7</v>
      </c>
      <c r="F769" s="161"/>
      <c r="G769" s="162"/>
      <c r="H769" s="5">
        <f>SUM(H755:H768)</f>
        <v>0</v>
      </c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160" t="s">
        <v>7</v>
      </c>
      <c r="AB769" s="161"/>
      <c r="AC769" s="162"/>
      <c r="AD769" s="5">
        <f>SUM(AD755:AD768)</f>
        <v>0</v>
      </c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3"/>
      <c r="F770" s="13"/>
      <c r="G770" s="13"/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3"/>
      <c r="AB770" s="13"/>
      <c r="AC770" s="13"/>
      <c r="AJ770" s="3"/>
      <c r="AK770" s="3"/>
      <c r="AL770" s="3"/>
      <c r="AM770" s="3"/>
      <c r="AN770" s="18"/>
      <c r="AO770" s="3"/>
    </row>
    <row r="771" spans="2:41">
      <c r="B771" s="12"/>
      <c r="C771" s="10"/>
      <c r="N771" s="160" t="s">
        <v>7</v>
      </c>
      <c r="O771" s="161"/>
      <c r="P771" s="161"/>
      <c r="Q771" s="162"/>
      <c r="R771" s="18">
        <f>SUM(R755:R770)</f>
        <v>0</v>
      </c>
      <c r="S771" s="3"/>
      <c r="V771" s="17"/>
      <c r="X771" s="12"/>
      <c r="Y771" s="10"/>
      <c r="AJ771" s="160" t="s">
        <v>7</v>
      </c>
      <c r="AK771" s="161"/>
      <c r="AL771" s="161"/>
      <c r="AM771" s="162"/>
      <c r="AN771" s="18">
        <f>SUM(AN755:AN770)</f>
        <v>0</v>
      </c>
      <c r="AO771" s="3"/>
    </row>
    <row r="772" spans="2:41">
      <c r="B772" s="12"/>
      <c r="C772" s="10"/>
      <c r="V772" s="17"/>
      <c r="X772" s="12"/>
      <c r="Y772" s="10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E774" s="14"/>
      <c r="V774" s="17"/>
      <c r="X774" s="12"/>
      <c r="Y774" s="10"/>
      <c r="AA774" s="14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4797.519255000002</v>
      </c>
      <c r="D781" t="s">
        <v>22</v>
      </c>
      <c r="E781" t="s">
        <v>21</v>
      </c>
      <c r="V781" s="17"/>
      <c r="X781" s="15" t="s">
        <v>18</v>
      </c>
      <c r="Y781" s="16">
        <f>SUM(Y762:Y780)</f>
        <v>4797.519255000002</v>
      </c>
      <c r="Z781" t="s">
        <v>22</v>
      </c>
      <c r="AA781" t="s">
        <v>21</v>
      </c>
    </row>
    <row r="782" spans="2:41">
      <c r="E782" s="1" t="s">
        <v>19</v>
      </c>
      <c r="V782" s="17"/>
      <c r="AA782" s="1" t="s">
        <v>19</v>
      </c>
    </row>
    <row r="783" spans="2:41">
      <c r="V783" s="17"/>
    </row>
    <row r="784" spans="2:41">
      <c r="V784" s="17"/>
    </row>
    <row r="785" spans="2:31">
      <c r="V785" s="17"/>
    </row>
    <row r="786" spans="2:31">
      <c r="V786" s="17"/>
    </row>
    <row r="787" spans="2:31">
      <c r="V787" s="17"/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 ht="26.25">
      <c r="I793" s="76"/>
      <c r="V793" s="17"/>
    </row>
    <row r="794" spans="2:31" ht="26.25">
      <c r="I794" s="76"/>
      <c r="V794" s="17"/>
    </row>
    <row r="795" spans="2:31">
      <c r="V795" s="17"/>
      <c r="AC795" s="166" t="s">
        <v>29</v>
      </c>
      <c r="AD795" s="166"/>
      <c r="AE795" s="166"/>
    </row>
    <row r="796" spans="2:31" ht="15" customHeight="1">
      <c r="H796" s="76" t="s">
        <v>28</v>
      </c>
      <c r="J796" s="76"/>
      <c r="V796" s="17"/>
      <c r="AC796" s="166"/>
      <c r="AD796" s="166"/>
      <c r="AE796" s="166"/>
    </row>
    <row r="797" spans="2:31" ht="15" customHeight="1">
      <c r="H797" s="76"/>
      <c r="J797" s="76"/>
      <c r="V797" s="17"/>
      <c r="AC797" s="166"/>
      <c r="AD797" s="166"/>
      <c r="AE797" s="166"/>
    </row>
    <row r="798" spans="2:31">
      <c r="V798" s="17"/>
    </row>
    <row r="799" spans="2:31">
      <c r="V799" s="17"/>
    </row>
    <row r="800" spans="2:31" ht="23.25">
      <c r="B800" s="22" t="s">
        <v>70</v>
      </c>
      <c r="V800" s="17"/>
      <c r="X800" s="22" t="s">
        <v>70</v>
      </c>
    </row>
    <row r="801" spans="2:41" ht="23.25">
      <c r="B801" s="23" t="s">
        <v>32</v>
      </c>
      <c r="C801" s="20">
        <f>IF(X753="PAGADO",0,Y758)</f>
        <v>-4797.519255000002</v>
      </c>
      <c r="E801" s="164" t="s">
        <v>20</v>
      </c>
      <c r="F801" s="164"/>
      <c r="G801" s="164"/>
      <c r="H801" s="164"/>
      <c r="V801" s="17"/>
      <c r="X801" s="23" t="s">
        <v>32</v>
      </c>
      <c r="Y801" s="20">
        <f>IF(B801="PAGADO",0,C806)</f>
        <v>-4797.519255000002</v>
      </c>
      <c r="AA801" s="164" t="s">
        <v>20</v>
      </c>
      <c r="AB801" s="164"/>
      <c r="AC801" s="164"/>
      <c r="AD801" s="164"/>
    </row>
    <row r="802" spans="2:41">
      <c r="B802" s="1" t="s">
        <v>0</v>
      </c>
      <c r="C802" s="19">
        <f>H817</f>
        <v>0</v>
      </c>
      <c r="E802" s="2" t="s">
        <v>1</v>
      </c>
      <c r="F802" s="2" t="s">
        <v>2</v>
      </c>
      <c r="G802" s="2" t="s">
        <v>3</v>
      </c>
      <c r="H802" s="2" t="s">
        <v>4</v>
      </c>
      <c r="N802" s="2" t="s">
        <v>1</v>
      </c>
      <c r="O802" s="2" t="s">
        <v>5</v>
      </c>
      <c r="P802" s="2" t="s">
        <v>4</v>
      </c>
      <c r="Q802" s="2" t="s">
        <v>6</v>
      </c>
      <c r="R802" s="2" t="s">
        <v>7</v>
      </c>
      <c r="S802" s="3"/>
      <c r="V802" s="17"/>
      <c r="X802" s="1" t="s">
        <v>0</v>
      </c>
      <c r="Y802" s="19">
        <f>AD817</f>
        <v>0</v>
      </c>
      <c r="AA802" s="2" t="s">
        <v>1</v>
      </c>
      <c r="AB802" s="2" t="s">
        <v>2</v>
      </c>
      <c r="AC802" s="2" t="s">
        <v>3</v>
      </c>
      <c r="AD802" s="2" t="s">
        <v>4</v>
      </c>
      <c r="AJ802" s="2" t="s">
        <v>1</v>
      </c>
      <c r="AK802" s="2" t="s">
        <v>5</v>
      </c>
      <c r="AL802" s="2" t="s">
        <v>4</v>
      </c>
      <c r="AM802" s="2" t="s">
        <v>6</v>
      </c>
      <c r="AN802" s="2" t="s">
        <v>7</v>
      </c>
      <c r="AO802" s="3"/>
    </row>
    <row r="803" spans="2:41">
      <c r="C803" s="2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Y803" s="2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" t="s">
        <v>24</v>
      </c>
      <c r="C804" s="19">
        <f>IF(C801&gt;0,C801+C802,C802)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" t="s">
        <v>24</v>
      </c>
      <c r="Y804" s="19">
        <f>IF(Y801&gt;0,Y802+Y801,Y802)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" t="s">
        <v>9</v>
      </c>
      <c r="C805" s="20">
        <f>C828</f>
        <v>4797.519255000002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" t="s">
        <v>9</v>
      </c>
      <c r="Y805" s="20">
        <f>Y828</f>
        <v>4797.519255000002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6" t="s">
        <v>25</v>
      </c>
      <c r="C806" s="21">
        <f>C804-C805</f>
        <v>-4797.519255000002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 t="s">
        <v>8</v>
      </c>
      <c r="Y806" s="21">
        <f>Y804-Y805</f>
        <v>-4797.519255000002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 ht="26.25">
      <c r="B807" s="167" t="str">
        <f>IF(C806&lt;0,"NO PAGAR","COBRAR")</f>
        <v>NO PAGAR</v>
      </c>
      <c r="C807" s="167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67" t="str">
        <f>IF(Y806&lt;0,"NO PAGAR","COBRAR")</f>
        <v>NO PAGAR</v>
      </c>
      <c r="Y807" s="167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58" t="s">
        <v>9</v>
      </c>
      <c r="C808" s="159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58" t="s">
        <v>9</v>
      </c>
      <c r="Y808" s="159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9" t="str">
        <f>IF(C842&lt;0,"SALDO A FAVOR","SALDO ADELANTAD0'")</f>
        <v>SALDO ADELANTAD0'</v>
      </c>
      <c r="C809" s="10">
        <f>IF(Y753&lt;=0,Y753*-1)</f>
        <v>4797.519255000002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9" t="str">
        <f>IF(C806&lt;0,"SALDO ADELANTADO","SALDO A FAVOR'")</f>
        <v>SALDO ADELANTADO</v>
      </c>
      <c r="Y809" s="10">
        <f>IF(C806&lt;=0,C806*-1)</f>
        <v>4797.519255000002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10</v>
      </c>
      <c r="C810" s="10">
        <f>R819</f>
        <v>0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10</v>
      </c>
      <c r="Y810" s="10">
        <f>AN819</f>
        <v>0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11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11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12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12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13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13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14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14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15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15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16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16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17</v>
      </c>
      <c r="C817" s="10"/>
      <c r="E817" s="160" t="s">
        <v>7</v>
      </c>
      <c r="F817" s="161"/>
      <c r="G817" s="162"/>
      <c r="H817" s="5">
        <f>SUM(H803:H816)</f>
        <v>0</v>
      </c>
      <c r="N817" s="3"/>
      <c r="O817" s="3"/>
      <c r="P817" s="3"/>
      <c r="Q817" s="3"/>
      <c r="R817" s="18"/>
      <c r="S817" s="3"/>
      <c r="V817" s="17"/>
      <c r="X817" s="11" t="s">
        <v>17</v>
      </c>
      <c r="Y817" s="10"/>
      <c r="AA817" s="160" t="s">
        <v>7</v>
      </c>
      <c r="AB817" s="161"/>
      <c r="AC817" s="162"/>
      <c r="AD817" s="5">
        <f>SUM(AD803:AD816)</f>
        <v>0</v>
      </c>
      <c r="AJ817" s="3"/>
      <c r="AK817" s="3"/>
      <c r="AL817" s="3"/>
      <c r="AM817" s="3"/>
      <c r="AN817" s="18"/>
      <c r="AO817" s="3"/>
    </row>
    <row r="818" spans="2:41">
      <c r="B818" s="12"/>
      <c r="C818" s="10"/>
      <c r="E818" s="13"/>
      <c r="F818" s="13"/>
      <c r="G818" s="13"/>
      <c r="N818" s="3"/>
      <c r="O818" s="3"/>
      <c r="P818" s="3"/>
      <c r="Q818" s="3"/>
      <c r="R818" s="18"/>
      <c r="S818" s="3"/>
      <c r="V818" s="17"/>
      <c r="X818" s="12"/>
      <c r="Y818" s="10"/>
      <c r="AA818" s="13"/>
      <c r="AB818" s="13"/>
      <c r="AC818" s="13"/>
      <c r="AJ818" s="3"/>
      <c r="AK818" s="3"/>
      <c r="AL818" s="3"/>
      <c r="AM818" s="3"/>
      <c r="AN818" s="18"/>
      <c r="AO818" s="3"/>
    </row>
    <row r="819" spans="2:41">
      <c r="B819" s="12"/>
      <c r="C819" s="10"/>
      <c r="N819" s="160" t="s">
        <v>7</v>
      </c>
      <c r="O819" s="161"/>
      <c r="P819" s="161"/>
      <c r="Q819" s="162"/>
      <c r="R819" s="18">
        <f>SUM(R803:R818)</f>
        <v>0</v>
      </c>
      <c r="S819" s="3"/>
      <c r="V819" s="17"/>
      <c r="X819" s="12"/>
      <c r="Y819" s="10"/>
      <c r="AJ819" s="160" t="s">
        <v>7</v>
      </c>
      <c r="AK819" s="161"/>
      <c r="AL819" s="161"/>
      <c r="AM819" s="162"/>
      <c r="AN819" s="18">
        <f>SUM(AN803:AN818)</f>
        <v>0</v>
      </c>
      <c r="AO819" s="3"/>
    </row>
    <row r="820" spans="2:41">
      <c r="B820" s="12"/>
      <c r="C820" s="10"/>
      <c r="V820" s="17"/>
      <c r="X820" s="12"/>
      <c r="Y820" s="10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E822" s="14"/>
      <c r="V822" s="17"/>
      <c r="X822" s="12"/>
      <c r="Y822" s="10"/>
      <c r="AA822" s="14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1"/>
      <c r="C827" s="10"/>
      <c r="V827" s="17"/>
      <c r="X827" s="11"/>
      <c r="Y827" s="10"/>
    </row>
    <row r="828" spans="2:41">
      <c r="B828" s="15" t="s">
        <v>18</v>
      </c>
      <c r="C828" s="16">
        <f>SUM(C809:C827)</f>
        <v>4797.519255000002</v>
      </c>
      <c r="V828" s="17"/>
      <c r="X828" s="15" t="s">
        <v>18</v>
      </c>
      <c r="Y828" s="16">
        <f>SUM(Y809:Y827)</f>
        <v>4797.519255000002</v>
      </c>
    </row>
    <row r="829" spans="2:41">
      <c r="D829" t="s">
        <v>22</v>
      </c>
      <c r="E829" t="s">
        <v>21</v>
      </c>
      <c r="V829" s="17"/>
      <c r="Z829" t="s">
        <v>22</v>
      </c>
      <c r="AA829" t="s">
        <v>21</v>
      </c>
    </row>
    <row r="830" spans="2:41">
      <c r="E830" s="1" t="s">
        <v>19</v>
      </c>
      <c r="V830" s="17"/>
      <c r="AA830" s="1" t="s">
        <v>19</v>
      </c>
    </row>
    <row r="831" spans="2:41">
      <c r="V831" s="17"/>
    </row>
    <row r="832" spans="2:41">
      <c r="V832" s="17"/>
    </row>
    <row r="833" spans="1:43">
      <c r="V833" s="17"/>
    </row>
    <row r="834" spans="1:43">
      <c r="I834" s="17"/>
      <c r="V834" s="17"/>
    </row>
    <row r="835" spans="1:43">
      <c r="I835" s="17"/>
      <c r="V835" s="17"/>
    </row>
    <row r="836" spans="1:43">
      <c r="I836" s="17"/>
      <c r="V836" s="17"/>
    </row>
    <row r="837" spans="1:43">
      <c r="A837" s="17"/>
      <c r="B837" s="17"/>
      <c r="C837" s="17"/>
      <c r="D837" s="17"/>
      <c r="E837" s="17"/>
      <c r="F837" s="17"/>
      <c r="G837" s="17"/>
      <c r="H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</row>
    <row r="838" spans="1:43" ht="26.25">
      <c r="A838" s="17"/>
      <c r="B838" s="17"/>
      <c r="C838" s="17"/>
      <c r="D838" s="17"/>
      <c r="E838" s="17"/>
      <c r="F838" s="17"/>
      <c r="G838" s="17"/>
      <c r="H838" s="17"/>
      <c r="I838" s="76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</row>
    <row r="839" spans="1:43" ht="26.25">
      <c r="A839" s="17"/>
      <c r="B839" s="17"/>
      <c r="C839" s="17"/>
      <c r="D839" s="17"/>
      <c r="E839" s="17"/>
      <c r="F839" s="17"/>
      <c r="G839" s="17"/>
      <c r="H839" s="17"/>
      <c r="I839" s="76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V840" s="17"/>
    </row>
    <row r="841" spans="1:43" ht="15" customHeight="1">
      <c r="H841" s="76" t="s">
        <v>30</v>
      </c>
      <c r="J841" s="76"/>
      <c r="V841" s="17"/>
      <c r="AA841" s="163" t="s">
        <v>31</v>
      </c>
      <c r="AB841" s="163"/>
      <c r="AC841" s="163"/>
    </row>
    <row r="842" spans="1:43" ht="15" customHeight="1">
      <c r="H842" s="76"/>
      <c r="J842" s="76"/>
      <c r="V842" s="17"/>
      <c r="AA842" s="163"/>
      <c r="AB842" s="163"/>
      <c r="AC842" s="163"/>
    </row>
    <row r="843" spans="1:43">
      <c r="V843" s="17"/>
    </row>
    <row r="844" spans="1:43">
      <c r="V844" s="17"/>
    </row>
    <row r="845" spans="1:43" ht="23.25">
      <c r="B845" s="24" t="s">
        <v>70</v>
      </c>
      <c r="V845" s="17"/>
      <c r="X845" s="22" t="s">
        <v>70</v>
      </c>
    </row>
    <row r="846" spans="1:43" ht="23.25">
      <c r="B846" s="23" t="s">
        <v>32</v>
      </c>
      <c r="C846" s="20">
        <f>IF(X801="PAGADO",0,C806)</f>
        <v>-4797.519255000002</v>
      </c>
      <c r="E846" s="164" t="s">
        <v>20</v>
      </c>
      <c r="F846" s="164"/>
      <c r="G846" s="164"/>
      <c r="H846" s="164"/>
      <c r="V846" s="17"/>
      <c r="X846" s="23" t="s">
        <v>32</v>
      </c>
      <c r="Y846" s="20">
        <f>IF(B1646="PAGADO",0,C851)</f>
        <v>-4797.519255000002</v>
      </c>
      <c r="AA846" s="164" t="s">
        <v>20</v>
      </c>
      <c r="AB846" s="164"/>
      <c r="AC846" s="164"/>
      <c r="AD846" s="164"/>
    </row>
    <row r="847" spans="1:43">
      <c r="B847" s="1" t="s">
        <v>0</v>
      </c>
      <c r="C847" s="19">
        <f>H862</f>
        <v>0</v>
      </c>
      <c r="E847" s="2" t="s">
        <v>1</v>
      </c>
      <c r="F847" s="2" t="s">
        <v>2</v>
      </c>
      <c r="G847" s="2" t="s">
        <v>3</v>
      </c>
      <c r="H847" s="2" t="s">
        <v>4</v>
      </c>
      <c r="N847" s="2" t="s">
        <v>1</v>
      </c>
      <c r="O847" s="2" t="s">
        <v>5</v>
      </c>
      <c r="P847" s="2" t="s">
        <v>4</v>
      </c>
      <c r="Q847" s="2" t="s">
        <v>6</v>
      </c>
      <c r="R847" s="2" t="s">
        <v>7</v>
      </c>
      <c r="S847" s="3"/>
      <c r="V847" s="17"/>
      <c r="X847" s="1" t="s">
        <v>0</v>
      </c>
      <c r="Y847" s="19">
        <f>AD862</f>
        <v>0</v>
      </c>
      <c r="AA847" s="2" t="s">
        <v>1</v>
      </c>
      <c r="AB847" s="2" t="s">
        <v>2</v>
      </c>
      <c r="AC847" s="2" t="s">
        <v>3</v>
      </c>
      <c r="AD847" s="2" t="s">
        <v>4</v>
      </c>
      <c r="AJ847" s="2" t="s">
        <v>1</v>
      </c>
      <c r="AK847" s="2" t="s">
        <v>5</v>
      </c>
      <c r="AL847" s="2" t="s">
        <v>4</v>
      </c>
      <c r="AM847" s="2" t="s">
        <v>6</v>
      </c>
      <c r="AN847" s="2" t="s">
        <v>7</v>
      </c>
      <c r="AO847" s="3"/>
    </row>
    <row r="848" spans="1:43">
      <c r="C848" s="20"/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Y848" s="2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" t="s">
        <v>24</v>
      </c>
      <c r="C849" s="19">
        <f>IF(C846&gt;0,C846+C847,C847)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" t="s">
        <v>24</v>
      </c>
      <c r="Y849" s="19">
        <f>IF(Y846&gt;0,Y846+Y847,Y847)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9</v>
      </c>
      <c r="C850" s="20">
        <f>C874</f>
        <v>4797.519255000002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9</v>
      </c>
      <c r="Y850" s="20">
        <f>Y874</f>
        <v>4797.519255000002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6" t="s">
        <v>26</v>
      </c>
      <c r="C851" s="21">
        <f>C849-C850</f>
        <v>-4797.519255000002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6" t="s">
        <v>27</v>
      </c>
      <c r="Y851" s="21">
        <f>Y849-Y850</f>
        <v>-4797.519255000002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 ht="23.25">
      <c r="B852" s="6"/>
      <c r="C852" s="7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65" t="str">
        <f>IF(Y851&lt;0,"NO PAGAR","COBRAR'")</f>
        <v>NO PAGAR</v>
      </c>
      <c r="Y852" s="165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3.25">
      <c r="B853" s="165" t="str">
        <f>IF(C851&lt;0,"NO PAGAR","COBRAR'")</f>
        <v>NO PAGAR</v>
      </c>
      <c r="C853" s="165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/>
      <c r="Y853" s="8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58" t="s">
        <v>9</v>
      </c>
      <c r="C854" s="159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58" t="s">
        <v>9</v>
      </c>
      <c r="Y854" s="159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IF(Y806&lt;0,"SALDO ADELANTADO","SALDO A FAVOR '")</f>
        <v>SALDO ADELANTADO</v>
      </c>
      <c r="C855" s="10">
        <f>IF(Y806&lt;=0,Y806*-1)</f>
        <v>4797.519255000002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IF(C851&lt;0,"SALDO ADELANTADO","SALDO A FAVOR'")</f>
        <v>SALDO ADELANTADO</v>
      </c>
      <c r="Y855" s="10">
        <f>IF(C851&lt;=0,C851*-1)</f>
        <v>4797.519255000002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R864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AN864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160" t="s">
        <v>7</v>
      </c>
      <c r="F862" s="161"/>
      <c r="G862" s="162"/>
      <c r="H862" s="5">
        <f>SUM(H848:H861)</f>
        <v>0</v>
      </c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160" t="s">
        <v>7</v>
      </c>
      <c r="AB862" s="161"/>
      <c r="AC862" s="162"/>
      <c r="AD862" s="5">
        <f>SUM(AD848:AD861)</f>
        <v>0</v>
      </c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3"/>
      <c r="F863" s="13"/>
      <c r="G863" s="13"/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3"/>
      <c r="AB863" s="13"/>
      <c r="AC863" s="13"/>
      <c r="AJ863" s="3"/>
      <c r="AK863" s="3"/>
      <c r="AL863" s="3"/>
      <c r="AM863" s="3"/>
      <c r="AN863" s="18"/>
      <c r="AO863" s="3"/>
    </row>
    <row r="864" spans="2:41">
      <c r="B864" s="12"/>
      <c r="C864" s="10"/>
      <c r="N864" s="160" t="s">
        <v>7</v>
      </c>
      <c r="O864" s="161"/>
      <c r="P864" s="161"/>
      <c r="Q864" s="162"/>
      <c r="R864" s="18">
        <f>SUM(R848:R863)</f>
        <v>0</v>
      </c>
      <c r="S864" s="3"/>
      <c r="V864" s="17"/>
      <c r="X864" s="12"/>
      <c r="Y864" s="10"/>
      <c r="AJ864" s="160" t="s">
        <v>7</v>
      </c>
      <c r="AK864" s="161"/>
      <c r="AL864" s="161"/>
      <c r="AM864" s="162"/>
      <c r="AN864" s="18">
        <f>SUM(AN848:AN863)</f>
        <v>0</v>
      </c>
      <c r="AO864" s="3"/>
    </row>
    <row r="865" spans="2:27">
      <c r="B865" s="12"/>
      <c r="C865" s="10"/>
      <c r="V865" s="17"/>
      <c r="X865" s="12"/>
      <c r="Y865" s="10"/>
    </row>
    <row r="866" spans="2:27">
      <c r="B866" s="12"/>
      <c r="C866" s="10"/>
      <c r="V866" s="17"/>
      <c r="X866" s="12"/>
      <c r="Y866" s="10"/>
    </row>
    <row r="867" spans="2:27">
      <c r="B867" s="12"/>
      <c r="C867" s="10"/>
      <c r="E867" s="14"/>
      <c r="V867" s="17"/>
      <c r="X867" s="12"/>
      <c r="Y867" s="10"/>
      <c r="AA867" s="14"/>
    </row>
    <row r="868" spans="2:27">
      <c r="B868" s="12"/>
      <c r="C868" s="10"/>
      <c r="V868" s="17"/>
      <c r="X868" s="12"/>
      <c r="Y868" s="10"/>
    </row>
    <row r="869" spans="2:27">
      <c r="B869" s="12"/>
      <c r="C869" s="10"/>
      <c r="V869" s="17"/>
      <c r="X869" s="12"/>
      <c r="Y869" s="10"/>
    </row>
    <row r="870" spans="2:27">
      <c r="B870" s="12"/>
      <c r="C870" s="10"/>
      <c r="V870" s="17"/>
      <c r="X870" s="12"/>
      <c r="Y870" s="10"/>
    </row>
    <row r="871" spans="2:27">
      <c r="B871" s="12"/>
      <c r="C871" s="10"/>
      <c r="V871" s="17"/>
      <c r="X871" s="12"/>
      <c r="Y871" s="10"/>
    </row>
    <row r="872" spans="2:27">
      <c r="B872" s="12"/>
      <c r="C872" s="10"/>
      <c r="V872" s="17"/>
      <c r="X872" s="12"/>
      <c r="Y872" s="10"/>
    </row>
    <row r="873" spans="2:27">
      <c r="B873" s="11"/>
      <c r="C873" s="10"/>
      <c r="V873" s="17"/>
      <c r="X873" s="11"/>
      <c r="Y873" s="10"/>
    </row>
    <row r="874" spans="2:27">
      <c r="B874" s="15" t="s">
        <v>18</v>
      </c>
      <c r="C874" s="16">
        <f>SUM(C855:C873)</f>
        <v>4797.519255000002</v>
      </c>
      <c r="D874" t="s">
        <v>22</v>
      </c>
      <c r="E874" t="s">
        <v>21</v>
      </c>
      <c r="V874" s="17"/>
      <c r="X874" s="15" t="s">
        <v>18</v>
      </c>
      <c r="Y874" s="16">
        <f>SUM(Y855:Y873)</f>
        <v>4797.519255000002</v>
      </c>
      <c r="Z874" t="s">
        <v>22</v>
      </c>
      <c r="AA874" t="s">
        <v>21</v>
      </c>
    </row>
    <row r="875" spans="2:27">
      <c r="E875" s="1" t="s">
        <v>19</v>
      </c>
      <c r="V875" s="17"/>
      <c r="AA875" s="1" t="s">
        <v>19</v>
      </c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</row>
    <row r="883" spans="2:41">
      <c r="V883" s="17"/>
    </row>
    <row r="884" spans="2:41">
      <c r="V884" s="17"/>
    </row>
    <row r="885" spans="2:41">
      <c r="V885" s="17"/>
    </row>
    <row r="886" spans="2:41">
      <c r="V886" s="17"/>
    </row>
    <row r="887" spans="2:41" ht="26.25">
      <c r="I887" s="76"/>
      <c r="V887" s="17"/>
    </row>
    <row r="888" spans="2:41" ht="26.25">
      <c r="I888" s="76"/>
      <c r="V888" s="17"/>
    </row>
    <row r="889" spans="2:41">
      <c r="V889" s="17"/>
      <c r="AC889" s="166" t="s">
        <v>29</v>
      </c>
      <c r="AD889" s="166"/>
      <c r="AE889" s="166"/>
    </row>
    <row r="890" spans="2:41" ht="15" customHeight="1">
      <c r="H890" s="76" t="s">
        <v>28</v>
      </c>
      <c r="J890" s="76"/>
      <c r="V890" s="17"/>
      <c r="AC890" s="166"/>
      <c r="AD890" s="166"/>
      <c r="AE890" s="166"/>
    </row>
    <row r="891" spans="2:41" ht="15" customHeight="1">
      <c r="H891" s="76"/>
      <c r="J891" s="76"/>
      <c r="V891" s="17"/>
      <c r="AC891" s="166"/>
      <c r="AD891" s="166"/>
      <c r="AE891" s="166"/>
    </row>
    <row r="892" spans="2:41">
      <c r="V892" s="17"/>
    </row>
    <row r="893" spans="2:41">
      <c r="V893" s="17"/>
    </row>
    <row r="894" spans="2:41" ht="23.25">
      <c r="B894" s="22" t="s">
        <v>71</v>
      </c>
      <c r="V894" s="17"/>
      <c r="X894" s="22" t="s">
        <v>71</v>
      </c>
    </row>
    <row r="895" spans="2:41" ht="23.25">
      <c r="B895" s="23" t="s">
        <v>32</v>
      </c>
      <c r="C895" s="20">
        <f>IF(X846="PAGADO",0,Y851)</f>
        <v>-4797.519255000002</v>
      </c>
      <c r="E895" s="164" t="s">
        <v>20</v>
      </c>
      <c r="F895" s="164"/>
      <c r="G895" s="164"/>
      <c r="H895" s="164"/>
      <c r="V895" s="17"/>
      <c r="X895" s="23" t="s">
        <v>32</v>
      </c>
      <c r="Y895" s="20">
        <f>IF(B895="PAGADO",0,C900)</f>
        <v>-4797.519255000002</v>
      </c>
      <c r="AA895" s="164" t="s">
        <v>20</v>
      </c>
      <c r="AB895" s="164"/>
      <c r="AC895" s="164"/>
      <c r="AD895" s="164"/>
    </row>
    <row r="896" spans="2:41">
      <c r="B896" s="1" t="s">
        <v>0</v>
      </c>
      <c r="C896" s="19">
        <f>H911</f>
        <v>0</v>
      </c>
      <c r="E896" s="2" t="s">
        <v>1</v>
      </c>
      <c r="F896" s="2" t="s">
        <v>2</v>
      </c>
      <c r="G896" s="2" t="s">
        <v>3</v>
      </c>
      <c r="H896" s="2" t="s">
        <v>4</v>
      </c>
      <c r="N896" s="2" t="s">
        <v>1</v>
      </c>
      <c r="O896" s="2" t="s">
        <v>5</v>
      </c>
      <c r="P896" s="2" t="s">
        <v>4</v>
      </c>
      <c r="Q896" s="2" t="s">
        <v>6</v>
      </c>
      <c r="R896" s="2" t="s">
        <v>7</v>
      </c>
      <c r="S896" s="3"/>
      <c r="V896" s="17"/>
      <c r="X896" s="1" t="s">
        <v>0</v>
      </c>
      <c r="Y896" s="19">
        <f>AD911</f>
        <v>0</v>
      </c>
      <c r="AA896" s="2" t="s">
        <v>1</v>
      </c>
      <c r="AB896" s="2" t="s">
        <v>2</v>
      </c>
      <c r="AC896" s="2" t="s">
        <v>3</v>
      </c>
      <c r="AD896" s="2" t="s">
        <v>4</v>
      </c>
      <c r="AJ896" s="2" t="s">
        <v>1</v>
      </c>
      <c r="AK896" s="2" t="s">
        <v>5</v>
      </c>
      <c r="AL896" s="2" t="s">
        <v>4</v>
      </c>
      <c r="AM896" s="2" t="s">
        <v>6</v>
      </c>
      <c r="AN896" s="2" t="s">
        <v>7</v>
      </c>
      <c r="AO896" s="3"/>
    </row>
    <row r="897" spans="2:41">
      <c r="C897" s="2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Y897" s="2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" t="s">
        <v>24</v>
      </c>
      <c r="C898" s="19">
        <f>IF(C895&gt;0,C895+C896,C896)</f>
        <v>0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" t="s">
        <v>24</v>
      </c>
      <c r="Y898" s="19">
        <f>IF(Y895&gt;0,Y896+Y895,Y896)</f>
        <v>0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" t="s">
        <v>9</v>
      </c>
      <c r="C899" s="20">
        <f>C922</f>
        <v>4797.519255000002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" t="s">
        <v>9</v>
      </c>
      <c r="Y899" s="20">
        <f>Y922</f>
        <v>4797.519255000002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6" t="s">
        <v>25</v>
      </c>
      <c r="C900" s="21">
        <f>C898-C899</f>
        <v>-4797.519255000002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6" t="s">
        <v>8</v>
      </c>
      <c r="Y900" s="21">
        <f>Y898-Y899</f>
        <v>-4797.519255000002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 ht="26.25">
      <c r="B901" s="167" t="str">
        <f>IF(C900&lt;0,"NO PAGAR","COBRAR")</f>
        <v>NO PAGAR</v>
      </c>
      <c r="C901" s="167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67" t="str">
        <f>IF(Y900&lt;0,"NO PAGAR","COBRAR")</f>
        <v>NO PAGAR</v>
      </c>
      <c r="Y901" s="167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58" t="s">
        <v>9</v>
      </c>
      <c r="C902" s="159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58" t="s">
        <v>9</v>
      </c>
      <c r="Y902" s="159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9" t="str">
        <f>IF(C936&lt;0,"SALDO A FAVOR","SALDO ADELANTAD0'")</f>
        <v>SALDO ADELANTAD0'</v>
      </c>
      <c r="C903" s="10">
        <f>IF(Y851&lt;=0,Y851*-1)</f>
        <v>4797.519255000002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9" t="str">
        <f>IF(C900&lt;0,"SALDO ADELANTADO","SALDO A FAVOR'")</f>
        <v>SALDO ADELANTADO</v>
      </c>
      <c r="Y903" s="10">
        <f>IF(C900&lt;=0,C900*-1)</f>
        <v>4797.519255000002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10</v>
      </c>
      <c r="C904" s="10">
        <f>R913</f>
        <v>0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10</v>
      </c>
      <c r="Y904" s="10">
        <f>AN913</f>
        <v>0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11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11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12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12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13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13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14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14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15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15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16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16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17</v>
      </c>
      <c r="C911" s="10"/>
      <c r="E911" s="160" t="s">
        <v>7</v>
      </c>
      <c r="F911" s="161"/>
      <c r="G911" s="162"/>
      <c r="H911" s="5">
        <f>SUM(H897:H910)</f>
        <v>0</v>
      </c>
      <c r="N911" s="3"/>
      <c r="O911" s="3"/>
      <c r="P911" s="3"/>
      <c r="Q911" s="3"/>
      <c r="R911" s="18"/>
      <c r="S911" s="3"/>
      <c r="V911" s="17"/>
      <c r="X911" s="11" t="s">
        <v>17</v>
      </c>
      <c r="Y911" s="10"/>
      <c r="AA911" s="160" t="s">
        <v>7</v>
      </c>
      <c r="AB911" s="161"/>
      <c r="AC911" s="162"/>
      <c r="AD911" s="5">
        <f>SUM(AD897:AD910)</f>
        <v>0</v>
      </c>
      <c r="AJ911" s="3"/>
      <c r="AK911" s="3"/>
      <c r="AL911" s="3"/>
      <c r="AM911" s="3"/>
      <c r="AN911" s="18"/>
      <c r="AO911" s="3"/>
    </row>
    <row r="912" spans="2:41">
      <c r="B912" s="12"/>
      <c r="C912" s="10"/>
      <c r="E912" s="13"/>
      <c r="F912" s="13"/>
      <c r="G912" s="13"/>
      <c r="N912" s="3"/>
      <c r="O912" s="3"/>
      <c r="P912" s="3"/>
      <c r="Q912" s="3"/>
      <c r="R912" s="18"/>
      <c r="S912" s="3"/>
      <c r="V912" s="17"/>
      <c r="X912" s="12"/>
      <c r="Y912" s="10"/>
      <c r="AA912" s="13"/>
      <c r="AB912" s="13"/>
      <c r="AC912" s="13"/>
      <c r="AJ912" s="3"/>
      <c r="AK912" s="3"/>
      <c r="AL912" s="3"/>
      <c r="AM912" s="3"/>
      <c r="AN912" s="18"/>
      <c r="AO912" s="3"/>
    </row>
    <row r="913" spans="2:41">
      <c r="B913" s="12"/>
      <c r="C913" s="10"/>
      <c r="N913" s="160" t="s">
        <v>7</v>
      </c>
      <c r="O913" s="161"/>
      <c r="P913" s="161"/>
      <c r="Q913" s="162"/>
      <c r="R913" s="18">
        <f>SUM(R897:R912)</f>
        <v>0</v>
      </c>
      <c r="S913" s="3"/>
      <c r="V913" s="17"/>
      <c r="X913" s="12"/>
      <c r="Y913" s="10"/>
      <c r="AJ913" s="160" t="s">
        <v>7</v>
      </c>
      <c r="AK913" s="161"/>
      <c r="AL913" s="161"/>
      <c r="AM913" s="162"/>
      <c r="AN913" s="18">
        <f>SUM(AN897:AN912)</f>
        <v>0</v>
      </c>
      <c r="AO913" s="3"/>
    </row>
    <row r="914" spans="2:41">
      <c r="B914" s="12"/>
      <c r="C914" s="10"/>
      <c r="V914" s="17"/>
      <c r="X914" s="12"/>
      <c r="Y914" s="10"/>
    </row>
    <row r="915" spans="2:41">
      <c r="B915" s="12"/>
      <c r="C915" s="10"/>
      <c r="V915" s="17"/>
      <c r="X915" s="12"/>
      <c r="Y915" s="10"/>
    </row>
    <row r="916" spans="2:41">
      <c r="B916" s="12"/>
      <c r="C916" s="10"/>
      <c r="E916" s="14"/>
      <c r="V916" s="17"/>
      <c r="X916" s="12"/>
      <c r="Y916" s="10"/>
      <c r="AA916" s="14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1"/>
      <c r="C921" s="10"/>
      <c r="V921" s="17"/>
      <c r="X921" s="11"/>
      <c r="Y921" s="10"/>
    </row>
    <row r="922" spans="2:41">
      <c r="B922" s="15" t="s">
        <v>18</v>
      </c>
      <c r="C922" s="16">
        <f>SUM(C903:C921)</f>
        <v>4797.519255000002</v>
      </c>
      <c r="V922" s="17"/>
      <c r="X922" s="15" t="s">
        <v>18</v>
      </c>
      <c r="Y922" s="16">
        <f>SUM(Y903:Y921)</f>
        <v>4797.519255000002</v>
      </c>
    </row>
    <row r="923" spans="2:41">
      <c r="D923" t="s">
        <v>22</v>
      </c>
      <c r="E923" t="s">
        <v>21</v>
      </c>
      <c r="V923" s="17"/>
      <c r="Z923" t="s">
        <v>22</v>
      </c>
      <c r="AA923" t="s">
        <v>21</v>
      </c>
    </row>
    <row r="924" spans="2:41">
      <c r="E924" s="1" t="s">
        <v>19</v>
      </c>
      <c r="V924" s="17"/>
      <c r="AA924" s="1" t="s">
        <v>19</v>
      </c>
    </row>
    <row r="925" spans="2:41">
      <c r="V925" s="17"/>
    </row>
    <row r="926" spans="2:41">
      <c r="V926" s="17"/>
    </row>
    <row r="927" spans="2:41">
      <c r="V927" s="17"/>
    </row>
    <row r="928" spans="2:41">
      <c r="I928" s="17"/>
      <c r="V928" s="17"/>
    </row>
    <row r="929" spans="1:43">
      <c r="I929" s="17"/>
      <c r="V929" s="17"/>
    </row>
    <row r="930" spans="1:43">
      <c r="I930" s="17"/>
      <c r="V930" s="17"/>
    </row>
    <row r="931" spans="1:43">
      <c r="A931" s="17"/>
      <c r="B931" s="17"/>
      <c r="C931" s="17"/>
      <c r="D931" s="17"/>
      <c r="E931" s="17"/>
      <c r="F931" s="17"/>
      <c r="G931" s="17"/>
      <c r="H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</row>
    <row r="932" spans="1:43" ht="26.25">
      <c r="A932" s="17"/>
      <c r="B932" s="17"/>
      <c r="C932" s="17"/>
      <c r="D932" s="17"/>
      <c r="E932" s="17"/>
      <c r="F932" s="17"/>
      <c r="G932" s="17"/>
      <c r="H932" s="17"/>
      <c r="I932" s="76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</row>
    <row r="933" spans="1:43" ht="26.25">
      <c r="A933" s="17"/>
      <c r="B933" s="17"/>
      <c r="C933" s="17"/>
      <c r="D933" s="17"/>
      <c r="E933" s="17"/>
      <c r="F933" s="17"/>
      <c r="G933" s="17"/>
      <c r="H933" s="17"/>
      <c r="I933" s="76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V934" s="17"/>
    </row>
    <row r="935" spans="1:43" ht="15" customHeight="1">
      <c r="H935" s="76" t="s">
        <v>30</v>
      </c>
      <c r="J935" s="76"/>
      <c r="V935" s="17"/>
      <c r="AA935" s="163" t="s">
        <v>31</v>
      </c>
      <c r="AB935" s="163"/>
      <c r="AC935" s="163"/>
    </row>
    <row r="936" spans="1:43" ht="15" customHeight="1">
      <c r="H936" s="76"/>
      <c r="J936" s="76"/>
      <c r="V936" s="17"/>
      <c r="AA936" s="163"/>
      <c r="AB936" s="163"/>
      <c r="AC936" s="163"/>
    </row>
    <row r="937" spans="1:43">
      <c r="V937" s="17"/>
    </row>
    <row r="938" spans="1:43">
      <c r="V938" s="17"/>
    </row>
    <row r="939" spans="1:43" ht="23.25">
      <c r="B939" s="24" t="s">
        <v>73</v>
      </c>
      <c r="V939" s="17"/>
      <c r="X939" s="22" t="s">
        <v>71</v>
      </c>
    </row>
    <row r="940" spans="1:43" ht="23.25">
      <c r="B940" s="23" t="s">
        <v>32</v>
      </c>
      <c r="C940" s="20">
        <f>IF(X895="PAGADO",0,C900)</f>
        <v>-4797.519255000002</v>
      </c>
      <c r="E940" s="164" t="s">
        <v>20</v>
      </c>
      <c r="F940" s="164"/>
      <c r="G940" s="164"/>
      <c r="H940" s="164"/>
      <c r="V940" s="17"/>
      <c r="X940" s="23" t="s">
        <v>32</v>
      </c>
      <c r="Y940" s="20">
        <f>IF(B1740="PAGADO",0,C945)</f>
        <v>-4797.519255000002</v>
      </c>
      <c r="AA940" s="164" t="s">
        <v>20</v>
      </c>
      <c r="AB940" s="164"/>
      <c r="AC940" s="164"/>
      <c r="AD940" s="164"/>
    </row>
    <row r="941" spans="1:43">
      <c r="B941" s="1" t="s">
        <v>0</v>
      </c>
      <c r="C941" s="19">
        <f>H956</f>
        <v>0</v>
      </c>
      <c r="E941" s="2" t="s">
        <v>1</v>
      </c>
      <c r="F941" s="2" t="s">
        <v>2</v>
      </c>
      <c r="G941" s="2" t="s">
        <v>3</v>
      </c>
      <c r="H941" s="2" t="s">
        <v>4</v>
      </c>
      <c r="N941" s="2" t="s">
        <v>1</v>
      </c>
      <c r="O941" s="2" t="s">
        <v>5</v>
      </c>
      <c r="P941" s="2" t="s">
        <v>4</v>
      </c>
      <c r="Q941" s="2" t="s">
        <v>6</v>
      </c>
      <c r="R941" s="2" t="s">
        <v>7</v>
      </c>
      <c r="S941" s="3"/>
      <c r="V941" s="17"/>
      <c r="X941" s="1" t="s">
        <v>0</v>
      </c>
      <c r="Y941" s="19">
        <f>AD956</f>
        <v>0</v>
      </c>
      <c r="AA941" s="2" t="s">
        <v>1</v>
      </c>
      <c r="AB941" s="2" t="s">
        <v>2</v>
      </c>
      <c r="AC941" s="2" t="s">
        <v>3</v>
      </c>
      <c r="AD941" s="2" t="s">
        <v>4</v>
      </c>
      <c r="AJ941" s="2" t="s">
        <v>1</v>
      </c>
      <c r="AK941" s="2" t="s">
        <v>5</v>
      </c>
      <c r="AL941" s="2" t="s">
        <v>4</v>
      </c>
      <c r="AM941" s="2" t="s">
        <v>6</v>
      </c>
      <c r="AN941" s="2" t="s">
        <v>7</v>
      </c>
      <c r="AO941" s="3"/>
    </row>
    <row r="942" spans="1:43">
      <c r="C942" s="20"/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Y942" s="2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1:43">
      <c r="B943" s="1" t="s">
        <v>24</v>
      </c>
      <c r="C943" s="19">
        <f>IF(C940&gt;0,C940+C941,C941)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" t="s">
        <v>24</v>
      </c>
      <c r="Y943" s="19">
        <f>IF(Y940&gt;0,Y940+Y941,Y941)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1:43">
      <c r="B944" s="1" t="s">
        <v>9</v>
      </c>
      <c r="C944" s="20">
        <f>C968</f>
        <v>4797.519255000002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9</v>
      </c>
      <c r="Y944" s="20">
        <f>Y968</f>
        <v>4797.519255000002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6" t="s">
        <v>26</v>
      </c>
      <c r="C945" s="21">
        <f>C943-C944</f>
        <v>-4797.519255000002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6" t="s">
        <v>27</v>
      </c>
      <c r="Y945" s="21">
        <f>Y943-Y944</f>
        <v>-4797.519255000002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 ht="23.25">
      <c r="B946" s="6"/>
      <c r="C946" s="7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65" t="str">
        <f>IF(Y945&lt;0,"NO PAGAR","COBRAR'")</f>
        <v>NO PAGAR</v>
      </c>
      <c r="Y946" s="165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3.25">
      <c r="B947" s="165" t="str">
        <f>IF(C945&lt;0,"NO PAGAR","COBRAR'")</f>
        <v>NO PAGAR</v>
      </c>
      <c r="C947" s="165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/>
      <c r="Y947" s="8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58" t="s">
        <v>9</v>
      </c>
      <c r="C948" s="159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58" t="s">
        <v>9</v>
      </c>
      <c r="Y948" s="159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IF(Y900&lt;0,"SALDO ADELANTADO","SALDO A FAVOR '")</f>
        <v>SALDO ADELANTADO</v>
      </c>
      <c r="C949" s="10">
        <f>IF(Y900&lt;=0,Y900*-1)</f>
        <v>4797.519255000002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IF(C945&lt;0,"SALDO ADELANTADO","SALDO A FAVOR'")</f>
        <v>SALDO ADELANTADO</v>
      </c>
      <c r="Y949" s="10">
        <f>IF(C945&lt;=0,C945*-1)</f>
        <v>4797.519255000002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R958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AN958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160" t="s">
        <v>7</v>
      </c>
      <c r="F956" s="161"/>
      <c r="G956" s="162"/>
      <c r="H956" s="5">
        <f>SUM(H942:H955)</f>
        <v>0</v>
      </c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160" t="s">
        <v>7</v>
      </c>
      <c r="AB956" s="161"/>
      <c r="AC956" s="162"/>
      <c r="AD956" s="5">
        <f>SUM(AD942:AD955)</f>
        <v>0</v>
      </c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3"/>
      <c r="F957" s="13"/>
      <c r="G957" s="13"/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3"/>
      <c r="AB957" s="13"/>
      <c r="AC957" s="13"/>
      <c r="AJ957" s="3"/>
      <c r="AK957" s="3"/>
      <c r="AL957" s="3"/>
      <c r="AM957" s="3"/>
      <c r="AN957" s="18"/>
      <c r="AO957" s="3"/>
    </row>
    <row r="958" spans="2:41">
      <c r="B958" s="12"/>
      <c r="C958" s="10"/>
      <c r="N958" s="160" t="s">
        <v>7</v>
      </c>
      <c r="O958" s="161"/>
      <c r="P958" s="161"/>
      <c r="Q958" s="162"/>
      <c r="R958" s="18">
        <f>SUM(R942:R957)</f>
        <v>0</v>
      </c>
      <c r="S958" s="3"/>
      <c r="V958" s="17"/>
      <c r="X958" s="12"/>
      <c r="Y958" s="10"/>
      <c r="AJ958" s="160" t="s">
        <v>7</v>
      </c>
      <c r="AK958" s="161"/>
      <c r="AL958" s="161"/>
      <c r="AM958" s="162"/>
      <c r="AN958" s="18">
        <f>SUM(AN942:AN957)</f>
        <v>0</v>
      </c>
      <c r="AO958" s="3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E961" s="14"/>
      <c r="V961" s="17"/>
      <c r="X961" s="12"/>
      <c r="Y961" s="10"/>
      <c r="AA961" s="14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4797.519255000002</v>
      </c>
      <c r="D968" t="s">
        <v>22</v>
      </c>
      <c r="E968" t="s">
        <v>21</v>
      </c>
      <c r="V968" s="17"/>
      <c r="X968" s="15" t="s">
        <v>18</v>
      </c>
      <c r="Y968" s="16">
        <f>SUM(Y949:Y967)</f>
        <v>4797.519255000002</v>
      </c>
      <c r="Z968" t="s">
        <v>22</v>
      </c>
      <c r="AA968" t="s">
        <v>21</v>
      </c>
    </row>
    <row r="969" spans="2:27">
      <c r="E969" s="1" t="s">
        <v>19</v>
      </c>
      <c r="V969" s="17"/>
      <c r="AA969" s="1" t="s">
        <v>19</v>
      </c>
    </row>
    <row r="970" spans="2:27">
      <c r="V970" s="17"/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 ht="26.25">
      <c r="I980" s="76"/>
      <c r="V980" s="17"/>
    </row>
    <row r="981" spans="2:41" ht="26.25">
      <c r="I981" s="76"/>
      <c r="V981" s="17"/>
    </row>
    <row r="982" spans="2:41">
      <c r="V982" s="17"/>
      <c r="AC982" s="166" t="s">
        <v>29</v>
      </c>
      <c r="AD982" s="166"/>
      <c r="AE982" s="166"/>
    </row>
    <row r="983" spans="2:41" ht="15" customHeight="1">
      <c r="H983" s="76" t="s">
        <v>28</v>
      </c>
      <c r="J983" s="76"/>
      <c r="V983" s="17"/>
      <c r="AC983" s="166"/>
      <c r="AD983" s="166"/>
      <c r="AE983" s="166"/>
    </row>
    <row r="984" spans="2:41" ht="15" customHeight="1">
      <c r="H984" s="76"/>
      <c r="J984" s="76"/>
      <c r="V984" s="17"/>
      <c r="AC984" s="166"/>
      <c r="AD984" s="166"/>
      <c r="AE984" s="166"/>
    </row>
    <row r="985" spans="2:41">
      <c r="V985" s="17"/>
    </row>
    <row r="986" spans="2:41">
      <c r="V986" s="17"/>
    </row>
    <row r="987" spans="2:41" ht="23.25">
      <c r="B987" s="22" t="s">
        <v>72</v>
      </c>
      <c r="V987" s="17"/>
      <c r="X987" s="22" t="s">
        <v>74</v>
      </c>
    </row>
    <row r="988" spans="2:41" ht="23.25">
      <c r="B988" s="23" t="s">
        <v>32</v>
      </c>
      <c r="C988" s="20">
        <f>IF(X940="PAGADO",0,Y945)</f>
        <v>-4797.519255000002</v>
      </c>
      <c r="E988" s="164" t="s">
        <v>20</v>
      </c>
      <c r="F988" s="164"/>
      <c r="G988" s="164"/>
      <c r="H988" s="164"/>
      <c r="V988" s="17"/>
      <c r="X988" s="23" t="s">
        <v>32</v>
      </c>
      <c r="Y988" s="20">
        <f>IF(B988="PAGADO",0,C993)</f>
        <v>-4797.519255000002</v>
      </c>
      <c r="AA988" s="164" t="s">
        <v>20</v>
      </c>
      <c r="AB988" s="164"/>
      <c r="AC988" s="164"/>
      <c r="AD988" s="164"/>
    </row>
    <row r="989" spans="2:41">
      <c r="B989" s="1" t="s">
        <v>0</v>
      </c>
      <c r="C989" s="19">
        <f>H1004</f>
        <v>0</v>
      </c>
      <c r="E989" s="2" t="s">
        <v>1</v>
      </c>
      <c r="F989" s="2" t="s">
        <v>2</v>
      </c>
      <c r="G989" s="2" t="s">
        <v>3</v>
      </c>
      <c r="H989" s="2" t="s">
        <v>4</v>
      </c>
      <c r="N989" s="2" t="s">
        <v>1</v>
      </c>
      <c r="O989" s="2" t="s">
        <v>5</v>
      </c>
      <c r="P989" s="2" t="s">
        <v>4</v>
      </c>
      <c r="Q989" s="2" t="s">
        <v>6</v>
      </c>
      <c r="R989" s="2" t="s">
        <v>7</v>
      </c>
      <c r="S989" s="3"/>
      <c r="V989" s="17"/>
      <c r="X989" s="1" t="s">
        <v>0</v>
      </c>
      <c r="Y989" s="19">
        <f>AD1004</f>
        <v>0</v>
      </c>
      <c r="AA989" s="2" t="s">
        <v>1</v>
      </c>
      <c r="AB989" s="2" t="s">
        <v>2</v>
      </c>
      <c r="AC989" s="2" t="s">
        <v>3</v>
      </c>
      <c r="AD989" s="2" t="s">
        <v>4</v>
      </c>
      <c r="AJ989" s="2" t="s">
        <v>1</v>
      </c>
      <c r="AK989" s="2" t="s">
        <v>5</v>
      </c>
      <c r="AL989" s="2" t="s">
        <v>4</v>
      </c>
      <c r="AM989" s="2" t="s">
        <v>6</v>
      </c>
      <c r="AN989" s="2" t="s">
        <v>7</v>
      </c>
      <c r="AO989" s="3"/>
    </row>
    <row r="990" spans="2:41">
      <c r="C990" s="2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Y990" s="2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" t="s">
        <v>24</v>
      </c>
      <c r="C991" s="19">
        <f>IF(C988&gt;0,C988+C989,C989)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" t="s">
        <v>24</v>
      </c>
      <c r="Y991" s="19">
        <f>IF(Y988&gt;0,Y988+Y989,Y989)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" t="s">
        <v>9</v>
      </c>
      <c r="C992" s="20">
        <f>C1015</f>
        <v>4797.519255000002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" t="s">
        <v>9</v>
      </c>
      <c r="Y992" s="20">
        <f>Y1015</f>
        <v>4797.519255000002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6" t="s">
        <v>25</v>
      </c>
      <c r="C993" s="21">
        <f>C991-C992</f>
        <v>-4797.519255000002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 t="s">
        <v>8</v>
      </c>
      <c r="Y993" s="21">
        <f>Y991-Y992</f>
        <v>-4797.519255000002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 ht="26.25">
      <c r="B994" s="167" t="str">
        <f>IF(C993&lt;0,"NO PAGAR","COBRAR")</f>
        <v>NO PAGAR</v>
      </c>
      <c r="C994" s="167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67" t="str">
        <f>IF(Y993&lt;0,"NO PAGAR","COBRAR")</f>
        <v>NO PAGAR</v>
      </c>
      <c r="Y994" s="167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58" t="s">
        <v>9</v>
      </c>
      <c r="C995" s="159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58" t="s">
        <v>9</v>
      </c>
      <c r="Y995" s="159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9" t="str">
        <f>IF(C1029&lt;0,"SALDO A FAVOR","SALDO ADELANTAD0'")</f>
        <v>SALDO ADELANTAD0'</v>
      </c>
      <c r="C996" s="10">
        <f>IF(Y940&lt;=0,Y940*-1)</f>
        <v>4797.519255000002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9" t="str">
        <f>IF(C993&lt;0,"SALDO ADELANTADO","SALDO A FAVOR'")</f>
        <v>SALDO ADELANTADO</v>
      </c>
      <c r="Y996" s="10">
        <f>IF(C993&lt;=0,C993*-1)</f>
        <v>4797.519255000002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10</v>
      </c>
      <c r="C997" s="10">
        <f>R1006</f>
        <v>0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10</v>
      </c>
      <c r="Y997" s="10">
        <f>AN1006</f>
        <v>0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11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11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12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12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13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13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14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14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15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15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16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16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17</v>
      </c>
      <c r="C1004" s="10"/>
      <c r="E1004" s="160" t="s">
        <v>7</v>
      </c>
      <c r="F1004" s="161"/>
      <c r="G1004" s="162"/>
      <c r="H1004" s="5">
        <f>SUM(H990:H1003)</f>
        <v>0</v>
      </c>
      <c r="N1004" s="3"/>
      <c r="O1004" s="3"/>
      <c r="P1004" s="3"/>
      <c r="Q1004" s="3"/>
      <c r="R1004" s="18"/>
      <c r="S1004" s="3"/>
      <c r="V1004" s="17"/>
      <c r="X1004" s="11" t="s">
        <v>17</v>
      </c>
      <c r="Y1004" s="10"/>
      <c r="AA1004" s="160" t="s">
        <v>7</v>
      </c>
      <c r="AB1004" s="161"/>
      <c r="AC1004" s="162"/>
      <c r="AD1004" s="5">
        <f>SUM(AD990:AD1003)</f>
        <v>0</v>
      </c>
      <c r="AJ1004" s="3"/>
      <c r="AK1004" s="3"/>
      <c r="AL1004" s="3"/>
      <c r="AM1004" s="3"/>
      <c r="AN1004" s="18"/>
      <c r="AO1004" s="3"/>
    </row>
    <row r="1005" spans="2:41">
      <c r="B1005" s="12"/>
      <c r="C1005" s="10"/>
      <c r="E1005" s="13"/>
      <c r="F1005" s="13"/>
      <c r="G1005" s="13"/>
      <c r="N1005" s="3"/>
      <c r="O1005" s="3"/>
      <c r="P1005" s="3"/>
      <c r="Q1005" s="3"/>
      <c r="R1005" s="18"/>
      <c r="S1005" s="3"/>
      <c r="V1005" s="17"/>
      <c r="X1005" s="12"/>
      <c r="Y1005" s="10"/>
      <c r="AA1005" s="13"/>
      <c r="AB1005" s="13"/>
      <c r="AC1005" s="13"/>
      <c r="AJ1005" s="3"/>
      <c r="AK1005" s="3"/>
      <c r="AL1005" s="3"/>
      <c r="AM1005" s="3"/>
      <c r="AN1005" s="18"/>
      <c r="AO1005" s="3"/>
    </row>
    <row r="1006" spans="2:41">
      <c r="B1006" s="12"/>
      <c r="C1006" s="10"/>
      <c r="N1006" s="160" t="s">
        <v>7</v>
      </c>
      <c r="O1006" s="161"/>
      <c r="P1006" s="161"/>
      <c r="Q1006" s="162"/>
      <c r="R1006" s="18">
        <f>SUM(R990:R1005)</f>
        <v>0</v>
      </c>
      <c r="S1006" s="3"/>
      <c r="V1006" s="17"/>
      <c r="X1006" s="12"/>
      <c r="Y1006" s="10"/>
      <c r="AJ1006" s="160" t="s">
        <v>7</v>
      </c>
      <c r="AK1006" s="161"/>
      <c r="AL1006" s="161"/>
      <c r="AM1006" s="162"/>
      <c r="AN1006" s="18">
        <f>SUM(AN990:AN1005)</f>
        <v>0</v>
      </c>
      <c r="AO1006" s="3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1:43">
      <c r="B1009" s="12"/>
      <c r="C1009" s="10"/>
      <c r="E1009" s="14"/>
      <c r="V1009" s="17"/>
      <c r="X1009" s="12"/>
      <c r="Y1009" s="10"/>
      <c r="AA1009" s="14"/>
    </row>
    <row r="1010" spans="1:43">
      <c r="B1010" s="12"/>
      <c r="C1010" s="10"/>
      <c r="V1010" s="17"/>
      <c r="X1010" s="12"/>
      <c r="Y1010" s="10"/>
    </row>
    <row r="1011" spans="1:43">
      <c r="B1011" s="12"/>
      <c r="C1011" s="10"/>
      <c r="V1011" s="17"/>
      <c r="X1011" s="12"/>
      <c r="Y1011" s="10"/>
    </row>
    <row r="1012" spans="1:43">
      <c r="B1012" s="12"/>
      <c r="C1012" s="10"/>
      <c r="V1012" s="17"/>
      <c r="X1012" s="12"/>
      <c r="Y1012" s="10"/>
    </row>
    <row r="1013" spans="1:43">
      <c r="B1013" s="12"/>
      <c r="C1013" s="10"/>
      <c r="V1013" s="17"/>
      <c r="X1013" s="12"/>
      <c r="Y1013" s="10"/>
    </row>
    <row r="1014" spans="1:43">
      <c r="B1014" s="11"/>
      <c r="C1014" s="10"/>
      <c r="V1014" s="17"/>
      <c r="X1014" s="11"/>
      <c r="Y1014" s="10"/>
    </row>
    <row r="1015" spans="1:43">
      <c r="B1015" s="15" t="s">
        <v>18</v>
      </c>
      <c r="C1015" s="16">
        <f>SUM(C996:C1014)</f>
        <v>4797.519255000002</v>
      </c>
      <c r="V1015" s="17"/>
      <c r="X1015" s="15" t="s">
        <v>18</v>
      </c>
      <c r="Y1015" s="16">
        <f>SUM(Y996:Y1014)</f>
        <v>4797.519255000002</v>
      </c>
    </row>
    <row r="1016" spans="1:43">
      <c r="D1016" t="s">
        <v>22</v>
      </c>
      <c r="E1016" t="s">
        <v>21</v>
      </c>
      <c r="V1016" s="17"/>
      <c r="Z1016" t="s">
        <v>22</v>
      </c>
      <c r="AA1016" t="s">
        <v>21</v>
      </c>
    </row>
    <row r="1017" spans="1:43">
      <c r="E1017" s="1" t="s">
        <v>19</v>
      </c>
      <c r="V1017" s="17"/>
      <c r="AA1017" s="1" t="s">
        <v>19</v>
      </c>
    </row>
    <row r="1018" spans="1:43">
      <c r="V1018" s="17"/>
    </row>
    <row r="1019" spans="1:43">
      <c r="V1019" s="17"/>
    </row>
    <row r="1020" spans="1:43">
      <c r="V1020" s="17"/>
    </row>
    <row r="1021" spans="1:43">
      <c r="I1021" s="17"/>
      <c r="V1021" s="17"/>
    </row>
    <row r="1022" spans="1:43">
      <c r="I1022" s="17"/>
      <c r="V1022" s="17"/>
    </row>
    <row r="1023" spans="1:43">
      <c r="I1023" s="17"/>
      <c r="V1023" s="17"/>
    </row>
    <row r="1024" spans="1:43">
      <c r="A1024" s="17"/>
      <c r="B1024" s="17"/>
      <c r="C1024" s="17"/>
      <c r="D1024" s="17"/>
      <c r="E1024" s="17"/>
      <c r="F1024" s="17"/>
      <c r="G1024" s="17"/>
      <c r="H1024" s="17"/>
      <c r="J1024" s="17"/>
      <c r="K1024" s="17"/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  <c r="AA1024" s="17"/>
      <c r="AB1024" s="17"/>
      <c r="AC1024" s="17"/>
      <c r="AD1024" s="17"/>
      <c r="AE1024" s="17"/>
      <c r="AF1024" s="17"/>
      <c r="AG1024" s="17"/>
      <c r="AH1024" s="17"/>
      <c r="AI1024" s="17"/>
      <c r="AJ1024" s="17"/>
      <c r="AK1024" s="17"/>
      <c r="AL1024" s="17"/>
      <c r="AM1024" s="17"/>
      <c r="AN1024" s="17"/>
      <c r="AO1024" s="17"/>
      <c r="AP1024" s="17"/>
      <c r="AQ1024" s="17"/>
    </row>
    <row r="1025" spans="1:43" ht="26.25">
      <c r="A1025" s="17"/>
      <c r="B1025" s="17"/>
      <c r="C1025" s="17"/>
      <c r="D1025" s="17"/>
      <c r="E1025" s="17"/>
      <c r="F1025" s="17"/>
      <c r="G1025" s="17"/>
      <c r="H1025" s="17"/>
      <c r="I1025" s="76"/>
      <c r="J1025" s="17"/>
      <c r="K1025" s="17"/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  <c r="AA1025" s="17"/>
      <c r="AB1025" s="17"/>
      <c r="AC1025" s="17"/>
      <c r="AD1025" s="17"/>
      <c r="AE1025" s="17"/>
      <c r="AF1025" s="17"/>
      <c r="AG1025" s="17"/>
      <c r="AH1025" s="17"/>
      <c r="AI1025" s="17"/>
      <c r="AJ1025" s="17"/>
      <c r="AK1025" s="17"/>
      <c r="AL1025" s="17"/>
      <c r="AM1025" s="17"/>
      <c r="AN1025" s="17"/>
      <c r="AO1025" s="17"/>
      <c r="AP1025" s="17"/>
      <c r="AQ1025" s="17"/>
    </row>
    <row r="1026" spans="1:43" ht="26.25">
      <c r="A1026" s="17"/>
      <c r="B1026" s="17"/>
      <c r="C1026" s="17"/>
      <c r="D1026" s="17"/>
      <c r="E1026" s="17"/>
      <c r="F1026" s="17"/>
      <c r="G1026" s="17"/>
      <c r="H1026" s="17"/>
      <c r="I1026" s="76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V1027" s="17"/>
    </row>
    <row r="1028" spans="1:43" ht="15" customHeight="1">
      <c r="H1028" s="76" t="s">
        <v>30</v>
      </c>
      <c r="J1028" s="76"/>
      <c r="V1028" s="17"/>
      <c r="AA1028" s="163" t="s">
        <v>31</v>
      </c>
      <c r="AB1028" s="163"/>
      <c r="AC1028" s="163"/>
    </row>
    <row r="1029" spans="1:43" ht="15" customHeight="1">
      <c r="H1029" s="76"/>
      <c r="J1029" s="76"/>
      <c r="V1029" s="17"/>
      <c r="AA1029" s="163"/>
      <c r="AB1029" s="163"/>
      <c r="AC1029" s="163"/>
    </row>
    <row r="1030" spans="1:43">
      <c r="V1030" s="17"/>
    </row>
    <row r="1031" spans="1:43">
      <c r="V1031" s="17"/>
    </row>
    <row r="1032" spans="1:43" ht="23.25">
      <c r="B1032" s="24" t="s">
        <v>72</v>
      </c>
      <c r="V1032" s="17"/>
      <c r="X1032" s="22" t="s">
        <v>72</v>
      </c>
    </row>
    <row r="1033" spans="1:43" ht="23.25">
      <c r="B1033" s="23" t="s">
        <v>32</v>
      </c>
      <c r="C1033" s="20">
        <f>IF(X988="PAGADO",0,C993)</f>
        <v>-4797.519255000002</v>
      </c>
      <c r="E1033" s="164" t="s">
        <v>20</v>
      </c>
      <c r="F1033" s="164"/>
      <c r="G1033" s="164"/>
      <c r="H1033" s="164"/>
      <c r="V1033" s="17"/>
      <c r="X1033" s="23" t="s">
        <v>32</v>
      </c>
      <c r="Y1033" s="20">
        <f>IF(B1833="PAGADO",0,C1038)</f>
        <v>-4797.519255000002</v>
      </c>
      <c r="AA1033" s="164" t="s">
        <v>20</v>
      </c>
      <c r="AB1033" s="164"/>
      <c r="AC1033" s="164"/>
      <c r="AD1033" s="164"/>
    </row>
    <row r="1034" spans="1:43">
      <c r="B1034" s="1" t="s">
        <v>0</v>
      </c>
      <c r="C1034" s="19">
        <f>H1049</f>
        <v>0</v>
      </c>
      <c r="E1034" s="2" t="s">
        <v>1</v>
      </c>
      <c r="F1034" s="2" t="s">
        <v>2</v>
      </c>
      <c r="G1034" s="2" t="s">
        <v>3</v>
      </c>
      <c r="H1034" s="2" t="s">
        <v>4</v>
      </c>
      <c r="N1034" s="2" t="s">
        <v>1</v>
      </c>
      <c r="O1034" s="2" t="s">
        <v>5</v>
      </c>
      <c r="P1034" s="2" t="s">
        <v>4</v>
      </c>
      <c r="Q1034" s="2" t="s">
        <v>6</v>
      </c>
      <c r="R1034" s="2" t="s">
        <v>7</v>
      </c>
      <c r="S1034" s="3"/>
      <c r="V1034" s="17"/>
      <c r="X1034" s="1" t="s">
        <v>0</v>
      </c>
      <c r="Y1034" s="19">
        <f>AD1049</f>
        <v>0</v>
      </c>
      <c r="AA1034" s="2" t="s">
        <v>1</v>
      </c>
      <c r="AB1034" s="2" t="s">
        <v>2</v>
      </c>
      <c r="AC1034" s="2" t="s">
        <v>3</v>
      </c>
      <c r="AD1034" s="2" t="s">
        <v>4</v>
      </c>
      <c r="AJ1034" s="2" t="s">
        <v>1</v>
      </c>
      <c r="AK1034" s="2" t="s">
        <v>5</v>
      </c>
      <c r="AL1034" s="2" t="s">
        <v>4</v>
      </c>
      <c r="AM1034" s="2" t="s">
        <v>6</v>
      </c>
      <c r="AN1034" s="2" t="s">
        <v>7</v>
      </c>
      <c r="AO1034" s="3"/>
    </row>
    <row r="1035" spans="1:43">
      <c r="C1035" s="20"/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Y1035" s="2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1:43">
      <c r="B1036" s="1" t="s">
        <v>24</v>
      </c>
      <c r="C1036" s="19">
        <f>IF(C1033&gt;0,C1033+C1034,C1034)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" t="s">
        <v>24</v>
      </c>
      <c r="Y1036" s="19">
        <f>IF(Y1033&gt;0,Y1033+Y1034,Y1034)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1:43">
      <c r="B1037" s="1" t="s">
        <v>9</v>
      </c>
      <c r="C1037" s="20">
        <f>C1061</f>
        <v>4797.519255000002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9</v>
      </c>
      <c r="Y1037" s="20">
        <f>Y1061</f>
        <v>4797.519255000002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6" t="s">
        <v>26</v>
      </c>
      <c r="C1038" s="21">
        <f>C1036-C1037</f>
        <v>-4797.519255000002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6" t="s">
        <v>27</v>
      </c>
      <c r="Y1038" s="21">
        <f>Y1036-Y1037</f>
        <v>-4797.519255000002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 ht="23.25">
      <c r="B1039" s="6"/>
      <c r="C1039" s="7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65" t="str">
        <f>IF(Y1038&lt;0,"NO PAGAR","COBRAR'")</f>
        <v>NO PAGAR</v>
      </c>
      <c r="Y1039" s="165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 ht="23.25">
      <c r="B1040" s="165" t="str">
        <f>IF(C1038&lt;0,"NO PAGAR","COBRAR'")</f>
        <v>NO PAGAR</v>
      </c>
      <c r="C1040" s="165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/>
      <c r="Y1040" s="8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58" t="s">
        <v>9</v>
      </c>
      <c r="C1041" s="159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58" t="s">
        <v>9</v>
      </c>
      <c r="Y1041" s="159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IF(Y993&lt;0,"SALDO ADELANTADO","SALDO A FAVOR '")</f>
        <v>SALDO ADELANTADO</v>
      </c>
      <c r="C1042" s="10">
        <f>IF(Y993&lt;=0,Y993*-1)</f>
        <v>4797.519255000002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IF(C1038&lt;0,"SALDO ADELANTADO","SALDO A FAVOR'")</f>
        <v>SALDO ADELANTADO</v>
      </c>
      <c r="Y1042" s="10">
        <f>IF(C1038&lt;=0,C1038*-1)</f>
        <v>4797.519255000002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R1051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AN1051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160" t="s">
        <v>7</v>
      </c>
      <c r="F1049" s="161"/>
      <c r="G1049" s="162"/>
      <c r="H1049" s="5">
        <f>SUM(H1035:H1048)</f>
        <v>0</v>
      </c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160" t="s">
        <v>7</v>
      </c>
      <c r="AB1049" s="161"/>
      <c r="AC1049" s="162"/>
      <c r="AD1049" s="5">
        <f>SUM(AD1035:AD1048)</f>
        <v>0</v>
      </c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3"/>
      <c r="F1050" s="13"/>
      <c r="G1050" s="13"/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3"/>
      <c r="AB1050" s="13"/>
      <c r="AC1050" s="13"/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N1051" s="160" t="s">
        <v>7</v>
      </c>
      <c r="O1051" s="161"/>
      <c r="P1051" s="161"/>
      <c r="Q1051" s="162"/>
      <c r="R1051" s="18">
        <f>SUM(R1035:R1050)</f>
        <v>0</v>
      </c>
      <c r="S1051" s="3"/>
      <c r="V1051" s="17"/>
      <c r="X1051" s="12"/>
      <c r="Y1051" s="10"/>
      <c r="AJ1051" s="160" t="s">
        <v>7</v>
      </c>
      <c r="AK1051" s="161"/>
      <c r="AL1051" s="161"/>
      <c r="AM1051" s="162"/>
      <c r="AN1051" s="18">
        <f>SUM(AN1035:AN1050)</f>
        <v>0</v>
      </c>
      <c r="AO1051" s="3"/>
    </row>
    <row r="1052" spans="2:41">
      <c r="B1052" s="12"/>
      <c r="C1052" s="10"/>
      <c r="V1052" s="17"/>
      <c r="X1052" s="12"/>
      <c r="Y1052" s="10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E1054" s="14"/>
      <c r="V1054" s="17"/>
      <c r="X1054" s="12"/>
      <c r="Y1054" s="10"/>
      <c r="AA1054" s="14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V1056" s="17"/>
      <c r="X1056" s="12"/>
      <c r="Y1056" s="10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1"/>
      <c r="C1060" s="10"/>
      <c r="V1060" s="17"/>
      <c r="X1060" s="11"/>
      <c r="Y1060" s="10"/>
    </row>
    <row r="1061" spans="2:27">
      <c r="B1061" s="15" t="s">
        <v>18</v>
      </c>
      <c r="C1061" s="16">
        <f>SUM(C1042:C1060)</f>
        <v>4797.519255000002</v>
      </c>
      <c r="D1061" t="s">
        <v>22</v>
      </c>
      <c r="E1061" t="s">
        <v>21</v>
      </c>
      <c r="V1061" s="17"/>
      <c r="X1061" s="15" t="s">
        <v>18</v>
      </c>
      <c r="Y1061" s="16">
        <f>SUM(Y1042:Y1060)</f>
        <v>4797.519255000002</v>
      </c>
      <c r="Z1061" t="s">
        <v>22</v>
      </c>
      <c r="AA1061" t="s">
        <v>21</v>
      </c>
    </row>
    <row r="1062" spans="2:27">
      <c r="E1062" s="1" t="s">
        <v>19</v>
      </c>
      <c r="V1062" s="17"/>
      <c r="AA1062" s="1" t="s">
        <v>19</v>
      </c>
    </row>
    <row r="1063" spans="2:27">
      <c r="V1063" s="17"/>
    </row>
    <row r="1064" spans="2:27">
      <c r="V1064" s="17"/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</sheetData>
  <mergeCells count="277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2:G492"/>
    <mergeCell ref="AA492:AC492"/>
    <mergeCell ref="N494:Q494"/>
    <mergeCell ref="AJ494:AM494"/>
    <mergeCell ref="AC516:AE518"/>
    <mergeCell ref="E476:H476"/>
    <mergeCell ref="AA476:AD476"/>
    <mergeCell ref="X482:Y482"/>
    <mergeCell ref="B483:C483"/>
    <mergeCell ref="B484:C484"/>
    <mergeCell ref="X484:Y484"/>
    <mergeCell ref="E538:G538"/>
    <mergeCell ref="AA538:AC538"/>
    <mergeCell ref="N540:Q540"/>
    <mergeCell ref="AJ540:AM540"/>
    <mergeCell ref="AA562:AC563"/>
    <mergeCell ref="E522:H522"/>
    <mergeCell ref="AA522:AD522"/>
    <mergeCell ref="B528:C528"/>
    <mergeCell ref="X528:Y528"/>
    <mergeCell ref="B529:C529"/>
    <mergeCell ref="X529:Y529"/>
    <mergeCell ref="E583:G583"/>
    <mergeCell ref="AA583:AC583"/>
    <mergeCell ref="N585:Q585"/>
    <mergeCell ref="AJ585:AM585"/>
    <mergeCell ref="AC609:AE611"/>
    <mergeCell ref="E567:H567"/>
    <mergeCell ref="AA567:AD567"/>
    <mergeCell ref="X573:Y573"/>
    <mergeCell ref="B574:C574"/>
    <mergeCell ref="B575:C575"/>
    <mergeCell ref="X575:Y575"/>
    <mergeCell ref="E631:G631"/>
    <mergeCell ref="AA631:AC631"/>
    <mergeCell ref="N633:Q633"/>
    <mergeCell ref="AJ633:AM633"/>
    <mergeCell ref="AA655:AC656"/>
    <mergeCell ref="E615:H615"/>
    <mergeCell ref="AA615:AD615"/>
    <mergeCell ref="B621:C621"/>
    <mergeCell ref="X621:Y621"/>
    <mergeCell ref="B622:C622"/>
    <mergeCell ref="X622:Y622"/>
    <mergeCell ref="E676:G676"/>
    <mergeCell ref="AA676:AC676"/>
    <mergeCell ref="N678:Q678"/>
    <mergeCell ref="AJ678:AM678"/>
    <mergeCell ref="AC702:AE704"/>
    <mergeCell ref="E660:H660"/>
    <mergeCell ref="AA660:AD660"/>
    <mergeCell ref="X666:Y666"/>
    <mergeCell ref="B667:C667"/>
    <mergeCell ref="B668:C668"/>
    <mergeCell ref="X668:Y668"/>
    <mergeCell ref="E724:G724"/>
    <mergeCell ref="AA724:AC724"/>
    <mergeCell ref="N726:Q726"/>
    <mergeCell ref="AJ726:AM726"/>
    <mergeCell ref="AA748:AC749"/>
    <mergeCell ref="E708:H708"/>
    <mergeCell ref="AA708:AD708"/>
    <mergeCell ref="B714:C714"/>
    <mergeCell ref="X714:Y714"/>
    <mergeCell ref="B715:C715"/>
    <mergeCell ref="X715:Y715"/>
    <mergeCell ref="E769:G769"/>
    <mergeCell ref="AA769:AC769"/>
    <mergeCell ref="N771:Q771"/>
    <mergeCell ref="AJ771:AM771"/>
    <mergeCell ref="AC795:AE797"/>
    <mergeCell ref="E753:H753"/>
    <mergeCell ref="AA753:AD753"/>
    <mergeCell ref="X759:Y759"/>
    <mergeCell ref="B760:C760"/>
    <mergeCell ref="B761:C761"/>
    <mergeCell ref="X761:Y761"/>
    <mergeCell ref="E817:G817"/>
    <mergeCell ref="AA817:AC817"/>
    <mergeCell ref="N819:Q819"/>
    <mergeCell ref="AJ819:AM819"/>
    <mergeCell ref="AA841:AC842"/>
    <mergeCell ref="E801:H801"/>
    <mergeCell ref="AA801:AD801"/>
    <mergeCell ref="B807:C807"/>
    <mergeCell ref="X807:Y807"/>
    <mergeCell ref="B808:C808"/>
    <mergeCell ref="X808:Y808"/>
    <mergeCell ref="E862:G862"/>
    <mergeCell ref="AA862:AC862"/>
    <mergeCell ref="N864:Q864"/>
    <mergeCell ref="AJ864:AM864"/>
    <mergeCell ref="AC889:AE891"/>
    <mergeCell ref="E846:H846"/>
    <mergeCell ref="AA846:AD846"/>
    <mergeCell ref="X852:Y852"/>
    <mergeCell ref="B853:C853"/>
    <mergeCell ref="B854:C854"/>
    <mergeCell ref="X854:Y854"/>
    <mergeCell ref="E911:G911"/>
    <mergeCell ref="AA911:AC911"/>
    <mergeCell ref="N913:Q913"/>
    <mergeCell ref="AJ913:AM913"/>
    <mergeCell ref="AA935:AC936"/>
    <mergeCell ref="E895:H895"/>
    <mergeCell ref="AA895:AD895"/>
    <mergeCell ref="B901:C901"/>
    <mergeCell ref="X901:Y901"/>
    <mergeCell ref="B902:C902"/>
    <mergeCell ref="X902:Y902"/>
    <mergeCell ref="E956:G956"/>
    <mergeCell ref="AA956:AC956"/>
    <mergeCell ref="N958:Q958"/>
    <mergeCell ref="AJ958:AM958"/>
    <mergeCell ref="AC982:AE984"/>
    <mergeCell ref="E940:H940"/>
    <mergeCell ref="AA940:AD940"/>
    <mergeCell ref="X946:Y946"/>
    <mergeCell ref="B947:C947"/>
    <mergeCell ref="B948:C948"/>
    <mergeCell ref="X948:Y948"/>
    <mergeCell ref="E1004:G1004"/>
    <mergeCell ref="AA1004:AC1004"/>
    <mergeCell ref="N1006:Q1006"/>
    <mergeCell ref="AJ1006:AM1006"/>
    <mergeCell ref="AA1028:AC1029"/>
    <mergeCell ref="E988:H988"/>
    <mergeCell ref="AA988:AD988"/>
    <mergeCell ref="B994:C994"/>
    <mergeCell ref="X994:Y994"/>
    <mergeCell ref="B995:C995"/>
    <mergeCell ref="X995:Y995"/>
    <mergeCell ref="E1049:G1049"/>
    <mergeCell ref="AA1049:AC1049"/>
    <mergeCell ref="N1051:Q1051"/>
    <mergeCell ref="AJ1051:AM1051"/>
    <mergeCell ref="E1033:H1033"/>
    <mergeCell ref="AA1033:AD1033"/>
    <mergeCell ref="X1039:Y1039"/>
    <mergeCell ref="B1040:C1040"/>
    <mergeCell ref="B1041:C1041"/>
    <mergeCell ref="X1041:Y1041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208"/>
  <sheetViews>
    <sheetView topLeftCell="Y499" zoomScale="82" zoomScaleNormal="82" workbookViewId="0">
      <selection activeCell="AN507" sqref="AN507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4" t="s">
        <v>61</v>
      </c>
      <c r="F8" s="164"/>
      <c r="G8" s="164"/>
      <c r="H8" s="164"/>
      <c r="V8" s="17"/>
      <c r="X8" s="23" t="s">
        <v>82</v>
      </c>
      <c r="Y8" s="20">
        <f>IF(B8="PAGADO",0,C13)</f>
        <v>-702.65</v>
      </c>
      <c r="AA8" s="164" t="s">
        <v>61</v>
      </c>
      <c r="AB8" s="164"/>
      <c r="AC8" s="164"/>
      <c r="AD8" s="164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NO PAGAR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60" t="s">
        <v>7</v>
      </c>
      <c r="AB24" s="161"/>
      <c r="AC24" s="162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22.65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64" t="s">
        <v>204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204</v>
      </c>
      <c r="AB53" s="164"/>
      <c r="AC53" s="164"/>
      <c r="AD53" s="164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220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387</v>
      </c>
      <c r="C106" s="20">
        <f>IF(X53="PAGADO",0,Y58)</f>
        <v>0</v>
      </c>
      <c r="E106" s="164" t="s">
        <v>204</v>
      </c>
      <c r="F106" s="164"/>
      <c r="G106" s="164"/>
      <c r="H106" s="164"/>
      <c r="V106" s="17"/>
      <c r="X106" s="23" t="s">
        <v>32</v>
      </c>
      <c r="Y106" s="20">
        <f>IF(B106="PAGADO",0,C111)</f>
        <v>-110</v>
      </c>
      <c r="AA106" s="164" t="s">
        <v>318</v>
      </c>
      <c r="AB106" s="164"/>
      <c r="AC106" s="164"/>
      <c r="AD106" s="164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313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320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NO PAGAR</v>
      </c>
      <c r="C112" s="16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NO PAGAR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540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63" t="s">
        <v>30</v>
      </c>
      <c r="I140" s="163"/>
      <c r="J140" s="163"/>
      <c r="V140" s="17"/>
      <c r="AA140" s="163" t="s">
        <v>31</v>
      </c>
      <c r="AB140" s="163"/>
      <c r="AC140" s="163"/>
    </row>
    <row r="141" spans="1:43">
      <c r="H141" s="163"/>
      <c r="I141" s="163"/>
      <c r="J141" s="163"/>
      <c r="V141" s="17"/>
      <c r="AA141" s="163"/>
      <c r="AB141" s="163"/>
      <c r="AC141" s="163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64" t="s">
        <v>204</v>
      </c>
      <c r="F145" s="164"/>
      <c r="G145" s="164"/>
      <c r="H145" s="164"/>
      <c r="V145" s="17"/>
      <c r="X145" s="23" t="s">
        <v>32</v>
      </c>
      <c r="Y145" s="20">
        <f>IF(B145="PAGADO",0,C150)</f>
        <v>-267.52</v>
      </c>
      <c r="AA145" s="164" t="s">
        <v>204</v>
      </c>
      <c r="AB145" s="164"/>
      <c r="AC145" s="164"/>
      <c r="AD145" s="164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349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381</v>
      </c>
      <c r="AD147" s="5">
        <v>220</v>
      </c>
      <c r="AJ147" s="25">
        <v>44974</v>
      </c>
      <c r="AK147" s="3" t="s">
        <v>367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331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386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386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65" t="str">
        <f>IF(Y150&lt;0,"NO PAGAR","COBRAR'")</f>
        <v>NO PAGAR</v>
      </c>
      <c r="Y151" s="165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65" t="str">
        <f>IF(C150&lt;0,"NO PAGAR","COBRAR'")</f>
        <v>NO PAGAR</v>
      </c>
      <c r="C152" s="165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58" t="s">
        <v>9</v>
      </c>
      <c r="C153" s="159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58" t="s">
        <v>9</v>
      </c>
      <c r="Y153" s="159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343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60" t="s">
        <v>7</v>
      </c>
      <c r="F161" s="161"/>
      <c r="G161" s="162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60" t="s">
        <v>7</v>
      </c>
      <c r="AB161" s="161"/>
      <c r="AC161" s="162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60" t="s">
        <v>7</v>
      </c>
      <c r="O163" s="161"/>
      <c r="P163" s="161"/>
      <c r="Q163" s="162"/>
      <c r="R163" s="18">
        <f>SUM(R147:R162)</f>
        <v>40</v>
      </c>
      <c r="S163" s="3"/>
      <c r="V163" s="17"/>
      <c r="X163" s="12"/>
      <c r="Y163" s="10"/>
      <c r="AJ163" s="160" t="s">
        <v>7</v>
      </c>
      <c r="AK163" s="161"/>
      <c r="AL163" s="161"/>
      <c r="AM163" s="162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66" t="s">
        <v>29</v>
      </c>
      <c r="AD188" s="166"/>
      <c r="AE188" s="166"/>
    </row>
    <row r="189" spans="8:31">
      <c r="H189" s="163" t="s">
        <v>28</v>
      </c>
      <c r="I189" s="163"/>
      <c r="J189" s="163"/>
      <c r="V189" s="17"/>
      <c r="AC189" s="166"/>
      <c r="AD189" s="166"/>
      <c r="AE189" s="166"/>
    </row>
    <row r="190" spans="8:31">
      <c r="H190" s="163"/>
      <c r="I190" s="163"/>
      <c r="J190" s="163"/>
      <c r="V190" s="17"/>
      <c r="AC190" s="166"/>
      <c r="AD190" s="166"/>
      <c r="AE190" s="166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64" t="s">
        <v>362</v>
      </c>
      <c r="F194" s="164"/>
      <c r="G194" s="164"/>
      <c r="H194" s="164"/>
      <c r="V194" s="17"/>
      <c r="X194" s="23" t="s">
        <v>32</v>
      </c>
      <c r="Y194" s="20">
        <f>IF(B194="PAGADO",0,C199)</f>
        <v>0</v>
      </c>
      <c r="AA194" s="164" t="s">
        <v>61</v>
      </c>
      <c r="AB194" s="164"/>
      <c r="AC194" s="164"/>
      <c r="AD194" s="164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408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414</v>
      </c>
      <c r="AC196" s="3" t="s">
        <v>415</v>
      </c>
      <c r="AD196" s="5">
        <v>150</v>
      </c>
      <c r="AJ196" s="25">
        <v>44985</v>
      </c>
      <c r="AK196" s="3" t="s">
        <v>248</v>
      </c>
      <c r="AL196" s="3" t="s">
        <v>413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416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401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416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409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67" t="str">
        <f>IF(C199&lt;0,"NO PAGAR","COBRAR")</f>
        <v>COBRAR</v>
      </c>
      <c r="C200" s="167"/>
      <c r="E200" s="4">
        <v>44985</v>
      </c>
      <c r="F200" s="3" t="s">
        <v>410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67" t="str">
        <f>IF(Y199&lt;0,"NO PAGAR","COBRAR")</f>
        <v>NO PAGAR</v>
      </c>
      <c r="Y200" s="167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58" t="s">
        <v>9</v>
      </c>
      <c r="C201" s="159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58" t="s">
        <v>9</v>
      </c>
      <c r="Y201" s="159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455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60" t="s">
        <v>7</v>
      </c>
      <c r="F210" s="161"/>
      <c r="G210" s="162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448</v>
      </c>
      <c r="Y210" s="10">
        <v>90</v>
      </c>
      <c r="AA210" s="160" t="s">
        <v>7</v>
      </c>
      <c r="AB210" s="161"/>
      <c r="AC210" s="162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485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60" t="s">
        <v>7</v>
      </c>
      <c r="O212" s="161"/>
      <c r="P212" s="161"/>
      <c r="Q212" s="162"/>
      <c r="R212" s="18">
        <f>SUM(R196:R211)</f>
        <v>683.56</v>
      </c>
      <c r="S212" s="3"/>
      <c r="V212" s="17"/>
      <c r="X212" s="12"/>
      <c r="Y212" s="10"/>
      <c r="AJ212" s="160" t="s">
        <v>7</v>
      </c>
      <c r="AK212" s="161"/>
      <c r="AL212" s="161"/>
      <c r="AM212" s="162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63" t="s">
        <v>30</v>
      </c>
      <c r="I234" s="163"/>
      <c r="J234" s="163"/>
      <c r="V234" s="17"/>
      <c r="AA234" s="163" t="s">
        <v>31</v>
      </c>
      <c r="AB234" s="163"/>
      <c r="AC234" s="163"/>
    </row>
    <row r="235" spans="1:43">
      <c r="H235" s="163"/>
      <c r="I235" s="163"/>
      <c r="J235" s="163"/>
      <c r="V235" s="17"/>
      <c r="AA235" s="163"/>
      <c r="AB235" s="163"/>
      <c r="AC235" s="163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64" t="s">
        <v>204</v>
      </c>
      <c r="F239" s="164"/>
      <c r="G239" s="164"/>
      <c r="H239" s="164"/>
      <c r="V239" s="17"/>
      <c r="X239" s="23" t="s">
        <v>32</v>
      </c>
      <c r="Y239" s="20">
        <f>IF(B239="PAGADO",0,C244)</f>
        <v>-50.880000000000109</v>
      </c>
      <c r="AA239" s="164" t="s">
        <v>362</v>
      </c>
      <c r="AB239" s="164"/>
      <c r="AC239" s="164"/>
      <c r="AD239" s="164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498</v>
      </c>
      <c r="G241" s="3" t="s">
        <v>334</v>
      </c>
      <c r="H241" s="5">
        <v>300</v>
      </c>
      <c r="N241" s="25">
        <v>45000</v>
      </c>
      <c r="O241" s="3" t="s">
        <v>507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539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546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511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514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518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65" t="str">
        <f>IF(Y244&lt;0,"NO PAGAR","COBRAR'")</f>
        <v>NO PAGAR</v>
      </c>
      <c r="Y245" s="165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65" t="str">
        <f>IF(C244&lt;0,"NO PAGAR","COBRAR'")</f>
        <v>NO PAGAR</v>
      </c>
      <c r="C246" s="165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58" t="s">
        <v>9</v>
      </c>
      <c r="C247" s="159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58" t="s">
        <v>9</v>
      </c>
      <c r="Y247" s="159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60" t="s">
        <v>7</v>
      </c>
      <c r="F255" s="161"/>
      <c r="G255" s="162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60" t="s">
        <v>7</v>
      </c>
      <c r="AB255" s="161"/>
      <c r="AC255" s="162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529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60" t="s">
        <v>7</v>
      </c>
      <c r="O257" s="161"/>
      <c r="P257" s="161"/>
      <c r="Q257" s="162"/>
      <c r="R257" s="18">
        <f>SUM(R241:R256)</f>
        <v>250</v>
      </c>
      <c r="S257" s="3"/>
      <c r="V257" s="17"/>
      <c r="X257" s="12" t="s">
        <v>559</v>
      </c>
      <c r="Y257" s="10">
        <v>236</v>
      </c>
      <c r="AJ257" s="160" t="s">
        <v>7</v>
      </c>
      <c r="AK257" s="161"/>
      <c r="AL257" s="161"/>
      <c r="AM257" s="162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66" t="s">
        <v>29</v>
      </c>
      <c r="AD280" s="166"/>
      <c r="AE280" s="166"/>
    </row>
    <row r="281" spans="2:41">
      <c r="H281" s="163" t="s">
        <v>28</v>
      </c>
      <c r="I281" s="163"/>
      <c r="J281" s="163"/>
      <c r="V281" s="17"/>
      <c r="AC281" s="166"/>
      <c r="AD281" s="166"/>
      <c r="AE281" s="166"/>
    </row>
    <row r="282" spans="2:41">
      <c r="H282" s="163"/>
      <c r="I282" s="163"/>
      <c r="J282" s="163"/>
      <c r="V282" s="17"/>
      <c r="AC282" s="166"/>
      <c r="AD282" s="166"/>
      <c r="AE282" s="166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64" t="s">
        <v>362</v>
      </c>
      <c r="F286" s="164"/>
      <c r="G286" s="164"/>
      <c r="H286" s="164"/>
      <c r="V286" s="17"/>
      <c r="X286" s="23" t="s">
        <v>32</v>
      </c>
      <c r="Y286" s="20">
        <f>IF(B286="PAGADO",0,C291)</f>
        <v>-293.98</v>
      </c>
      <c r="AA286" s="164" t="s">
        <v>362</v>
      </c>
      <c r="AB286" s="164"/>
      <c r="AC286" s="164"/>
      <c r="AD286" s="164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588</v>
      </c>
      <c r="G288" s="3"/>
      <c r="H288" s="5">
        <v>100</v>
      </c>
      <c r="N288" s="25">
        <v>45013</v>
      </c>
      <c r="O288" s="3" t="s">
        <v>570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515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590</v>
      </c>
      <c r="G289" s="3"/>
      <c r="H289" s="5">
        <v>50</v>
      </c>
      <c r="N289" s="25">
        <v>45014</v>
      </c>
      <c r="O289" s="3" t="s">
        <v>580</v>
      </c>
      <c r="P289" s="3"/>
      <c r="Q289" s="3" t="s">
        <v>581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624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593</v>
      </c>
      <c r="G290" s="3" t="s">
        <v>86</v>
      </c>
      <c r="H290" s="5">
        <v>120</v>
      </c>
      <c r="N290" s="25">
        <v>45022</v>
      </c>
      <c r="O290" s="3" t="s">
        <v>605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601</v>
      </c>
      <c r="H291" s="5">
        <v>200</v>
      </c>
      <c r="N291" s="25">
        <v>44991</v>
      </c>
      <c r="O291" s="3" t="s">
        <v>616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67" t="str">
        <f>IF(C291&lt;0,"NO PAGAR","COBRAR")</f>
        <v>NO PAGAR</v>
      </c>
      <c r="C292" s="167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67" t="str">
        <f>IF(Y291&lt;0,"NO PAGAR","COBRAR")</f>
        <v>NO PAGAR</v>
      </c>
      <c r="Y292" s="167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58" t="s">
        <v>9</v>
      </c>
      <c r="C293" s="159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58" t="s">
        <v>9</v>
      </c>
      <c r="Y293" s="159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1" t="s">
        <v>627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574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60" t="s">
        <v>7</v>
      </c>
      <c r="F302" s="161"/>
      <c r="G302" s="162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60" t="s">
        <v>7</v>
      </c>
      <c r="AB302" s="161"/>
      <c r="AC302" s="162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60" t="s">
        <v>7</v>
      </c>
      <c r="O304" s="161"/>
      <c r="P304" s="161"/>
      <c r="Q304" s="162"/>
      <c r="R304" s="18">
        <f>SUM(R288:R303)</f>
        <v>310</v>
      </c>
      <c r="S304" s="3"/>
      <c r="V304" s="17"/>
      <c r="X304" s="12"/>
      <c r="Y304" s="10"/>
      <c r="AJ304" s="160" t="s">
        <v>7</v>
      </c>
      <c r="AK304" s="161"/>
      <c r="AL304" s="161"/>
      <c r="AM304" s="162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63" t="s">
        <v>30</v>
      </c>
      <c r="I326" s="163"/>
      <c r="J326" s="163"/>
      <c r="V326" s="17"/>
      <c r="AA326" s="163" t="s">
        <v>31</v>
      </c>
      <c r="AB326" s="163"/>
      <c r="AC326" s="163"/>
    </row>
    <row r="327" spans="1:43">
      <c r="H327" s="163"/>
      <c r="I327" s="163"/>
      <c r="J327" s="163"/>
      <c r="V327" s="17"/>
      <c r="AA327" s="163"/>
      <c r="AB327" s="163"/>
      <c r="AC327" s="163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64" t="s">
        <v>362</v>
      </c>
      <c r="F331" s="164"/>
      <c r="G331" s="164"/>
      <c r="H331" s="164"/>
      <c r="V331" s="17"/>
      <c r="X331" s="23" t="s">
        <v>32</v>
      </c>
      <c r="Y331" s="20">
        <f>IF(B1108="PAGADO",0,C336)</f>
        <v>-457.30000000000018</v>
      </c>
      <c r="AA331" s="164" t="s">
        <v>61</v>
      </c>
      <c r="AB331" s="164"/>
      <c r="AC331" s="164"/>
      <c r="AD331" s="164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498</v>
      </c>
      <c r="G333" s="3" t="s">
        <v>334</v>
      </c>
      <c r="H333" s="5">
        <v>310</v>
      </c>
      <c r="N333" s="25">
        <v>45030</v>
      </c>
      <c r="O333" s="3" t="s">
        <v>580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515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498</v>
      </c>
      <c r="G334" s="3" t="s">
        <v>151</v>
      </c>
      <c r="H334" s="5">
        <v>140</v>
      </c>
      <c r="N334" s="25">
        <v>45033</v>
      </c>
      <c r="O334" s="3" t="s">
        <v>580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702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498</v>
      </c>
      <c r="G335" s="3" t="s">
        <v>106</v>
      </c>
      <c r="H335" s="5">
        <v>285</v>
      </c>
      <c r="N335" s="25">
        <v>45035</v>
      </c>
      <c r="O335" s="3" t="s">
        <v>659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706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498</v>
      </c>
      <c r="G336" s="3" t="s">
        <v>638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498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65" t="str">
        <f>IF(Y336&lt;0,"NO PAGAR","COBRAR'")</f>
        <v>NO PAGAR</v>
      </c>
      <c r="Y337" s="165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65" t="str">
        <f>IF(C336&lt;0,"NO PAGAR","COBRAR'")</f>
        <v>NO PAGAR</v>
      </c>
      <c r="C338" s="165"/>
      <c r="E338" s="4">
        <v>44967</v>
      </c>
      <c r="F338" s="3" t="s">
        <v>149</v>
      </c>
      <c r="G338" s="3" t="s">
        <v>649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58" t="s">
        <v>9</v>
      </c>
      <c r="C339" s="159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58" t="s">
        <v>9</v>
      </c>
      <c r="Y339" s="159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660</v>
      </c>
      <c r="G340" s="3" t="s">
        <v>578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671</v>
      </c>
      <c r="C347" s="10">
        <v>47.05</v>
      </c>
      <c r="E347" s="160" t="s">
        <v>7</v>
      </c>
      <c r="F347" s="161"/>
      <c r="G347" s="162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60" t="s">
        <v>7</v>
      </c>
      <c r="AB347" s="161"/>
      <c r="AC347" s="162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674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697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60" t="s">
        <v>7</v>
      </c>
      <c r="O349" s="161"/>
      <c r="P349" s="161"/>
      <c r="Q349" s="162"/>
      <c r="R349" s="18">
        <f>SUM(R333:R348)</f>
        <v>1010</v>
      </c>
      <c r="S349" s="3"/>
      <c r="V349" s="17"/>
      <c r="X349" s="12"/>
      <c r="Y349" s="10"/>
      <c r="AJ349" s="160" t="s">
        <v>7</v>
      </c>
      <c r="AK349" s="161"/>
      <c r="AL349" s="161"/>
      <c r="AM349" s="162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63" t="s">
        <v>28</v>
      </c>
      <c r="I374" s="163"/>
      <c r="J374" s="163"/>
      <c r="V374" s="17"/>
    </row>
    <row r="375" spans="2:41">
      <c r="H375" s="163"/>
      <c r="I375" s="163"/>
      <c r="J375" s="163"/>
      <c r="V375" s="17"/>
    </row>
    <row r="376" spans="2:41">
      <c r="V376" s="17"/>
      <c r="X376" s="176" t="s">
        <v>64</v>
      </c>
      <c r="AB376" s="173" t="s">
        <v>29</v>
      </c>
      <c r="AC376" s="173"/>
      <c r="AD376" s="173"/>
    </row>
    <row r="377" spans="2:41">
      <c r="V377" s="17"/>
      <c r="X377" s="176"/>
      <c r="AB377" s="173"/>
      <c r="AC377" s="173"/>
      <c r="AD377" s="173"/>
    </row>
    <row r="378" spans="2:41" ht="23.25">
      <c r="B378" s="22" t="s">
        <v>64</v>
      </c>
      <c r="V378" s="17"/>
      <c r="X378" s="176"/>
      <c r="AB378" s="173"/>
      <c r="AC378" s="173"/>
      <c r="AD378" s="173"/>
    </row>
    <row r="379" spans="2:41" ht="23.25">
      <c r="B379" s="23" t="s">
        <v>32</v>
      </c>
      <c r="C379" s="20">
        <f>IF(X331="PAGADO",0,Y336)</f>
        <v>-852.37000000000012</v>
      </c>
      <c r="E379" s="164" t="s">
        <v>362</v>
      </c>
      <c r="F379" s="164"/>
      <c r="G379" s="164"/>
      <c r="H379" s="164"/>
      <c r="V379" s="17"/>
      <c r="X379" s="23" t="s">
        <v>32</v>
      </c>
      <c r="Y379" s="20">
        <f>IF(B379="PAGADO",0,C384)</f>
        <v>-887.71000000000015</v>
      </c>
      <c r="AA379" s="164" t="s">
        <v>61</v>
      </c>
      <c r="AB379" s="164"/>
      <c r="AC379" s="164"/>
      <c r="AD379" s="164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435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737</v>
      </c>
      <c r="AC381" s="3"/>
      <c r="AD381" s="5">
        <v>33</v>
      </c>
      <c r="AJ381" s="25">
        <v>45056</v>
      </c>
      <c r="AK381" s="3" t="s">
        <v>753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751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752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67" t="str">
        <f>IF(C384&lt;0,"NO PAGAR","COBRAR")</f>
        <v>NO PAGAR</v>
      </c>
      <c r="C385" s="167"/>
      <c r="E385" s="4">
        <v>45049</v>
      </c>
      <c r="F385" s="3" t="s">
        <v>716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67" t="str">
        <f>IF(Y384&lt;0,"NO PAGAR","COBRAR")</f>
        <v>NO PAGAR</v>
      </c>
      <c r="Y385" s="167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58" t="s">
        <v>9</v>
      </c>
      <c r="C386" s="159"/>
      <c r="E386" s="4">
        <v>45049</v>
      </c>
      <c r="F386" s="3" t="s">
        <v>717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58" t="s">
        <v>9</v>
      </c>
      <c r="Y386" s="159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60" t="s">
        <v>7</v>
      </c>
      <c r="AK390" s="161"/>
      <c r="AL390" s="161"/>
      <c r="AM390" s="162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767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60" t="s">
        <v>7</v>
      </c>
      <c r="F395" s="161"/>
      <c r="G395" s="162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60" t="s">
        <v>7</v>
      </c>
      <c r="AB395" s="161"/>
      <c r="AC395" s="162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60" t="s">
        <v>7</v>
      </c>
      <c r="O397" s="161"/>
      <c r="P397" s="161"/>
      <c r="Q397" s="162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10" t="s">
        <v>554</v>
      </c>
      <c r="AJ399" s="111">
        <v>373586</v>
      </c>
      <c r="AK399" s="110" t="s">
        <v>470</v>
      </c>
      <c r="AL399" s="112">
        <v>45035</v>
      </c>
      <c r="AM399" s="110">
        <v>2300248628</v>
      </c>
      <c r="AN399" s="110" t="s">
        <v>479</v>
      </c>
      <c r="AO399" s="110" t="s">
        <v>478</v>
      </c>
      <c r="AP399" s="110">
        <v>306404</v>
      </c>
      <c r="AQ399" s="110">
        <v>77.14</v>
      </c>
      <c r="AR399" s="110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3" t="s">
        <v>472</v>
      </c>
      <c r="AJ400" s="114">
        <v>24632</v>
      </c>
      <c r="AK400" s="113" t="s">
        <v>470</v>
      </c>
      <c r="AL400" s="115">
        <v>45043</v>
      </c>
      <c r="AM400" s="113">
        <v>1726019084</v>
      </c>
      <c r="AN400" s="113" t="s">
        <v>750</v>
      </c>
      <c r="AO400" s="113" t="s">
        <v>478</v>
      </c>
      <c r="AP400" s="113">
        <v>307170</v>
      </c>
      <c r="AQ400" s="113">
        <v>76.28</v>
      </c>
      <c r="AR400" s="113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63" t="s">
        <v>30</v>
      </c>
      <c r="I413" s="163"/>
      <c r="J413" s="163"/>
      <c r="V413" s="17"/>
      <c r="AA413" s="163" t="s">
        <v>31</v>
      </c>
      <c r="AB413" s="163"/>
      <c r="AC413" s="163"/>
    </row>
    <row r="414" spans="1:44">
      <c r="H414" s="163"/>
      <c r="I414" s="163"/>
      <c r="J414" s="163"/>
      <c r="V414" s="17"/>
      <c r="AA414" s="163"/>
      <c r="AB414" s="163"/>
      <c r="AC414" s="163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64" t="s">
        <v>362</v>
      </c>
      <c r="F418" s="164"/>
      <c r="G418" s="164"/>
      <c r="H418" s="164"/>
      <c r="V418" s="17"/>
      <c r="X418" s="23" t="s">
        <v>32</v>
      </c>
      <c r="Y418" s="20">
        <f>IF(B1201="PAGADO",0,C423)</f>
        <v>-980.52000000000021</v>
      </c>
      <c r="AA418" s="164" t="s">
        <v>847</v>
      </c>
      <c r="AB418" s="164"/>
      <c r="AC418" s="164"/>
      <c r="AD418" s="164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787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856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802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861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646</v>
      </c>
      <c r="G422" s="3" t="s">
        <v>794</v>
      </c>
      <c r="H422" s="5">
        <v>360</v>
      </c>
      <c r="N422" s="25">
        <v>45063</v>
      </c>
      <c r="O422" s="3" t="s">
        <v>811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515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815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379</v>
      </c>
      <c r="AD423" s="5">
        <v>580</v>
      </c>
      <c r="AJ423" s="4">
        <v>45070</v>
      </c>
      <c r="AK423" s="3" t="s">
        <v>317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65" t="str">
        <f>IF(Y423&lt;0,"NO PAGAR","COBRAR'")</f>
        <v>NO PAGAR</v>
      </c>
      <c r="Y424" s="165"/>
      <c r="AA424" s="4">
        <v>45037</v>
      </c>
      <c r="AB424" s="3" t="s">
        <v>194</v>
      </c>
      <c r="AC424" s="3" t="s">
        <v>741</v>
      </c>
      <c r="AD424" s="5">
        <v>200</v>
      </c>
      <c r="AJ424" s="25">
        <v>45086</v>
      </c>
      <c r="AK424" s="3" t="s">
        <v>923</v>
      </c>
      <c r="AL424" s="3"/>
      <c r="AM424" s="3"/>
      <c r="AN424" s="18">
        <v>20</v>
      </c>
      <c r="AO424" s="3"/>
    </row>
    <row r="425" spans="2:41" ht="23.25">
      <c r="B425" s="165" t="str">
        <f>IF(C423&lt;0,"NO PAGAR","COBRAR'")</f>
        <v>NO PAGAR</v>
      </c>
      <c r="C425" s="165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599</v>
      </c>
      <c r="AC425" s="3" t="s">
        <v>866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58" t="s">
        <v>9</v>
      </c>
      <c r="C426" s="159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58" t="s">
        <v>9</v>
      </c>
      <c r="Y426" s="159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60" t="s">
        <v>7</v>
      </c>
      <c r="O429" s="161"/>
      <c r="P429" s="161"/>
      <c r="Q429" s="162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60" t="s">
        <v>7</v>
      </c>
      <c r="AK429" s="161"/>
      <c r="AL429" s="161"/>
      <c r="AM429" s="162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9" t="s">
        <v>834</v>
      </c>
      <c r="AK431" s="119" t="s">
        <v>470</v>
      </c>
      <c r="AL431" s="119" t="s">
        <v>478</v>
      </c>
      <c r="AM431" s="120">
        <v>78.180000000000007</v>
      </c>
      <c r="AN431" s="121">
        <v>44.674999999999997</v>
      </c>
      <c r="AO431" s="121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9" t="s">
        <v>836</v>
      </c>
      <c r="AK432" s="119" t="s">
        <v>470</v>
      </c>
      <c r="AL432" s="119" t="s">
        <v>478</v>
      </c>
      <c r="AM432" s="120">
        <v>117.06</v>
      </c>
      <c r="AN432" s="121">
        <v>66.888999999999996</v>
      </c>
      <c r="AO432" s="121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60" t="s">
        <v>7</v>
      </c>
      <c r="F434" s="161"/>
      <c r="G434" s="162"/>
      <c r="H434" s="5">
        <f>SUM(H420:H433)</f>
        <v>660</v>
      </c>
      <c r="V434" s="17"/>
      <c r="X434" s="11" t="s">
        <v>16</v>
      </c>
      <c r="Y434" s="10"/>
      <c r="AA434" s="160" t="s">
        <v>7</v>
      </c>
      <c r="AB434" s="161"/>
      <c r="AC434" s="162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844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66" t="s">
        <v>29</v>
      </c>
      <c r="AD458" s="166"/>
      <c r="AE458" s="166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63" t="s">
        <v>28</v>
      </c>
      <c r="I459" s="163"/>
      <c r="J459" s="163"/>
      <c r="N459" s="25">
        <v>45071</v>
      </c>
      <c r="O459" s="3" t="s">
        <v>515</v>
      </c>
      <c r="P459" s="3">
        <v>950</v>
      </c>
      <c r="Q459" s="3"/>
      <c r="R459" s="18">
        <v>950</v>
      </c>
      <c r="S459" s="3"/>
      <c r="V459" s="17"/>
      <c r="AC459" s="166"/>
      <c r="AD459" s="166"/>
      <c r="AE459" s="166"/>
      <c r="AJ459" s="4">
        <v>45082</v>
      </c>
      <c r="AK459" s="3" t="s">
        <v>317</v>
      </c>
      <c r="AL459" s="3">
        <v>240</v>
      </c>
      <c r="AM459" s="3">
        <v>1302</v>
      </c>
      <c r="AN459" s="18">
        <v>340</v>
      </c>
      <c r="AO459" s="3"/>
    </row>
    <row r="460" spans="2:41">
      <c r="H460" s="163"/>
      <c r="I460" s="163"/>
      <c r="J460" s="163"/>
      <c r="N460" s="25">
        <v>45078</v>
      </c>
      <c r="O460" s="3" t="s">
        <v>515</v>
      </c>
      <c r="P460" s="3">
        <v>50</v>
      </c>
      <c r="Q460" s="3"/>
      <c r="R460" s="18">
        <v>50</v>
      </c>
      <c r="S460" s="3"/>
      <c r="V460" s="17"/>
      <c r="AC460" s="166"/>
      <c r="AD460" s="166"/>
      <c r="AE460" s="166"/>
      <c r="AJ460" s="25">
        <v>45084</v>
      </c>
      <c r="AK460" s="3" t="s">
        <v>891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64" t="s">
        <v>362</v>
      </c>
      <c r="F464" s="164"/>
      <c r="G464" s="164"/>
      <c r="H464" s="164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64" t="s">
        <v>204</v>
      </c>
      <c r="AB464" s="164"/>
      <c r="AC464" s="164"/>
      <c r="AD464" s="164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874</v>
      </c>
      <c r="G466" s="3" t="s">
        <v>875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888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67" t="str">
        <f>IF(C469&lt;0,"NO PAGAR","COBRAR")</f>
        <v>NO PAGAR</v>
      </c>
      <c r="C470" s="167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67" t="str">
        <f>IF(Y469&lt;0,"NO PAGAR","COBRAR")</f>
        <v>NO PAGAR</v>
      </c>
      <c r="Y470" s="167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58" t="s">
        <v>9</v>
      </c>
      <c r="C471" s="159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58" t="s">
        <v>9</v>
      </c>
      <c r="Y471" s="159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60" t="s">
        <v>7</v>
      </c>
      <c r="O475" s="161"/>
      <c r="P475" s="161"/>
      <c r="Q475" s="162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60" t="s">
        <v>7</v>
      </c>
      <c r="AK475" s="161"/>
      <c r="AL475" s="161"/>
      <c r="AM475" s="162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1" t="s">
        <v>897</v>
      </c>
      <c r="AK476" s="131" t="s">
        <v>898</v>
      </c>
      <c r="AL476" s="131" t="s">
        <v>899</v>
      </c>
      <c r="AM476" s="131" t="s">
        <v>900</v>
      </c>
      <c r="AN476" s="131" t="s">
        <v>901</v>
      </c>
      <c r="AO476" s="131" t="s">
        <v>902</v>
      </c>
      <c r="AP476" s="131" t="s">
        <v>903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7" t="s">
        <v>470</v>
      </c>
      <c r="AK477" s="128">
        <v>45072.533622690004</v>
      </c>
      <c r="AL477" s="127" t="s">
        <v>478</v>
      </c>
      <c r="AM477" s="129">
        <v>79.998999999999995</v>
      </c>
      <c r="AN477" s="135">
        <v>140</v>
      </c>
      <c r="AO477" s="129">
        <v>308940</v>
      </c>
      <c r="AP477" s="130" t="s">
        <v>917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870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60" t="s">
        <v>7</v>
      </c>
      <c r="F480" s="161"/>
      <c r="G480" s="162"/>
      <c r="H480" s="5">
        <f>SUM(H466:H479)</f>
        <v>170</v>
      </c>
      <c r="V480" s="17"/>
      <c r="X480" s="11" t="s">
        <v>918</v>
      </c>
      <c r="Y480" s="10">
        <f>AN477</f>
        <v>140</v>
      </c>
      <c r="AA480" s="160" t="s">
        <v>7</v>
      </c>
      <c r="AB480" s="161"/>
      <c r="AC480" s="162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63" t="s">
        <v>30</v>
      </c>
      <c r="I498" s="163"/>
      <c r="J498" s="163"/>
      <c r="V498" s="17"/>
      <c r="AA498" s="163" t="s">
        <v>31</v>
      </c>
      <c r="AB498" s="163"/>
      <c r="AC498" s="163"/>
    </row>
    <row r="499" spans="2:41">
      <c r="H499" s="163"/>
      <c r="I499" s="163"/>
      <c r="J499" s="163"/>
      <c r="V499" s="17"/>
      <c r="AA499" s="163"/>
      <c r="AB499" s="163"/>
      <c r="AC499" s="163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64" t="s">
        <v>204</v>
      </c>
      <c r="F503" s="164"/>
      <c r="G503" s="164"/>
      <c r="H503" s="164"/>
      <c r="V503" s="17"/>
      <c r="X503" s="23" t="s">
        <v>32</v>
      </c>
      <c r="Y503" s="20">
        <f>IF(B1298="PAGADO",0,C508)</f>
        <v>-237.65000000000032</v>
      </c>
      <c r="AA503" s="164" t="s">
        <v>362</v>
      </c>
      <c r="AB503" s="164"/>
      <c r="AC503" s="164"/>
      <c r="AD503" s="164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936</v>
      </c>
      <c r="P505" s="3"/>
      <c r="Q505" s="3"/>
      <c r="R505" s="18">
        <v>25</v>
      </c>
      <c r="S505" s="3"/>
      <c r="V505" s="17"/>
      <c r="Y505" s="20"/>
      <c r="AA505" s="4"/>
      <c r="AB505" s="3"/>
      <c r="AC505" s="3"/>
      <c r="AD505" s="5"/>
      <c r="AJ505" s="25">
        <v>45093</v>
      </c>
      <c r="AK505" s="3" t="s">
        <v>515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966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0</v>
      </c>
      <c r="AA506" s="4"/>
      <c r="AB506" s="3"/>
      <c r="AC506" s="3"/>
      <c r="AD506" s="5"/>
      <c r="AJ506" s="25">
        <v>45004</v>
      </c>
      <c r="AK506" s="3" t="s">
        <v>984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300.40000000000032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-300.40000000000032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 ht="23.25">
      <c r="B509" s="6"/>
      <c r="C509" s="7"/>
      <c r="E509" s="4">
        <v>45053</v>
      </c>
      <c r="F509" s="3" t="s">
        <v>332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65" t="str">
        <f>IF(Y508&lt;0,"NO PAGAR","COBRAR'")</f>
        <v>NO PAGAR</v>
      </c>
      <c r="Y509" s="165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 ht="23.25">
      <c r="B510" s="165" t="str">
        <f>IF(C508&lt;0,"NO PAGAR","COBRAR'")</f>
        <v>NO PAGAR</v>
      </c>
      <c r="C510" s="165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58" t="s">
        <v>9</v>
      </c>
      <c r="C511" s="159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58" t="s">
        <v>9</v>
      </c>
      <c r="Y511" s="159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62.75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962</v>
      </c>
      <c r="C519" s="10">
        <v>48.66</v>
      </c>
      <c r="E519" s="160" t="s">
        <v>7</v>
      </c>
      <c r="F519" s="161"/>
      <c r="G519" s="162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0"/>
      <c r="AA519" s="160" t="s">
        <v>7</v>
      </c>
      <c r="AB519" s="161"/>
      <c r="AC519" s="162"/>
      <c r="AD519" s="5">
        <f>SUM(AD505:AD518)</f>
        <v>0</v>
      </c>
      <c r="AJ519" s="3"/>
      <c r="AK519" s="3"/>
      <c r="AL519" s="3"/>
      <c r="AM519" s="3"/>
      <c r="AN519" s="18"/>
      <c r="AO519" s="3"/>
    </row>
    <row r="520" spans="2:41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1" t="s">
        <v>17</v>
      </c>
      <c r="Y520" s="10"/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1">
      <c r="B521" s="12"/>
      <c r="C521" s="10"/>
      <c r="N521" s="160" t="s">
        <v>7</v>
      </c>
      <c r="O521" s="161"/>
      <c r="P521" s="161"/>
      <c r="Q521" s="162"/>
      <c r="R521" s="18">
        <f>SUM(R505:R520)</f>
        <v>130</v>
      </c>
      <c r="S521" s="3"/>
      <c r="V521" s="17"/>
      <c r="X521" s="12"/>
      <c r="Y521" s="10"/>
      <c r="AJ521" s="160" t="s">
        <v>7</v>
      </c>
      <c r="AK521" s="161"/>
      <c r="AL521" s="161"/>
      <c r="AM521" s="162"/>
      <c r="AN521" s="18">
        <f>SUM(AN505:AN520)</f>
        <v>62.75</v>
      </c>
      <c r="AO521" s="3"/>
    </row>
    <row r="522" spans="2:41">
      <c r="B522" s="12"/>
      <c r="C522" s="10"/>
      <c r="V522" s="17"/>
      <c r="X522" s="12"/>
      <c r="Y522" s="10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E524" s="14"/>
      <c r="V524" s="17"/>
      <c r="X524" s="12"/>
      <c r="Y524" s="10"/>
      <c r="AA524" s="14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300.40000000000032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66" t="s">
        <v>29</v>
      </c>
      <c r="AD546" s="166"/>
      <c r="AE546" s="166"/>
    </row>
    <row r="547" spans="2:41">
      <c r="H547" s="163" t="s">
        <v>28</v>
      </c>
      <c r="I547" s="163"/>
      <c r="J547" s="163"/>
      <c r="V547" s="17"/>
      <c r="AC547" s="166"/>
      <c r="AD547" s="166"/>
      <c r="AE547" s="166"/>
    </row>
    <row r="548" spans="2:41">
      <c r="H548" s="163"/>
      <c r="I548" s="163"/>
      <c r="J548" s="163"/>
      <c r="V548" s="17"/>
      <c r="AC548" s="166"/>
      <c r="AD548" s="166"/>
      <c r="AE548" s="166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IF(X503="PAGADO",0,Y508)</f>
        <v>-300.40000000000032</v>
      </c>
      <c r="E552" s="164" t="s">
        <v>20</v>
      </c>
      <c r="F552" s="164"/>
      <c r="G552" s="164"/>
      <c r="H552" s="164"/>
      <c r="V552" s="17"/>
      <c r="X552" s="23" t="s">
        <v>32</v>
      </c>
      <c r="Y552" s="20">
        <f>IF(B552="PAGADO",0,C557)</f>
        <v>-300.40000000000032</v>
      </c>
      <c r="AA552" s="164" t="s">
        <v>20</v>
      </c>
      <c r="AB552" s="164"/>
      <c r="AC552" s="164"/>
      <c r="AD552" s="164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300.40000000000032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440.43000000000029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-300.40000000000032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-440.43000000000029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67" t="str">
        <f>IF(C557&lt;0,"NO PAGAR","COBRAR")</f>
        <v>NO PAGAR</v>
      </c>
      <c r="C558" s="167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67" t="str">
        <f>IF(Y557&lt;0,"NO PAGAR","COBRAR")</f>
        <v>NO PAGAR</v>
      </c>
      <c r="Y558" s="167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58" t="s">
        <v>9</v>
      </c>
      <c r="C559" s="159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58" t="s">
        <v>9</v>
      </c>
      <c r="Y559" s="159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>
        <f>IF(Y508&lt;=0,Y508*-1)</f>
        <v>300.40000000000032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ADELANTADO</v>
      </c>
      <c r="Y560" s="10">
        <f>IF(C557&lt;=0,C557*-1)</f>
        <v>300.40000000000032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2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2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2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2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2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2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2" ht="15.75" thickBot="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2" ht="15.75" thickBot="1">
      <c r="B568" s="11" t="s">
        <v>17</v>
      </c>
      <c r="C568" s="10"/>
      <c r="E568" s="160" t="s">
        <v>7</v>
      </c>
      <c r="F568" s="161"/>
      <c r="G568" s="162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980</v>
      </c>
      <c r="Y568" s="156">
        <v>140.03</v>
      </c>
      <c r="AA568" s="160" t="s">
        <v>7</v>
      </c>
      <c r="AB568" s="161"/>
      <c r="AC568" s="162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2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2">
      <c r="B570" s="12"/>
      <c r="C570" s="10"/>
      <c r="N570" s="160" t="s">
        <v>7</v>
      </c>
      <c r="O570" s="161"/>
      <c r="P570" s="161"/>
      <c r="Q570" s="162"/>
      <c r="R570" s="18">
        <f>SUM(R554:R569)</f>
        <v>0</v>
      </c>
      <c r="S570" s="3"/>
      <c r="V570" s="17"/>
      <c r="X570" s="12"/>
      <c r="Y570" s="10"/>
      <c r="AJ570" s="160" t="s">
        <v>7</v>
      </c>
      <c r="AK570" s="161"/>
      <c r="AL570" s="161"/>
      <c r="AM570" s="162"/>
      <c r="AN570" s="18">
        <f>SUM(AN554:AN569)</f>
        <v>0</v>
      </c>
      <c r="AO570" s="3"/>
    </row>
    <row r="571" spans="2:42" ht="15.75" thickBot="1">
      <c r="B571" s="12"/>
      <c r="C571" s="10"/>
      <c r="V571" s="17"/>
      <c r="X571" s="12"/>
      <c r="Y571" s="10"/>
    </row>
    <row r="572" spans="2:42" ht="27" thickBot="1">
      <c r="B572" s="12"/>
      <c r="C572" s="10"/>
      <c r="V572" s="17"/>
      <c r="X572" s="12"/>
      <c r="Y572" s="10"/>
      <c r="AJ572" s="154">
        <v>20230602</v>
      </c>
      <c r="AK572" s="154" t="s">
        <v>470</v>
      </c>
      <c r="AL572" s="154" t="s">
        <v>979</v>
      </c>
      <c r="AM572" s="154" t="s">
        <v>478</v>
      </c>
      <c r="AN572" s="156">
        <v>140.03</v>
      </c>
      <c r="AO572" s="155">
        <v>80015</v>
      </c>
      <c r="AP572" s="154">
        <v>309692</v>
      </c>
    </row>
    <row r="573" spans="2:42">
      <c r="B573" s="12"/>
      <c r="C573" s="10"/>
      <c r="E573" s="14"/>
      <c r="V573" s="17"/>
      <c r="X573" s="12"/>
      <c r="Y573" s="10"/>
      <c r="AA573" s="14"/>
    </row>
    <row r="574" spans="2:42">
      <c r="B574" s="12"/>
      <c r="C574" s="10"/>
      <c r="V574" s="17"/>
      <c r="X574" s="12"/>
      <c r="Y574" s="10"/>
    </row>
    <row r="575" spans="2:42">
      <c r="B575" s="12"/>
      <c r="C575" s="10"/>
      <c r="V575" s="17"/>
      <c r="X575" s="12"/>
      <c r="Y575" s="10"/>
    </row>
    <row r="576" spans="2:42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300.40000000000032</v>
      </c>
      <c r="V579" s="17"/>
      <c r="X579" s="15" t="s">
        <v>18</v>
      </c>
      <c r="Y579" s="16">
        <f>SUM(Y560:Y578)</f>
        <v>440.43000000000029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63" t="s">
        <v>30</v>
      </c>
      <c r="I592" s="163"/>
      <c r="J592" s="163"/>
      <c r="V592" s="17"/>
      <c r="AA592" s="163" t="s">
        <v>31</v>
      </c>
      <c r="AB592" s="163"/>
      <c r="AC592" s="163"/>
    </row>
    <row r="593" spans="2:41">
      <c r="H593" s="163"/>
      <c r="I593" s="163"/>
      <c r="J593" s="163"/>
      <c r="V593" s="17"/>
      <c r="AA593" s="163"/>
      <c r="AB593" s="163"/>
      <c r="AC593" s="163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-300.40000000000032</v>
      </c>
      <c r="E597" s="164" t="s">
        <v>20</v>
      </c>
      <c r="F597" s="164"/>
      <c r="G597" s="164"/>
      <c r="H597" s="164"/>
      <c r="V597" s="17"/>
      <c r="X597" s="23" t="s">
        <v>32</v>
      </c>
      <c r="Y597" s="20">
        <f>IF(B1397="PAGADO",0,C602)</f>
        <v>-440.43000000000029</v>
      </c>
      <c r="AA597" s="164" t="s">
        <v>20</v>
      </c>
      <c r="AB597" s="164"/>
      <c r="AC597" s="164"/>
      <c r="AD597" s="164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440.43000000000029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440.43000000000029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-440.43000000000029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-440.43000000000029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65" t="str">
        <f>IF(Y602&lt;0,"NO PAGAR","COBRAR'")</f>
        <v>NO PAGAR</v>
      </c>
      <c r="Y603" s="165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65" t="str">
        <f>IF(C602&lt;0,"NO PAGAR","COBRAR'")</f>
        <v>NO PAGAR</v>
      </c>
      <c r="C604" s="165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58" t="s">
        <v>9</v>
      </c>
      <c r="C605" s="159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58" t="s">
        <v>9</v>
      </c>
      <c r="Y605" s="159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ADELANTADO</v>
      </c>
      <c r="C606" s="10">
        <f>IF(Y557&lt;=0,Y557*-1)</f>
        <v>440.43000000000029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ADELANTADO</v>
      </c>
      <c r="Y606" s="10">
        <f>IF(C602&lt;=0,C602*-1)</f>
        <v>440.43000000000029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60" t="s">
        <v>7</v>
      </c>
      <c r="F613" s="161"/>
      <c r="G613" s="162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60" t="s">
        <v>7</v>
      </c>
      <c r="AB613" s="161"/>
      <c r="AC613" s="162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60" t="s">
        <v>7</v>
      </c>
      <c r="O615" s="161"/>
      <c r="P615" s="161"/>
      <c r="Q615" s="162"/>
      <c r="R615" s="18">
        <f>SUM(R599:R614)</f>
        <v>0</v>
      </c>
      <c r="S615" s="3"/>
      <c r="V615" s="17"/>
      <c r="X615" s="12"/>
      <c r="Y615" s="10"/>
      <c r="AJ615" s="160" t="s">
        <v>7</v>
      </c>
      <c r="AK615" s="161"/>
      <c r="AL615" s="161"/>
      <c r="AM615" s="162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440.43000000000029</v>
      </c>
      <c r="D625" t="s">
        <v>22</v>
      </c>
      <c r="E625" t="s">
        <v>21</v>
      </c>
      <c r="V625" s="17"/>
      <c r="X625" s="15" t="s">
        <v>18</v>
      </c>
      <c r="Y625" s="16">
        <f>SUM(Y606:Y624)</f>
        <v>440.43000000000029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66" t="s">
        <v>29</v>
      </c>
      <c r="AD639" s="166"/>
      <c r="AE639" s="166"/>
    </row>
    <row r="640" spans="2:31">
      <c r="H640" s="163" t="s">
        <v>28</v>
      </c>
      <c r="I640" s="163"/>
      <c r="J640" s="163"/>
      <c r="V640" s="17"/>
      <c r="AC640" s="166"/>
      <c r="AD640" s="166"/>
      <c r="AE640" s="166"/>
    </row>
    <row r="641" spans="2:41">
      <c r="H641" s="163"/>
      <c r="I641" s="163"/>
      <c r="J641" s="163"/>
      <c r="V641" s="17"/>
      <c r="AC641" s="166"/>
      <c r="AD641" s="166"/>
      <c r="AE641" s="166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-440.43000000000029</v>
      </c>
      <c r="E645" s="164" t="s">
        <v>20</v>
      </c>
      <c r="F645" s="164"/>
      <c r="G645" s="164"/>
      <c r="H645" s="164"/>
      <c r="V645" s="17"/>
      <c r="X645" s="23" t="s">
        <v>32</v>
      </c>
      <c r="Y645" s="20">
        <f>IF(B645="PAGADO",0,C650)</f>
        <v>-440.43000000000029</v>
      </c>
      <c r="AA645" s="164" t="s">
        <v>20</v>
      </c>
      <c r="AB645" s="164"/>
      <c r="AC645" s="164"/>
      <c r="AD645" s="164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C672</f>
        <v>440.43000000000029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Y672</f>
        <v>440.43000000000029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-440.43000000000029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-440.43000000000029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67" t="str">
        <f>IF(C650&lt;0,"NO PAGAR","COBRAR")</f>
        <v>NO PAGAR</v>
      </c>
      <c r="C651" s="167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67" t="str">
        <f>IF(Y650&lt;0,"NO PAGAR","COBRAR")</f>
        <v>NO PAGAR</v>
      </c>
      <c r="Y651" s="167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58" t="s">
        <v>9</v>
      </c>
      <c r="C652" s="159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58" t="s">
        <v>9</v>
      </c>
      <c r="Y652" s="159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IF(C686&lt;0,"SALDO A FAVOR","SALDO ADELANTAD0'")</f>
        <v>SALDO ADELANTAD0'</v>
      </c>
      <c r="C653" s="10">
        <f>IF(Y597&lt;=0,Y597*-1)</f>
        <v>440.43000000000029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ADELANTADO</v>
      </c>
      <c r="Y653" s="10">
        <f>IF(C650&lt;=0,C650*-1)</f>
        <v>440.43000000000029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60" t="s">
        <v>7</v>
      </c>
      <c r="F661" s="161"/>
      <c r="G661" s="162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60" t="s">
        <v>7</v>
      </c>
      <c r="AB661" s="161"/>
      <c r="AC661" s="162"/>
      <c r="AD661" s="5">
        <f>SUM(AD647:AD660)</f>
        <v>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60" t="s">
        <v>7</v>
      </c>
      <c r="O663" s="161"/>
      <c r="P663" s="161"/>
      <c r="Q663" s="162"/>
      <c r="R663" s="18">
        <f>SUM(R647:R662)</f>
        <v>0</v>
      </c>
      <c r="S663" s="3"/>
      <c r="V663" s="17"/>
      <c r="X663" s="12"/>
      <c r="Y663" s="10"/>
      <c r="AJ663" s="160" t="s">
        <v>7</v>
      </c>
      <c r="AK663" s="161"/>
      <c r="AL663" s="161"/>
      <c r="AM663" s="162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V665" s="17"/>
      <c r="X665" s="12"/>
      <c r="Y665" s="10"/>
    </row>
    <row r="666" spans="2:41">
      <c r="B666" s="12"/>
      <c r="C666" s="10"/>
      <c r="E666" s="14"/>
      <c r="V666" s="17"/>
      <c r="X666" s="12"/>
      <c r="Y666" s="10"/>
      <c r="AA666" s="14"/>
    </row>
    <row r="667" spans="2:41">
      <c r="B667" s="12"/>
      <c r="C667" s="10"/>
      <c r="V667" s="17"/>
      <c r="X667" s="12"/>
      <c r="Y667" s="10"/>
    </row>
    <row r="668" spans="2:41">
      <c r="B668" s="12"/>
      <c r="C668" s="10"/>
      <c r="V668" s="17"/>
      <c r="X668" s="12"/>
      <c r="Y668" s="10"/>
    </row>
    <row r="669" spans="2:41">
      <c r="B669" s="12"/>
      <c r="C669" s="10"/>
      <c r="V669" s="17"/>
      <c r="X669" s="12"/>
      <c r="Y669" s="10"/>
    </row>
    <row r="670" spans="2:41">
      <c r="B670" s="12"/>
      <c r="C670" s="10"/>
      <c r="V670" s="17"/>
      <c r="X670" s="12"/>
      <c r="Y670" s="10"/>
    </row>
    <row r="671" spans="2:41">
      <c r="B671" s="11"/>
      <c r="C671" s="10"/>
      <c r="V671" s="17"/>
      <c r="X671" s="11"/>
      <c r="Y671" s="10"/>
    </row>
    <row r="672" spans="2:41">
      <c r="B672" s="15" t="s">
        <v>18</v>
      </c>
      <c r="C672" s="16">
        <f>SUM(C653:C671)</f>
        <v>440.43000000000029</v>
      </c>
      <c r="V672" s="17"/>
      <c r="X672" s="15" t="s">
        <v>18</v>
      </c>
      <c r="Y672" s="16">
        <f>SUM(Y653:Y671)</f>
        <v>440.43000000000029</v>
      </c>
    </row>
    <row r="673" spans="1:43">
      <c r="D673" t="s">
        <v>22</v>
      </c>
      <c r="E673" t="s">
        <v>21</v>
      </c>
      <c r="V673" s="17"/>
      <c r="Z673" t="s">
        <v>22</v>
      </c>
      <c r="AA673" t="s">
        <v>21</v>
      </c>
    </row>
    <row r="674" spans="1:43">
      <c r="E674" s="1" t="s">
        <v>19</v>
      </c>
      <c r="V674" s="17"/>
      <c r="AA674" s="1" t="s">
        <v>19</v>
      </c>
    </row>
    <row r="675" spans="1:43">
      <c r="V675" s="17"/>
    </row>
    <row r="676" spans="1:43">
      <c r="V676" s="17"/>
    </row>
    <row r="677" spans="1:43">
      <c r="V677" s="17"/>
    </row>
    <row r="678" spans="1:43">
      <c r="V678" s="17"/>
    </row>
    <row r="679" spans="1:43">
      <c r="V679" s="17"/>
    </row>
    <row r="680" spans="1:43">
      <c r="V680" s="17"/>
    </row>
    <row r="681" spans="1:43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</row>
    <row r="682" spans="1:43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</row>
    <row r="683" spans="1:4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</row>
    <row r="684" spans="1:43">
      <c r="V684" s="17"/>
    </row>
    <row r="685" spans="1:43">
      <c r="H685" s="163" t="s">
        <v>30</v>
      </c>
      <c r="I685" s="163"/>
      <c r="J685" s="163"/>
      <c r="V685" s="17"/>
      <c r="AA685" s="163" t="s">
        <v>31</v>
      </c>
      <c r="AB685" s="163"/>
      <c r="AC685" s="163"/>
    </row>
    <row r="686" spans="1:43">
      <c r="H686" s="163"/>
      <c r="I686" s="163"/>
      <c r="J686" s="163"/>
      <c r="V686" s="17"/>
      <c r="AA686" s="163"/>
      <c r="AB686" s="163"/>
      <c r="AC686" s="163"/>
    </row>
    <row r="687" spans="1:43">
      <c r="V687" s="17"/>
    </row>
    <row r="688" spans="1:43">
      <c r="V688" s="17"/>
    </row>
    <row r="689" spans="2:41" ht="23.25">
      <c r="B689" s="24" t="s">
        <v>68</v>
      </c>
      <c r="V689" s="17"/>
      <c r="X689" s="22" t="s">
        <v>68</v>
      </c>
    </row>
    <row r="690" spans="2:41" ht="23.25">
      <c r="B690" s="23" t="s">
        <v>32</v>
      </c>
      <c r="C690" s="20">
        <f>IF(X645="PAGADO",0,C650)</f>
        <v>-440.43000000000029</v>
      </c>
      <c r="E690" s="164" t="s">
        <v>20</v>
      </c>
      <c r="F690" s="164"/>
      <c r="G690" s="164"/>
      <c r="H690" s="164"/>
      <c r="V690" s="17"/>
      <c r="X690" s="23" t="s">
        <v>32</v>
      </c>
      <c r="Y690" s="20">
        <f>IF(B1490="PAGADO",0,C695)</f>
        <v>-440.43000000000029</v>
      </c>
      <c r="AA690" s="164" t="s">
        <v>20</v>
      </c>
      <c r="AB690" s="164"/>
      <c r="AC690" s="164"/>
      <c r="AD690" s="164"/>
    </row>
    <row r="691" spans="2:41">
      <c r="B691" s="1" t="s">
        <v>0</v>
      </c>
      <c r="C691" s="19">
        <f>H706</f>
        <v>0</v>
      </c>
      <c r="E691" s="2" t="s">
        <v>1</v>
      </c>
      <c r="F691" s="2" t="s">
        <v>2</v>
      </c>
      <c r="G691" s="2" t="s">
        <v>3</v>
      </c>
      <c r="H691" s="2" t="s">
        <v>4</v>
      </c>
      <c r="N691" s="2" t="s">
        <v>1</v>
      </c>
      <c r="O691" s="2" t="s">
        <v>5</v>
      </c>
      <c r="P691" s="2" t="s">
        <v>4</v>
      </c>
      <c r="Q691" s="2" t="s">
        <v>6</v>
      </c>
      <c r="R691" s="2" t="s">
        <v>7</v>
      </c>
      <c r="S691" s="3"/>
      <c r="V691" s="17"/>
      <c r="X691" s="1" t="s">
        <v>0</v>
      </c>
      <c r="Y691" s="19">
        <f>AD706</f>
        <v>0</v>
      </c>
      <c r="AA691" s="2" t="s">
        <v>1</v>
      </c>
      <c r="AB691" s="2" t="s">
        <v>2</v>
      </c>
      <c r="AC691" s="2" t="s">
        <v>3</v>
      </c>
      <c r="AD691" s="2" t="s">
        <v>4</v>
      </c>
      <c r="AJ691" s="2" t="s">
        <v>1</v>
      </c>
      <c r="AK691" s="2" t="s">
        <v>5</v>
      </c>
      <c r="AL691" s="2" t="s">
        <v>4</v>
      </c>
      <c r="AM691" s="2" t="s">
        <v>6</v>
      </c>
      <c r="AN691" s="2" t="s">
        <v>7</v>
      </c>
      <c r="AO691" s="3"/>
    </row>
    <row r="692" spans="2:41">
      <c r="C692" s="2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Y692" s="2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" t="s">
        <v>24</v>
      </c>
      <c r="C693" s="19">
        <f>IF(C690&gt;0,C690+C691,C691)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" t="s">
        <v>24</v>
      </c>
      <c r="Y693" s="19">
        <f>IF(Y690&gt;0,Y690+Y691,Y691)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" t="s">
        <v>9</v>
      </c>
      <c r="C694" s="20">
        <f>C718</f>
        <v>440.43000000000029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" t="s">
        <v>9</v>
      </c>
      <c r="Y694" s="20">
        <f>Y718</f>
        <v>440.43000000000029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6" t="s">
        <v>26</v>
      </c>
      <c r="C695" s="21">
        <f>C693-C694</f>
        <v>-440.43000000000029</v>
      </c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6" t="s">
        <v>27</v>
      </c>
      <c r="Y695" s="21">
        <f>Y693-Y694</f>
        <v>-440.43000000000029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 ht="23.25">
      <c r="B696" s="6"/>
      <c r="C696" s="7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65" t="str">
        <f>IF(Y695&lt;0,"NO PAGAR","COBRAR'")</f>
        <v>NO PAGAR</v>
      </c>
      <c r="Y696" s="165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 ht="23.25">
      <c r="B697" s="165" t="str">
        <f>IF(C695&lt;0,"NO PAGAR","COBRAR'")</f>
        <v>NO PAGAR</v>
      </c>
      <c r="C697" s="165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6"/>
      <c r="Y697" s="8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58" t="s">
        <v>9</v>
      </c>
      <c r="C698" s="159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58" t="s">
        <v>9</v>
      </c>
      <c r="Y698" s="159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9" t="str">
        <f>IF(Y650&lt;0,"SALDO ADELANTADO","SALDO A FAVOR '")</f>
        <v>SALDO ADELANTADO</v>
      </c>
      <c r="C699" s="10">
        <f>IF(Y650&lt;=0,Y650*-1)</f>
        <v>440.43000000000029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9" t="str">
        <f>IF(C695&lt;0,"SALDO ADELANTADO","SALDO A FAVOR'")</f>
        <v>SALDO ADELANTADO</v>
      </c>
      <c r="Y699" s="10">
        <f>IF(C695&lt;=0,C695*-1)</f>
        <v>440.43000000000029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10</v>
      </c>
      <c r="C700" s="10">
        <f>R708</f>
        <v>0</v>
      </c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1" t="s">
        <v>10</v>
      </c>
      <c r="Y700" s="10">
        <f>AN708</f>
        <v>0</v>
      </c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11</v>
      </c>
      <c r="C701" s="10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1" t="s">
        <v>11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12</v>
      </c>
      <c r="C702" s="10"/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11" t="s">
        <v>12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</v>
      </c>
      <c r="C703" s="10"/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13</v>
      </c>
      <c r="Y703" s="10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14</v>
      </c>
      <c r="C704" s="1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14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15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15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16</v>
      </c>
      <c r="C706" s="10"/>
      <c r="E706" s="160" t="s">
        <v>7</v>
      </c>
      <c r="F706" s="161"/>
      <c r="G706" s="162"/>
      <c r="H706" s="5">
        <f>SUM(H692:H705)</f>
        <v>0</v>
      </c>
      <c r="N706" s="3"/>
      <c r="O706" s="3"/>
      <c r="P706" s="3"/>
      <c r="Q706" s="3"/>
      <c r="R706" s="18"/>
      <c r="S706" s="3"/>
      <c r="V706" s="17"/>
      <c r="X706" s="11" t="s">
        <v>16</v>
      </c>
      <c r="Y706" s="10"/>
      <c r="AA706" s="160" t="s">
        <v>7</v>
      </c>
      <c r="AB706" s="161"/>
      <c r="AC706" s="162"/>
      <c r="AD706" s="5">
        <f>SUM(AD692:AD705)</f>
        <v>0</v>
      </c>
      <c r="AJ706" s="3"/>
      <c r="AK706" s="3"/>
      <c r="AL706" s="3"/>
      <c r="AM706" s="3"/>
      <c r="AN706" s="18"/>
      <c r="AO706" s="3"/>
    </row>
    <row r="707" spans="2:41">
      <c r="B707" s="11" t="s">
        <v>17</v>
      </c>
      <c r="C707" s="10"/>
      <c r="E707" s="13"/>
      <c r="F707" s="13"/>
      <c r="G707" s="13"/>
      <c r="N707" s="3"/>
      <c r="O707" s="3"/>
      <c r="P707" s="3"/>
      <c r="Q707" s="3"/>
      <c r="R707" s="18"/>
      <c r="S707" s="3"/>
      <c r="V707" s="17"/>
      <c r="X707" s="11" t="s">
        <v>17</v>
      </c>
      <c r="Y707" s="10"/>
      <c r="AA707" s="13"/>
      <c r="AB707" s="13"/>
      <c r="AC707" s="13"/>
      <c r="AJ707" s="3"/>
      <c r="AK707" s="3"/>
      <c r="AL707" s="3"/>
      <c r="AM707" s="3"/>
      <c r="AN707" s="18"/>
      <c r="AO707" s="3"/>
    </row>
    <row r="708" spans="2:41">
      <c r="B708" s="12"/>
      <c r="C708" s="10"/>
      <c r="N708" s="160" t="s">
        <v>7</v>
      </c>
      <c r="O708" s="161"/>
      <c r="P708" s="161"/>
      <c r="Q708" s="162"/>
      <c r="R708" s="18">
        <f>SUM(R692:R707)</f>
        <v>0</v>
      </c>
      <c r="S708" s="3"/>
      <c r="V708" s="17"/>
      <c r="X708" s="12"/>
      <c r="Y708" s="10"/>
      <c r="AJ708" s="160" t="s">
        <v>7</v>
      </c>
      <c r="AK708" s="161"/>
      <c r="AL708" s="161"/>
      <c r="AM708" s="162"/>
      <c r="AN708" s="18">
        <f>SUM(AN692:AN707)</f>
        <v>0</v>
      </c>
      <c r="AO708" s="3"/>
    </row>
    <row r="709" spans="2:41">
      <c r="B709" s="12"/>
      <c r="C709" s="10"/>
      <c r="V709" s="17"/>
      <c r="X709" s="12"/>
      <c r="Y709" s="10"/>
    </row>
    <row r="710" spans="2:41">
      <c r="B710" s="12"/>
      <c r="C710" s="10"/>
      <c r="V710" s="17"/>
      <c r="X710" s="12"/>
      <c r="Y710" s="10"/>
    </row>
    <row r="711" spans="2:41">
      <c r="B711" s="12"/>
      <c r="C711" s="10"/>
      <c r="E711" s="14"/>
      <c r="V711" s="17"/>
      <c r="X711" s="12"/>
      <c r="Y711" s="10"/>
      <c r="AA711" s="14"/>
    </row>
    <row r="712" spans="2:41">
      <c r="B712" s="12"/>
      <c r="C712" s="10"/>
      <c r="V712" s="17"/>
      <c r="X712" s="12"/>
      <c r="Y712" s="10"/>
    </row>
    <row r="713" spans="2:41">
      <c r="B713" s="12"/>
      <c r="C713" s="10"/>
      <c r="V713" s="17"/>
      <c r="X713" s="12"/>
      <c r="Y713" s="10"/>
    </row>
    <row r="714" spans="2:41">
      <c r="B714" s="12"/>
      <c r="C714" s="10"/>
      <c r="V714" s="17"/>
      <c r="X714" s="12"/>
      <c r="Y714" s="10"/>
    </row>
    <row r="715" spans="2:41">
      <c r="B715" s="12"/>
      <c r="C715" s="10"/>
      <c r="V715" s="17"/>
      <c r="X715" s="12"/>
      <c r="Y715" s="10"/>
    </row>
    <row r="716" spans="2:41">
      <c r="B716" s="12"/>
      <c r="C716" s="10"/>
      <c r="V716" s="17"/>
      <c r="X716" s="12"/>
      <c r="Y716" s="10"/>
    </row>
    <row r="717" spans="2:41">
      <c r="B717" s="11"/>
      <c r="C717" s="10"/>
      <c r="V717" s="17"/>
      <c r="X717" s="11"/>
      <c r="Y717" s="10"/>
    </row>
    <row r="718" spans="2:41">
      <c r="B718" s="15" t="s">
        <v>18</v>
      </c>
      <c r="C718" s="16">
        <f>SUM(C699:C717)</f>
        <v>440.43000000000029</v>
      </c>
      <c r="D718" t="s">
        <v>22</v>
      </c>
      <c r="E718" t="s">
        <v>21</v>
      </c>
      <c r="V718" s="17"/>
      <c r="X718" s="15" t="s">
        <v>18</v>
      </c>
      <c r="Y718" s="16">
        <f>SUM(Y699:Y717)</f>
        <v>440.43000000000029</v>
      </c>
      <c r="Z718" t="s">
        <v>22</v>
      </c>
      <c r="AA718" t="s">
        <v>21</v>
      </c>
    </row>
    <row r="719" spans="2:41">
      <c r="E719" s="1" t="s">
        <v>19</v>
      </c>
      <c r="V719" s="17"/>
      <c r="AA719" s="1" t="s">
        <v>19</v>
      </c>
    </row>
    <row r="720" spans="2:41">
      <c r="V720" s="17"/>
    </row>
    <row r="721" spans="8:31">
      <c r="V721" s="17"/>
    </row>
    <row r="722" spans="8:31">
      <c r="V722" s="17"/>
    </row>
    <row r="723" spans="8:31">
      <c r="V723" s="17"/>
    </row>
    <row r="724" spans="8:31">
      <c r="V724" s="17"/>
    </row>
    <row r="725" spans="8:31">
      <c r="V725" s="17"/>
    </row>
    <row r="726" spans="8:31">
      <c r="V726" s="17"/>
    </row>
    <row r="727" spans="8:31">
      <c r="V727" s="17"/>
    </row>
    <row r="728" spans="8:31">
      <c r="V728" s="17"/>
    </row>
    <row r="729" spans="8:31">
      <c r="V729" s="17"/>
    </row>
    <row r="730" spans="8:31">
      <c r="V730" s="17"/>
    </row>
    <row r="731" spans="8:31">
      <c r="V731" s="17"/>
    </row>
    <row r="732" spans="8:31">
      <c r="V732" s="17"/>
      <c r="AC732" s="166" t="s">
        <v>29</v>
      </c>
      <c r="AD732" s="166"/>
      <c r="AE732" s="166"/>
    </row>
    <row r="733" spans="8:31">
      <c r="H733" s="163" t="s">
        <v>28</v>
      </c>
      <c r="I733" s="163"/>
      <c r="J733" s="163"/>
      <c r="V733" s="17"/>
      <c r="AC733" s="166"/>
      <c r="AD733" s="166"/>
      <c r="AE733" s="166"/>
    </row>
    <row r="734" spans="8:31">
      <c r="H734" s="163"/>
      <c r="I734" s="163"/>
      <c r="J734" s="163"/>
      <c r="V734" s="17"/>
      <c r="AC734" s="166"/>
      <c r="AD734" s="166"/>
      <c r="AE734" s="166"/>
    </row>
    <row r="735" spans="8:31">
      <c r="V735" s="17"/>
    </row>
    <row r="736" spans="8:31">
      <c r="V736" s="17"/>
    </row>
    <row r="737" spans="2:41" ht="23.25">
      <c r="B737" s="22" t="s">
        <v>69</v>
      </c>
      <c r="V737" s="17"/>
      <c r="X737" s="22" t="s">
        <v>69</v>
      </c>
    </row>
    <row r="738" spans="2:41" ht="23.25">
      <c r="B738" s="23" t="s">
        <v>32</v>
      </c>
      <c r="C738" s="20">
        <f>IF(X690="PAGADO",0,Y695)</f>
        <v>-440.43000000000029</v>
      </c>
      <c r="E738" s="164" t="s">
        <v>20</v>
      </c>
      <c r="F738" s="164"/>
      <c r="G738" s="164"/>
      <c r="H738" s="164"/>
      <c r="V738" s="17"/>
      <c r="X738" s="23" t="s">
        <v>32</v>
      </c>
      <c r="Y738" s="20">
        <f>IF(B738="PAGADO",0,C743)</f>
        <v>-440.43000000000029</v>
      </c>
      <c r="AA738" s="164" t="s">
        <v>20</v>
      </c>
      <c r="AB738" s="164"/>
      <c r="AC738" s="164"/>
      <c r="AD738" s="164"/>
    </row>
    <row r="739" spans="2:41">
      <c r="B739" s="1" t="s">
        <v>0</v>
      </c>
      <c r="C739" s="19">
        <f>H754</f>
        <v>0</v>
      </c>
      <c r="E739" s="2" t="s">
        <v>1</v>
      </c>
      <c r="F739" s="2" t="s">
        <v>2</v>
      </c>
      <c r="G739" s="2" t="s">
        <v>3</v>
      </c>
      <c r="H739" s="2" t="s">
        <v>4</v>
      </c>
      <c r="N739" s="2" t="s">
        <v>1</v>
      </c>
      <c r="O739" s="2" t="s">
        <v>5</v>
      </c>
      <c r="P739" s="2" t="s">
        <v>4</v>
      </c>
      <c r="Q739" s="2" t="s">
        <v>6</v>
      </c>
      <c r="R739" s="2" t="s">
        <v>7</v>
      </c>
      <c r="S739" s="3"/>
      <c r="V739" s="17"/>
      <c r="X739" s="1" t="s">
        <v>0</v>
      </c>
      <c r="Y739" s="19">
        <f>AD754</f>
        <v>0</v>
      </c>
      <c r="AA739" s="2" t="s">
        <v>1</v>
      </c>
      <c r="AB739" s="2" t="s">
        <v>2</v>
      </c>
      <c r="AC739" s="2" t="s">
        <v>3</v>
      </c>
      <c r="AD739" s="2" t="s">
        <v>4</v>
      </c>
      <c r="AJ739" s="2" t="s">
        <v>1</v>
      </c>
      <c r="AK739" s="2" t="s">
        <v>5</v>
      </c>
      <c r="AL739" s="2" t="s">
        <v>4</v>
      </c>
      <c r="AM739" s="2" t="s">
        <v>6</v>
      </c>
      <c r="AN739" s="2" t="s">
        <v>7</v>
      </c>
      <c r="AO739" s="3"/>
    </row>
    <row r="740" spans="2:41">
      <c r="C740" s="2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Y740" s="2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24</v>
      </c>
      <c r="C741" s="19">
        <f>IF(C738&gt;0,C738+C739,C739)</f>
        <v>0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24</v>
      </c>
      <c r="Y741" s="19">
        <f>IF(Y738&gt;0,Y738+Y739,Y739)</f>
        <v>0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9</v>
      </c>
      <c r="C742" s="20">
        <f>C765</f>
        <v>440.43000000000029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9</v>
      </c>
      <c r="Y742" s="20">
        <f>Y765</f>
        <v>440.43000000000029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6" t="s">
        <v>25</v>
      </c>
      <c r="C743" s="21">
        <f>C741-C742</f>
        <v>-440.43000000000029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6" t="s">
        <v>8</v>
      </c>
      <c r="Y743" s="21">
        <f>Y741-Y742</f>
        <v>-440.43000000000029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6.25">
      <c r="B744" s="167" t="str">
        <f>IF(C743&lt;0,"NO PAGAR","COBRAR")</f>
        <v>NO PAGAR</v>
      </c>
      <c r="C744" s="16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67" t="str">
        <f>IF(Y743&lt;0,"NO PAGAR","COBRAR")</f>
        <v>NO PAGAR</v>
      </c>
      <c r="Y744" s="167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58" t="s">
        <v>9</v>
      </c>
      <c r="C745" s="159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58" t="s">
        <v>9</v>
      </c>
      <c r="Y745" s="159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IF(C779&lt;0,"SALDO A FAVOR","SALDO ADELANTAD0'")</f>
        <v>SALDO ADELANTAD0'</v>
      </c>
      <c r="C746" s="10">
        <f>IF(Y690&lt;=0,Y690*-1)</f>
        <v>440.43000000000029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IF(C743&lt;0,"SALDO ADELANTADO","SALDO A FAVOR'")</f>
        <v>SALDO ADELANTADO</v>
      </c>
      <c r="Y746" s="10">
        <f>IF(C743&lt;=0,C743*-1)</f>
        <v>440.43000000000029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R756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AN756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60" t="s">
        <v>7</v>
      </c>
      <c r="F754" s="161"/>
      <c r="G754" s="162"/>
      <c r="H754" s="5">
        <f>SUM(H740:H753)</f>
        <v>0</v>
      </c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60" t="s">
        <v>7</v>
      </c>
      <c r="AB754" s="161"/>
      <c r="AC754" s="162"/>
      <c r="AD754" s="5">
        <f>SUM(AD740:AD753)</f>
        <v>0</v>
      </c>
      <c r="AJ754" s="3"/>
      <c r="AK754" s="3"/>
      <c r="AL754" s="3"/>
      <c r="AM754" s="3"/>
      <c r="AN754" s="18"/>
      <c r="AO754" s="3"/>
    </row>
    <row r="755" spans="2:41">
      <c r="B755" s="12"/>
      <c r="C755" s="10"/>
      <c r="E755" s="13"/>
      <c r="F755" s="13"/>
      <c r="G755" s="13"/>
      <c r="N755" s="3"/>
      <c r="O755" s="3"/>
      <c r="P755" s="3"/>
      <c r="Q755" s="3"/>
      <c r="R755" s="18"/>
      <c r="S755" s="3"/>
      <c r="V755" s="17"/>
      <c r="X755" s="12"/>
      <c r="Y755" s="10"/>
      <c r="AA755" s="13"/>
      <c r="AB755" s="13"/>
      <c r="AC755" s="13"/>
      <c r="AJ755" s="3"/>
      <c r="AK755" s="3"/>
      <c r="AL755" s="3"/>
      <c r="AM755" s="3"/>
      <c r="AN755" s="18"/>
      <c r="AO755" s="3"/>
    </row>
    <row r="756" spans="2:41">
      <c r="B756" s="12"/>
      <c r="C756" s="10"/>
      <c r="N756" s="160" t="s">
        <v>7</v>
      </c>
      <c r="O756" s="161"/>
      <c r="P756" s="161"/>
      <c r="Q756" s="162"/>
      <c r="R756" s="18">
        <f>SUM(R740:R755)</f>
        <v>0</v>
      </c>
      <c r="S756" s="3"/>
      <c r="V756" s="17"/>
      <c r="X756" s="12"/>
      <c r="Y756" s="10"/>
      <c r="AJ756" s="160" t="s">
        <v>7</v>
      </c>
      <c r="AK756" s="161"/>
      <c r="AL756" s="161"/>
      <c r="AM756" s="162"/>
      <c r="AN756" s="18">
        <f>SUM(AN740:AN755)</f>
        <v>0</v>
      </c>
      <c r="AO756" s="3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E759" s="14"/>
      <c r="V759" s="17"/>
      <c r="X759" s="12"/>
      <c r="Y759" s="10"/>
      <c r="AA759" s="14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440.43000000000029</v>
      </c>
      <c r="V765" s="17"/>
      <c r="X765" s="15" t="s">
        <v>18</v>
      </c>
      <c r="Y765" s="16">
        <f>SUM(Y746:Y764)</f>
        <v>440.43000000000029</v>
      </c>
    </row>
    <row r="766" spans="2:41">
      <c r="D766" t="s">
        <v>22</v>
      </c>
      <c r="E766" t="s">
        <v>21</v>
      </c>
      <c r="V766" s="17"/>
      <c r="Z766" t="s">
        <v>22</v>
      </c>
      <c r="AA766" t="s">
        <v>21</v>
      </c>
    </row>
    <row r="767" spans="2:41">
      <c r="E767" s="1" t="s">
        <v>19</v>
      </c>
      <c r="V767" s="17"/>
      <c r="AA767" s="1" t="s">
        <v>19</v>
      </c>
    </row>
    <row r="768" spans="2:41">
      <c r="V768" s="17"/>
    </row>
    <row r="769" spans="1:43">
      <c r="V769" s="17"/>
    </row>
    <row r="770" spans="1:43">
      <c r="V770" s="17"/>
    </row>
    <row r="771" spans="1:43">
      <c r="V771" s="17"/>
    </row>
    <row r="772" spans="1:43">
      <c r="V772" s="17"/>
    </row>
    <row r="773" spans="1:43">
      <c r="V773" s="17"/>
    </row>
    <row r="774" spans="1:43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</row>
    <row r="775" spans="1:43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</row>
    <row r="776" spans="1:43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</row>
    <row r="777" spans="1:43">
      <c r="V777" s="17"/>
    </row>
    <row r="778" spans="1:43">
      <c r="H778" s="163" t="s">
        <v>30</v>
      </c>
      <c r="I778" s="163"/>
      <c r="J778" s="163"/>
      <c r="V778" s="17"/>
      <c r="AA778" s="163" t="s">
        <v>31</v>
      </c>
      <c r="AB778" s="163"/>
      <c r="AC778" s="163"/>
    </row>
    <row r="779" spans="1:43">
      <c r="H779" s="163"/>
      <c r="I779" s="163"/>
      <c r="J779" s="163"/>
      <c r="V779" s="17"/>
      <c r="AA779" s="163"/>
      <c r="AB779" s="163"/>
      <c r="AC779" s="163"/>
    </row>
    <row r="780" spans="1:43">
      <c r="V780" s="17"/>
    </row>
    <row r="781" spans="1:43">
      <c r="V781" s="17"/>
    </row>
    <row r="782" spans="1:43" ht="23.25">
      <c r="B782" s="24" t="s">
        <v>69</v>
      </c>
      <c r="V782" s="17"/>
      <c r="X782" s="22" t="s">
        <v>69</v>
      </c>
    </row>
    <row r="783" spans="1:43" ht="23.25">
      <c r="B783" s="23" t="s">
        <v>32</v>
      </c>
      <c r="C783" s="20">
        <f>IF(X738="PAGADO",0,C743)</f>
        <v>-440.43000000000029</v>
      </c>
      <c r="E783" s="164" t="s">
        <v>20</v>
      </c>
      <c r="F783" s="164"/>
      <c r="G783" s="164"/>
      <c r="H783" s="164"/>
      <c r="V783" s="17"/>
      <c r="X783" s="23" t="s">
        <v>32</v>
      </c>
      <c r="Y783" s="20">
        <f>IF(B1583="PAGADO",0,C788)</f>
        <v>-440.43000000000029</v>
      </c>
      <c r="AA783" s="164" t="s">
        <v>20</v>
      </c>
      <c r="AB783" s="164"/>
      <c r="AC783" s="164"/>
      <c r="AD783" s="164"/>
    </row>
    <row r="784" spans="1:43">
      <c r="B784" s="1" t="s">
        <v>0</v>
      </c>
      <c r="C784" s="19">
        <f>H799</f>
        <v>0</v>
      </c>
      <c r="E784" s="2" t="s">
        <v>1</v>
      </c>
      <c r="F784" s="2" t="s">
        <v>2</v>
      </c>
      <c r="G784" s="2" t="s">
        <v>3</v>
      </c>
      <c r="H784" s="2" t="s">
        <v>4</v>
      </c>
      <c r="N784" s="2" t="s">
        <v>1</v>
      </c>
      <c r="O784" s="2" t="s">
        <v>5</v>
      </c>
      <c r="P784" s="2" t="s">
        <v>4</v>
      </c>
      <c r="Q784" s="2" t="s">
        <v>6</v>
      </c>
      <c r="R784" s="2" t="s">
        <v>7</v>
      </c>
      <c r="S784" s="3"/>
      <c r="V784" s="17"/>
      <c r="X784" s="1" t="s">
        <v>0</v>
      </c>
      <c r="Y784" s="19">
        <f>AD799</f>
        <v>0</v>
      </c>
      <c r="AA784" s="2" t="s">
        <v>1</v>
      </c>
      <c r="AB784" s="2" t="s">
        <v>2</v>
      </c>
      <c r="AC784" s="2" t="s">
        <v>3</v>
      </c>
      <c r="AD784" s="2" t="s">
        <v>4</v>
      </c>
      <c r="AJ784" s="2" t="s">
        <v>1</v>
      </c>
      <c r="AK784" s="2" t="s">
        <v>5</v>
      </c>
      <c r="AL784" s="2" t="s">
        <v>4</v>
      </c>
      <c r="AM784" s="2" t="s">
        <v>6</v>
      </c>
      <c r="AN784" s="2" t="s">
        <v>7</v>
      </c>
      <c r="AO784" s="3"/>
    </row>
    <row r="785" spans="2:41">
      <c r="C785" s="2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Y785" s="2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" t="s">
        <v>24</v>
      </c>
      <c r="C786" s="19">
        <f>IF(C783&gt;0,C783+C784,C784)</f>
        <v>0</v>
      </c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" t="s">
        <v>24</v>
      </c>
      <c r="Y786" s="19">
        <f>IF(Y783&gt;0,Y783+Y784,Y784)</f>
        <v>0</v>
      </c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" t="s">
        <v>9</v>
      </c>
      <c r="C787" s="20">
        <f>C811</f>
        <v>440.43000000000029</v>
      </c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" t="s">
        <v>9</v>
      </c>
      <c r="Y787" s="20">
        <f>Y811</f>
        <v>440.43000000000029</v>
      </c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6" t="s">
        <v>26</v>
      </c>
      <c r="C788" s="21">
        <f>C786-C787</f>
        <v>-440.43000000000029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6" t="s">
        <v>27</v>
      </c>
      <c r="Y788" s="21">
        <f>Y786-Y787</f>
        <v>-440.43000000000029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 ht="23.25">
      <c r="B789" s="6"/>
      <c r="C789" s="7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65" t="str">
        <f>IF(Y788&lt;0,"NO PAGAR","COBRAR'")</f>
        <v>NO PAGAR</v>
      </c>
      <c r="Y789" s="165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 ht="23.25">
      <c r="B790" s="165" t="str">
        <f>IF(C788&lt;0,"NO PAGAR","COBRAR'")</f>
        <v>NO PAGAR</v>
      </c>
      <c r="C790" s="165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/>
      <c r="Y790" s="8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58" t="s">
        <v>9</v>
      </c>
      <c r="C791" s="15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58" t="s">
        <v>9</v>
      </c>
      <c r="Y791" s="15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9" t="str">
        <f>IF(Y743&lt;0,"SALDO ADELANTADO","SALDO A FAVOR '")</f>
        <v>SALDO ADELANTADO</v>
      </c>
      <c r="C792" s="10">
        <f>IF(Y743&lt;=0,Y743*-1)</f>
        <v>440.43000000000029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9" t="str">
        <f>IF(C788&lt;0,"SALDO ADELANTADO","SALDO A FAVOR'")</f>
        <v>SALDO ADELANTADO</v>
      </c>
      <c r="Y792" s="10">
        <f>IF(C788&lt;=0,C788*-1)</f>
        <v>440.43000000000029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10</v>
      </c>
      <c r="C793" s="10">
        <f>R801</f>
        <v>0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10</v>
      </c>
      <c r="Y793" s="10">
        <f>AN801</f>
        <v>0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11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11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12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12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13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13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14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14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15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15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16</v>
      </c>
      <c r="C799" s="10"/>
      <c r="E799" s="160" t="s">
        <v>7</v>
      </c>
      <c r="F799" s="161"/>
      <c r="G799" s="162"/>
      <c r="H799" s="5">
        <f>SUM(H785:H798)</f>
        <v>0</v>
      </c>
      <c r="N799" s="3"/>
      <c r="O799" s="3"/>
      <c r="P799" s="3"/>
      <c r="Q799" s="3"/>
      <c r="R799" s="18"/>
      <c r="S799" s="3"/>
      <c r="V799" s="17"/>
      <c r="X799" s="11" t="s">
        <v>16</v>
      </c>
      <c r="Y799" s="10"/>
      <c r="AA799" s="160" t="s">
        <v>7</v>
      </c>
      <c r="AB799" s="161"/>
      <c r="AC799" s="162"/>
      <c r="AD799" s="5">
        <f>SUM(AD785:AD798)</f>
        <v>0</v>
      </c>
      <c r="AJ799" s="3"/>
      <c r="AK799" s="3"/>
      <c r="AL799" s="3"/>
      <c r="AM799" s="3"/>
      <c r="AN799" s="18"/>
      <c r="AO799" s="3"/>
    </row>
    <row r="800" spans="2:41">
      <c r="B800" s="11" t="s">
        <v>17</v>
      </c>
      <c r="C800" s="10"/>
      <c r="E800" s="13"/>
      <c r="F800" s="13"/>
      <c r="G800" s="13"/>
      <c r="N800" s="3"/>
      <c r="O800" s="3"/>
      <c r="P800" s="3"/>
      <c r="Q800" s="3"/>
      <c r="R800" s="18"/>
      <c r="S800" s="3"/>
      <c r="V800" s="17"/>
      <c r="X800" s="11" t="s">
        <v>17</v>
      </c>
      <c r="Y800" s="10"/>
      <c r="AA800" s="13"/>
      <c r="AB800" s="13"/>
      <c r="AC800" s="13"/>
      <c r="AJ800" s="3"/>
      <c r="AK800" s="3"/>
      <c r="AL800" s="3"/>
      <c r="AM800" s="3"/>
      <c r="AN800" s="18"/>
      <c r="AO800" s="3"/>
    </row>
    <row r="801" spans="2:41">
      <c r="B801" s="12"/>
      <c r="C801" s="10"/>
      <c r="N801" s="160" t="s">
        <v>7</v>
      </c>
      <c r="O801" s="161"/>
      <c r="P801" s="161"/>
      <c r="Q801" s="162"/>
      <c r="R801" s="18">
        <f>SUM(R785:R800)</f>
        <v>0</v>
      </c>
      <c r="S801" s="3"/>
      <c r="V801" s="17"/>
      <c r="X801" s="12"/>
      <c r="Y801" s="10"/>
      <c r="AJ801" s="160" t="s">
        <v>7</v>
      </c>
      <c r="AK801" s="161"/>
      <c r="AL801" s="161"/>
      <c r="AM801" s="162"/>
      <c r="AN801" s="18">
        <f>SUM(AN785:AN800)</f>
        <v>0</v>
      </c>
      <c r="AO801" s="3"/>
    </row>
    <row r="802" spans="2:41">
      <c r="B802" s="12"/>
      <c r="C802" s="10"/>
      <c r="V802" s="17"/>
      <c r="X802" s="12"/>
      <c r="Y802" s="10"/>
    </row>
    <row r="803" spans="2:41">
      <c r="B803" s="12"/>
      <c r="C803" s="10"/>
      <c r="V803" s="17"/>
      <c r="X803" s="12"/>
      <c r="Y803" s="10"/>
    </row>
    <row r="804" spans="2:41">
      <c r="B804" s="12"/>
      <c r="C804" s="10"/>
      <c r="E804" s="14"/>
      <c r="V804" s="17"/>
      <c r="X804" s="12"/>
      <c r="Y804" s="10"/>
      <c r="AA804" s="14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1"/>
      <c r="C810" s="10"/>
      <c r="V810" s="17"/>
      <c r="X810" s="11"/>
      <c r="Y810" s="10"/>
    </row>
    <row r="811" spans="2:41">
      <c r="B811" s="15" t="s">
        <v>18</v>
      </c>
      <c r="C811" s="16">
        <f>SUM(C792:C810)</f>
        <v>440.43000000000029</v>
      </c>
      <c r="D811" t="s">
        <v>22</v>
      </c>
      <c r="E811" t="s">
        <v>21</v>
      </c>
      <c r="V811" s="17"/>
      <c r="X811" s="15" t="s">
        <v>18</v>
      </c>
      <c r="Y811" s="16">
        <f>SUM(Y792:Y810)</f>
        <v>440.43000000000029</v>
      </c>
      <c r="Z811" t="s">
        <v>22</v>
      </c>
      <c r="AA811" t="s">
        <v>21</v>
      </c>
    </row>
    <row r="812" spans="2:41">
      <c r="E812" s="1" t="s">
        <v>19</v>
      </c>
      <c r="V812" s="17"/>
      <c r="AA812" s="1" t="s">
        <v>19</v>
      </c>
    </row>
    <row r="813" spans="2:41">
      <c r="V813" s="17"/>
    </row>
    <row r="814" spans="2:41">
      <c r="V814" s="17"/>
    </row>
    <row r="815" spans="2:41">
      <c r="V815" s="17"/>
    </row>
    <row r="816" spans="2:41">
      <c r="V816" s="17"/>
    </row>
    <row r="817" spans="2:41">
      <c r="V817" s="17"/>
    </row>
    <row r="818" spans="2:41">
      <c r="V818" s="17"/>
    </row>
    <row r="819" spans="2:41">
      <c r="V819" s="17"/>
    </row>
    <row r="820" spans="2:41">
      <c r="V820" s="17"/>
    </row>
    <row r="821" spans="2:41">
      <c r="V821" s="17"/>
    </row>
    <row r="822" spans="2:41">
      <c r="V822" s="17"/>
    </row>
    <row r="823" spans="2:41">
      <c r="V823" s="17"/>
    </row>
    <row r="824" spans="2:41">
      <c r="V824" s="17"/>
    </row>
    <row r="825" spans="2:41">
      <c r="V825" s="17"/>
      <c r="AC825" s="166" t="s">
        <v>29</v>
      </c>
      <c r="AD825" s="166"/>
      <c r="AE825" s="166"/>
    </row>
    <row r="826" spans="2:41">
      <c r="H826" s="163" t="s">
        <v>28</v>
      </c>
      <c r="I826" s="163"/>
      <c r="J826" s="163"/>
      <c r="V826" s="17"/>
      <c r="AC826" s="166"/>
      <c r="AD826" s="166"/>
      <c r="AE826" s="166"/>
    </row>
    <row r="827" spans="2:41">
      <c r="H827" s="163"/>
      <c r="I827" s="163"/>
      <c r="J827" s="163"/>
      <c r="V827" s="17"/>
      <c r="AC827" s="166"/>
      <c r="AD827" s="166"/>
      <c r="AE827" s="166"/>
    </row>
    <row r="828" spans="2:41">
      <c r="V828" s="17"/>
    </row>
    <row r="829" spans="2:41">
      <c r="V829" s="17"/>
    </row>
    <row r="830" spans="2:41" ht="23.25">
      <c r="B830" s="22" t="s">
        <v>70</v>
      </c>
      <c r="V830" s="17"/>
      <c r="X830" s="22" t="s">
        <v>70</v>
      </c>
    </row>
    <row r="831" spans="2:41" ht="23.25">
      <c r="B831" s="23" t="s">
        <v>32</v>
      </c>
      <c r="C831" s="20">
        <f>IF(X783="PAGADO",0,Y788)</f>
        <v>-440.43000000000029</v>
      </c>
      <c r="E831" s="164" t="s">
        <v>20</v>
      </c>
      <c r="F831" s="164"/>
      <c r="G831" s="164"/>
      <c r="H831" s="164"/>
      <c r="V831" s="17"/>
      <c r="X831" s="23" t="s">
        <v>32</v>
      </c>
      <c r="Y831" s="20">
        <f>IF(B831="PAGADO",0,C836)</f>
        <v>-440.43000000000029</v>
      </c>
      <c r="AA831" s="164" t="s">
        <v>20</v>
      </c>
      <c r="AB831" s="164"/>
      <c r="AC831" s="164"/>
      <c r="AD831" s="164"/>
    </row>
    <row r="832" spans="2:41">
      <c r="B832" s="1" t="s">
        <v>0</v>
      </c>
      <c r="C832" s="19">
        <f>H847</f>
        <v>0</v>
      </c>
      <c r="E832" s="2" t="s">
        <v>1</v>
      </c>
      <c r="F832" s="2" t="s">
        <v>2</v>
      </c>
      <c r="G832" s="2" t="s">
        <v>3</v>
      </c>
      <c r="H832" s="2" t="s">
        <v>4</v>
      </c>
      <c r="N832" s="2" t="s">
        <v>1</v>
      </c>
      <c r="O832" s="2" t="s">
        <v>5</v>
      </c>
      <c r="P832" s="2" t="s">
        <v>4</v>
      </c>
      <c r="Q832" s="2" t="s">
        <v>6</v>
      </c>
      <c r="R832" s="2" t="s">
        <v>7</v>
      </c>
      <c r="S832" s="3"/>
      <c r="V832" s="17"/>
      <c r="X832" s="1" t="s">
        <v>0</v>
      </c>
      <c r="Y832" s="19">
        <f>AD847</f>
        <v>0</v>
      </c>
      <c r="AA832" s="2" t="s">
        <v>1</v>
      </c>
      <c r="AB832" s="2" t="s">
        <v>2</v>
      </c>
      <c r="AC832" s="2" t="s">
        <v>3</v>
      </c>
      <c r="AD832" s="2" t="s">
        <v>4</v>
      </c>
      <c r="AJ832" s="2" t="s">
        <v>1</v>
      </c>
      <c r="AK832" s="2" t="s">
        <v>5</v>
      </c>
      <c r="AL832" s="2" t="s">
        <v>4</v>
      </c>
      <c r="AM832" s="2" t="s">
        <v>6</v>
      </c>
      <c r="AN832" s="2" t="s">
        <v>7</v>
      </c>
      <c r="AO832" s="3"/>
    </row>
    <row r="833" spans="2:41">
      <c r="C833" s="2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Y833" s="2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24</v>
      </c>
      <c r="C834" s="19">
        <f>IF(C831&gt;0,C831+C832,C832)</f>
        <v>0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24</v>
      </c>
      <c r="Y834" s="19">
        <f>IF(Y831&gt;0,Y832+Y831,Y832)</f>
        <v>0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9</v>
      </c>
      <c r="C835" s="20">
        <f>C858</f>
        <v>440.43000000000029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9</v>
      </c>
      <c r="Y835" s="20">
        <f>Y858</f>
        <v>440.43000000000029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6" t="s">
        <v>25</v>
      </c>
      <c r="C836" s="21">
        <f>C834-C835</f>
        <v>-440.43000000000029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6" t="s">
        <v>8</v>
      </c>
      <c r="Y836" s="21">
        <f>Y834-Y835</f>
        <v>-440.43000000000029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6.25">
      <c r="B837" s="167" t="str">
        <f>IF(C836&lt;0,"NO PAGAR","COBRAR")</f>
        <v>NO PAGAR</v>
      </c>
      <c r="C837" s="16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67" t="str">
        <f>IF(Y836&lt;0,"NO PAGAR","COBRAR")</f>
        <v>NO PAGAR</v>
      </c>
      <c r="Y837" s="167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58" t="s">
        <v>9</v>
      </c>
      <c r="C838" s="159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58" t="s">
        <v>9</v>
      </c>
      <c r="Y838" s="159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IF(C872&lt;0,"SALDO A FAVOR","SALDO ADELANTAD0'")</f>
        <v>SALDO ADELANTAD0'</v>
      </c>
      <c r="C839" s="10">
        <f>IF(Y783&lt;=0,Y783*-1)</f>
        <v>440.43000000000029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IF(C836&lt;0,"SALDO ADELANTADO","SALDO A FAVOR'")</f>
        <v>SALDO ADELANTADO</v>
      </c>
      <c r="Y839" s="10">
        <f>IF(C836&lt;=0,C836*-1)</f>
        <v>440.43000000000029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R849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AN849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60" t="s">
        <v>7</v>
      </c>
      <c r="F847" s="161"/>
      <c r="G847" s="162"/>
      <c r="H847" s="5">
        <f>SUM(H833:H846)</f>
        <v>0</v>
      </c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60" t="s">
        <v>7</v>
      </c>
      <c r="AB847" s="161"/>
      <c r="AC847" s="162"/>
      <c r="AD847" s="5">
        <f>SUM(AD833:AD846)</f>
        <v>0</v>
      </c>
      <c r="AJ847" s="3"/>
      <c r="AK847" s="3"/>
      <c r="AL847" s="3"/>
      <c r="AM847" s="3"/>
      <c r="AN847" s="18"/>
      <c r="AO847" s="3"/>
    </row>
    <row r="848" spans="2:41">
      <c r="B848" s="12"/>
      <c r="C848" s="10"/>
      <c r="E848" s="13"/>
      <c r="F848" s="13"/>
      <c r="G848" s="13"/>
      <c r="N848" s="3"/>
      <c r="O848" s="3"/>
      <c r="P848" s="3"/>
      <c r="Q848" s="3"/>
      <c r="R848" s="18"/>
      <c r="S848" s="3"/>
      <c r="V848" s="17"/>
      <c r="X848" s="12"/>
      <c r="Y848" s="10"/>
      <c r="AA848" s="13"/>
      <c r="AB848" s="13"/>
      <c r="AC848" s="13"/>
      <c r="AJ848" s="3"/>
      <c r="AK848" s="3"/>
      <c r="AL848" s="3"/>
      <c r="AM848" s="3"/>
      <c r="AN848" s="18"/>
      <c r="AO848" s="3"/>
    </row>
    <row r="849" spans="2:41">
      <c r="B849" s="12"/>
      <c r="C849" s="10"/>
      <c r="N849" s="160" t="s">
        <v>7</v>
      </c>
      <c r="O849" s="161"/>
      <c r="P849" s="161"/>
      <c r="Q849" s="162"/>
      <c r="R849" s="18">
        <f>SUM(R833:R848)</f>
        <v>0</v>
      </c>
      <c r="S849" s="3"/>
      <c r="V849" s="17"/>
      <c r="X849" s="12"/>
      <c r="Y849" s="10"/>
      <c r="AJ849" s="160" t="s">
        <v>7</v>
      </c>
      <c r="AK849" s="161"/>
      <c r="AL849" s="161"/>
      <c r="AM849" s="162"/>
      <c r="AN849" s="18">
        <f>SUM(AN833:AN848)</f>
        <v>0</v>
      </c>
      <c r="AO849" s="3"/>
    </row>
    <row r="850" spans="2:41">
      <c r="B850" s="12"/>
      <c r="C850" s="10"/>
      <c r="V850" s="17"/>
      <c r="X850" s="12"/>
      <c r="Y850" s="10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E852" s="14"/>
      <c r="V852" s="17"/>
      <c r="X852" s="12"/>
      <c r="Y852" s="10"/>
      <c r="AA852" s="14"/>
    </row>
    <row r="853" spans="2:41">
      <c r="B853" s="12"/>
      <c r="C853" s="10"/>
      <c r="V853" s="17"/>
      <c r="X853" s="12"/>
      <c r="Y853" s="10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1"/>
      <c r="C857" s="10"/>
      <c r="V857" s="17"/>
      <c r="X857" s="11"/>
      <c r="Y857" s="10"/>
    </row>
    <row r="858" spans="2:41">
      <c r="B858" s="15" t="s">
        <v>18</v>
      </c>
      <c r="C858" s="16">
        <f>SUM(C839:C857)</f>
        <v>440.43000000000029</v>
      </c>
      <c r="V858" s="17"/>
      <c r="X858" s="15" t="s">
        <v>18</v>
      </c>
      <c r="Y858" s="16">
        <f>SUM(Y839:Y857)</f>
        <v>440.43000000000029</v>
      </c>
    </row>
    <row r="859" spans="2:41">
      <c r="D859" t="s">
        <v>22</v>
      </c>
      <c r="E859" t="s">
        <v>21</v>
      </c>
      <c r="V859" s="17"/>
      <c r="Z859" t="s">
        <v>22</v>
      </c>
      <c r="AA859" t="s">
        <v>21</v>
      </c>
    </row>
    <row r="860" spans="2:41">
      <c r="E860" s="1" t="s">
        <v>19</v>
      </c>
      <c r="V860" s="17"/>
      <c r="AA860" s="1" t="s">
        <v>19</v>
      </c>
    </row>
    <row r="861" spans="2:41">
      <c r="V861" s="17"/>
    </row>
    <row r="862" spans="2:41">
      <c r="V862" s="17"/>
    </row>
    <row r="863" spans="2:41">
      <c r="V863" s="17"/>
    </row>
    <row r="864" spans="2:41">
      <c r="V864" s="17"/>
    </row>
    <row r="865" spans="1:43">
      <c r="V865" s="17"/>
    </row>
    <row r="866" spans="1:43">
      <c r="V866" s="17"/>
    </row>
    <row r="867" spans="1:43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</row>
    <row r="868" spans="1:43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</row>
    <row r="869" spans="1:43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</row>
    <row r="870" spans="1:43">
      <c r="V870" s="17"/>
    </row>
    <row r="871" spans="1:43">
      <c r="H871" s="163" t="s">
        <v>30</v>
      </c>
      <c r="I871" s="163"/>
      <c r="J871" s="163"/>
      <c r="V871" s="17"/>
      <c r="AA871" s="163" t="s">
        <v>31</v>
      </c>
      <c r="AB871" s="163"/>
      <c r="AC871" s="163"/>
    </row>
    <row r="872" spans="1:43">
      <c r="H872" s="163"/>
      <c r="I872" s="163"/>
      <c r="J872" s="163"/>
      <c r="V872" s="17"/>
      <c r="AA872" s="163"/>
      <c r="AB872" s="163"/>
      <c r="AC872" s="163"/>
    </row>
    <row r="873" spans="1:43">
      <c r="V873" s="17"/>
    </row>
    <row r="874" spans="1:43">
      <c r="V874" s="17"/>
    </row>
    <row r="875" spans="1:43" ht="23.25">
      <c r="B875" s="24" t="s">
        <v>70</v>
      </c>
      <c r="V875" s="17"/>
      <c r="X875" s="22" t="s">
        <v>70</v>
      </c>
    </row>
    <row r="876" spans="1:43" ht="23.25">
      <c r="B876" s="23" t="s">
        <v>32</v>
      </c>
      <c r="C876" s="20">
        <f>IF(X831="PAGADO",0,C836)</f>
        <v>-440.43000000000029</v>
      </c>
      <c r="E876" s="164" t="s">
        <v>20</v>
      </c>
      <c r="F876" s="164"/>
      <c r="G876" s="164"/>
      <c r="H876" s="164"/>
      <c r="V876" s="17"/>
      <c r="X876" s="23" t="s">
        <v>32</v>
      </c>
      <c r="Y876" s="20">
        <f>IF(B1676="PAGADO",0,C881)</f>
        <v>-440.43000000000029</v>
      </c>
      <c r="AA876" s="164" t="s">
        <v>20</v>
      </c>
      <c r="AB876" s="164"/>
      <c r="AC876" s="164"/>
      <c r="AD876" s="164"/>
    </row>
    <row r="877" spans="1:43">
      <c r="B877" s="1" t="s">
        <v>0</v>
      </c>
      <c r="C877" s="19">
        <f>H892</f>
        <v>0</v>
      </c>
      <c r="E877" s="2" t="s">
        <v>1</v>
      </c>
      <c r="F877" s="2" t="s">
        <v>2</v>
      </c>
      <c r="G877" s="2" t="s">
        <v>3</v>
      </c>
      <c r="H877" s="2" t="s">
        <v>4</v>
      </c>
      <c r="N877" s="2" t="s">
        <v>1</v>
      </c>
      <c r="O877" s="2" t="s">
        <v>5</v>
      </c>
      <c r="P877" s="2" t="s">
        <v>4</v>
      </c>
      <c r="Q877" s="2" t="s">
        <v>6</v>
      </c>
      <c r="R877" s="2" t="s">
        <v>7</v>
      </c>
      <c r="S877" s="3"/>
      <c r="V877" s="17"/>
      <c r="X877" s="1" t="s">
        <v>0</v>
      </c>
      <c r="Y877" s="19">
        <f>AD892</f>
        <v>0</v>
      </c>
      <c r="AA877" s="2" t="s">
        <v>1</v>
      </c>
      <c r="AB877" s="2" t="s">
        <v>2</v>
      </c>
      <c r="AC877" s="2" t="s">
        <v>3</v>
      </c>
      <c r="AD877" s="2" t="s">
        <v>4</v>
      </c>
      <c r="AJ877" s="2" t="s">
        <v>1</v>
      </c>
      <c r="AK877" s="2" t="s">
        <v>5</v>
      </c>
      <c r="AL877" s="2" t="s">
        <v>4</v>
      </c>
      <c r="AM877" s="2" t="s">
        <v>6</v>
      </c>
      <c r="AN877" s="2" t="s">
        <v>7</v>
      </c>
      <c r="AO877" s="3"/>
    </row>
    <row r="878" spans="1:43">
      <c r="C878" s="2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Y878" s="2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1:43">
      <c r="B879" s="1" t="s">
        <v>24</v>
      </c>
      <c r="C879" s="19">
        <f>IF(C876&gt;0,C876+C877,C877)</f>
        <v>0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" t="s">
        <v>24</v>
      </c>
      <c r="Y879" s="19">
        <f>IF(Y876&gt;0,Y876+Y877,Y877)</f>
        <v>0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1:43">
      <c r="B880" s="1" t="s">
        <v>9</v>
      </c>
      <c r="C880" s="20">
        <f>C904</f>
        <v>440.43000000000029</v>
      </c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" t="s">
        <v>9</v>
      </c>
      <c r="Y880" s="20">
        <f>Y904</f>
        <v>440.43000000000029</v>
      </c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6" t="s">
        <v>26</v>
      </c>
      <c r="C881" s="21">
        <f>C879-C880</f>
        <v>-440.43000000000029</v>
      </c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6" t="s">
        <v>27</v>
      </c>
      <c r="Y881" s="21">
        <f>Y879-Y880</f>
        <v>-440.43000000000029</v>
      </c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 ht="23.25">
      <c r="B882" s="6"/>
      <c r="C882" s="7"/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65" t="str">
        <f>IF(Y881&lt;0,"NO PAGAR","COBRAR'")</f>
        <v>NO PAGAR</v>
      </c>
      <c r="Y882" s="165"/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 ht="23.25">
      <c r="B883" s="165" t="str">
        <f>IF(C881&lt;0,"NO PAGAR","COBRAR'")</f>
        <v>NO PAGAR</v>
      </c>
      <c r="C883" s="165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6"/>
      <c r="Y883" s="8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58" t="s">
        <v>9</v>
      </c>
      <c r="C884" s="159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58" t="s">
        <v>9</v>
      </c>
      <c r="Y884" s="159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9" t="str">
        <f>IF(Y836&lt;0,"SALDO ADELANTADO","SALDO A FAVOR '")</f>
        <v>SALDO ADELANTADO</v>
      </c>
      <c r="C885" s="10">
        <f>IF(Y836&lt;=0,Y836*-1)</f>
        <v>440.43000000000029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9" t="str">
        <f>IF(C881&lt;0,"SALDO ADELANTADO","SALDO A FAVOR'")</f>
        <v>SALDO ADELANTADO</v>
      </c>
      <c r="Y885" s="10">
        <f>IF(C881&lt;=0,C881*-1)</f>
        <v>440.43000000000029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10</v>
      </c>
      <c r="C886" s="10">
        <f>R894</f>
        <v>0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10</v>
      </c>
      <c r="Y886" s="10">
        <f>AN894</f>
        <v>0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11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11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12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12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13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13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14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14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15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15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16</v>
      </c>
      <c r="C892" s="10"/>
      <c r="E892" s="160" t="s">
        <v>7</v>
      </c>
      <c r="F892" s="161"/>
      <c r="G892" s="162"/>
      <c r="H892" s="5">
        <f>SUM(H878:H891)</f>
        <v>0</v>
      </c>
      <c r="N892" s="3"/>
      <c r="O892" s="3"/>
      <c r="P892" s="3"/>
      <c r="Q892" s="3"/>
      <c r="R892" s="18"/>
      <c r="S892" s="3"/>
      <c r="V892" s="17"/>
      <c r="X892" s="11" t="s">
        <v>16</v>
      </c>
      <c r="Y892" s="10"/>
      <c r="AA892" s="160" t="s">
        <v>7</v>
      </c>
      <c r="AB892" s="161"/>
      <c r="AC892" s="162"/>
      <c r="AD892" s="5">
        <f>SUM(AD878:AD891)</f>
        <v>0</v>
      </c>
      <c r="AJ892" s="3"/>
      <c r="AK892" s="3"/>
      <c r="AL892" s="3"/>
      <c r="AM892" s="3"/>
      <c r="AN892" s="18"/>
      <c r="AO892" s="3"/>
    </row>
    <row r="893" spans="2:41">
      <c r="B893" s="11" t="s">
        <v>17</v>
      </c>
      <c r="C893" s="10"/>
      <c r="E893" s="13"/>
      <c r="F893" s="13"/>
      <c r="G893" s="13"/>
      <c r="N893" s="3"/>
      <c r="O893" s="3"/>
      <c r="P893" s="3"/>
      <c r="Q893" s="3"/>
      <c r="R893" s="18"/>
      <c r="S893" s="3"/>
      <c r="V893" s="17"/>
      <c r="X893" s="11" t="s">
        <v>17</v>
      </c>
      <c r="Y893" s="10"/>
      <c r="AA893" s="13"/>
      <c r="AB893" s="13"/>
      <c r="AC893" s="13"/>
      <c r="AJ893" s="3"/>
      <c r="AK893" s="3"/>
      <c r="AL893" s="3"/>
      <c r="AM893" s="3"/>
      <c r="AN893" s="18"/>
      <c r="AO893" s="3"/>
    </row>
    <row r="894" spans="2:41">
      <c r="B894" s="12"/>
      <c r="C894" s="10"/>
      <c r="N894" s="160" t="s">
        <v>7</v>
      </c>
      <c r="O894" s="161"/>
      <c r="P894" s="161"/>
      <c r="Q894" s="162"/>
      <c r="R894" s="18">
        <f>SUM(R878:R893)</f>
        <v>0</v>
      </c>
      <c r="S894" s="3"/>
      <c r="V894" s="17"/>
      <c r="X894" s="12"/>
      <c r="Y894" s="10"/>
      <c r="AJ894" s="160" t="s">
        <v>7</v>
      </c>
      <c r="AK894" s="161"/>
      <c r="AL894" s="161"/>
      <c r="AM894" s="162"/>
      <c r="AN894" s="18">
        <f>SUM(AN878:AN893)</f>
        <v>0</v>
      </c>
      <c r="AO894" s="3"/>
    </row>
    <row r="895" spans="2:41">
      <c r="B895" s="12"/>
      <c r="C895" s="10"/>
      <c r="V895" s="17"/>
      <c r="X895" s="12"/>
      <c r="Y895" s="10"/>
    </row>
    <row r="896" spans="2:41">
      <c r="B896" s="12"/>
      <c r="C896" s="10"/>
      <c r="V896" s="17"/>
      <c r="X896" s="12"/>
      <c r="Y896" s="10"/>
    </row>
    <row r="897" spans="2:27">
      <c r="B897" s="12"/>
      <c r="C897" s="10"/>
      <c r="E897" s="14"/>
      <c r="V897" s="17"/>
      <c r="X897" s="12"/>
      <c r="Y897" s="10"/>
      <c r="AA897" s="14"/>
    </row>
    <row r="898" spans="2:27">
      <c r="B898" s="12"/>
      <c r="C898" s="10"/>
      <c r="V898" s="17"/>
      <c r="X898" s="12"/>
      <c r="Y898" s="10"/>
    </row>
    <row r="899" spans="2:27">
      <c r="B899" s="12"/>
      <c r="C899" s="10"/>
      <c r="V899" s="17"/>
      <c r="X899" s="12"/>
      <c r="Y899" s="10"/>
    </row>
    <row r="900" spans="2:27">
      <c r="B900" s="12"/>
      <c r="C900" s="10"/>
      <c r="V900" s="17"/>
      <c r="X900" s="12"/>
      <c r="Y900" s="10"/>
    </row>
    <row r="901" spans="2:27">
      <c r="B901" s="12"/>
      <c r="C901" s="10"/>
      <c r="V901" s="17"/>
      <c r="X901" s="12"/>
      <c r="Y901" s="10"/>
    </row>
    <row r="902" spans="2:27">
      <c r="B902" s="12"/>
      <c r="C902" s="10"/>
      <c r="V902" s="17"/>
      <c r="X902" s="12"/>
      <c r="Y902" s="10"/>
    </row>
    <row r="903" spans="2:27">
      <c r="B903" s="11"/>
      <c r="C903" s="10"/>
      <c r="V903" s="17"/>
      <c r="X903" s="11"/>
      <c r="Y903" s="10"/>
    </row>
    <row r="904" spans="2:27">
      <c r="B904" s="15" t="s">
        <v>18</v>
      </c>
      <c r="C904" s="16">
        <f>SUM(C885:C903)</f>
        <v>440.43000000000029</v>
      </c>
      <c r="D904" t="s">
        <v>22</v>
      </c>
      <c r="E904" t="s">
        <v>21</v>
      </c>
      <c r="V904" s="17"/>
      <c r="X904" s="15" t="s">
        <v>18</v>
      </c>
      <c r="Y904" s="16">
        <f>SUM(Y885:Y903)</f>
        <v>440.43000000000029</v>
      </c>
      <c r="Z904" t="s">
        <v>22</v>
      </c>
      <c r="AA904" t="s">
        <v>21</v>
      </c>
    </row>
    <row r="905" spans="2:27">
      <c r="E905" s="1" t="s">
        <v>19</v>
      </c>
      <c r="V905" s="17"/>
      <c r="AA905" s="1" t="s">
        <v>19</v>
      </c>
    </row>
    <row r="906" spans="2:27">
      <c r="V906" s="17"/>
    </row>
    <row r="907" spans="2:27">
      <c r="V907" s="17"/>
    </row>
    <row r="908" spans="2:27">
      <c r="V908" s="17"/>
    </row>
    <row r="909" spans="2:27">
      <c r="V909" s="17"/>
    </row>
    <row r="910" spans="2:27">
      <c r="V910" s="17"/>
    </row>
    <row r="911" spans="2:27">
      <c r="V911" s="17"/>
    </row>
    <row r="912" spans="2:27">
      <c r="V912" s="17"/>
    </row>
    <row r="913" spans="2:41">
      <c r="V913" s="17"/>
    </row>
    <row r="914" spans="2:41">
      <c r="V914" s="17"/>
    </row>
    <row r="915" spans="2:41">
      <c r="V915" s="17"/>
    </row>
    <row r="916" spans="2:41">
      <c r="V916" s="17"/>
    </row>
    <row r="917" spans="2:41">
      <c r="V917" s="17"/>
    </row>
    <row r="918" spans="2:41">
      <c r="V918" s="17"/>
    </row>
    <row r="919" spans="2:41">
      <c r="V919" s="17"/>
      <c r="AC919" s="166" t="s">
        <v>29</v>
      </c>
      <c r="AD919" s="166"/>
      <c r="AE919" s="166"/>
    </row>
    <row r="920" spans="2:41">
      <c r="H920" s="163" t="s">
        <v>28</v>
      </c>
      <c r="I920" s="163"/>
      <c r="J920" s="163"/>
      <c r="V920" s="17"/>
      <c r="AC920" s="166"/>
      <c r="AD920" s="166"/>
      <c r="AE920" s="166"/>
    </row>
    <row r="921" spans="2:41">
      <c r="H921" s="163"/>
      <c r="I921" s="163"/>
      <c r="J921" s="163"/>
      <c r="V921" s="17"/>
      <c r="AC921" s="166"/>
      <c r="AD921" s="166"/>
      <c r="AE921" s="166"/>
    </row>
    <row r="922" spans="2:41">
      <c r="V922" s="17"/>
    </row>
    <row r="923" spans="2:41">
      <c r="V923" s="17"/>
    </row>
    <row r="924" spans="2:41" ht="23.25">
      <c r="B924" s="22" t="s">
        <v>71</v>
      </c>
      <c r="V924" s="17"/>
      <c r="X924" s="22" t="s">
        <v>71</v>
      </c>
    </row>
    <row r="925" spans="2:41" ht="23.25">
      <c r="B925" s="23" t="s">
        <v>32</v>
      </c>
      <c r="C925" s="20">
        <f>IF(X876="PAGADO",0,Y881)</f>
        <v>-440.43000000000029</v>
      </c>
      <c r="E925" s="164" t="s">
        <v>20</v>
      </c>
      <c r="F925" s="164"/>
      <c r="G925" s="164"/>
      <c r="H925" s="164"/>
      <c r="V925" s="17"/>
      <c r="X925" s="23" t="s">
        <v>32</v>
      </c>
      <c r="Y925" s="20">
        <f>IF(B925="PAGADO",0,C930)</f>
        <v>-440.43000000000029</v>
      </c>
      <c r="AA925" s="164" t="s">
        <v>20</v>
      </c>
      <c r="AB925" s="164"/>
      <c r="AC925" s="164"/>
      <c r="AD925" s="164"/>
    </row>
    <row r="926" spans="2:41">
      <c r="B926" s="1" t="s">
        <v>0</v>
      </c>
      <c r="C926" s="19">
        <f>H941</f>
        <v>0</v>
      </c>
      <c r="E926" s="2" t="s">
        <v>1</v>
      </c>
      <c r="F926" s="2" t="s">
        <v>2</v>
      </c>
      <c r="G926" s="2" t="s">
        <v>3</v>
      </c>
      <c r="H926" s="2" t="s">
        <v>4</v>
      </c>
      <c r="N926" s="2" t="s">
        <v>1</v>
      </c>
      <c r="O926" s="2" t="s">
        <v>5</v>
      </c>
      <c r="P926" s="2" t="s">
        <v>4</v>
      </c>
      <c r="Q926" s="2" t="s">
        <v>6</v>
      </c>
      <c r="R926" s="2" t="s">
        <v>7</v>
      </c>
      <c r="S926" s="3"/>
      <c r="V926" s="17"/>
      <c r="X926" s="1" t="s">
        <v>0</v>
      </c>
      <c r="Y926" s="19">
        <f>AD941</f>
        <v>0</v>
      </c>
      <c r="AA926" s="2" t="s">
        <v>1</v>
      </c>
      <c r="AB926" s="2" t="s">
        <v>2</v>
      </c>
      <c r="AC926" s="2" t="s">
        <v>3</v>
      </c>
      <c r="AD926" s="2" t="s">
        <v>4</v>
      </c>
      <c r="AJ926" s="2" t="s">
        <v>1</v>
      </c>
      <c r="AK926" s="2" t="s">
        <v>5</v>
      </c>
      <c r="AL926" s="2" t="s">
        <v>4</v>
      </c>
      <c r="AM926" s="2" t="s">
        <v>6</v>
      </c>
      <c r="AN926" s="2" t="s">
        <v>7</v>
      </c>
      <c r="AO926" s="3"/>
    </row>
    <row r="927" spans="2:41">
      <c r="C927" s="2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Y927" s="2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" t="s">
        <v>24</v>
      </c>
      <c r="C928" s="19">
        <f>IF(C925&gt;0,C925+C926,C926)</f>
        <v>0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24</v>
      </c>
      <c r="Y928" s="19">
        <f>IF(Y925&gt;0,Y926+Y925,Y926)</f>
        <v>0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9</v>
      </c>
      <c r="C929" s="20">
        <f>C952</f>
        <v>440.43000000000029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9</v>
      </c>
      <c r="Y929" s="20">
        <f>Y952</f>
        <v>440.43000000000029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6" t="s">
        <v>25</v>
      </c>
      <c r="C930" s="21">
        <f>C928-C929</f>
        <v>-440.43000000000029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6" t="s">
        <v>8</v>
      </c>
      <c r="Y930" s="21">
        <f>Y928-Y929</f>
        <v>-440.43000000000029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6.25">
      <c r="B931" s="167" t="str">
        <f>IF(C930&lt;0,"NO PAGAR","COBRAR")</f>
        <v>NO PAGAR</v>
      </c>
      <c r="C931" s="16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67" t="str">
        <f>IF(Y930&lt;0,"NO PAGAR","COBRAR")</f>
        <v>NO PAGAR</v>
      </c>
      <c r="Y931" s="167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58" t="s">
        <v>9</v>
      </c>
      <c r="C932" s="159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58" t="s">
        <v>9</v>
      </c>
      <c r="Y932" s="159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IF(C966&lt;0,"SALDO A FAVOR","SALDO ADELANTAD0'")</f>
        <v>SALDO ADELANTAD0'</v>
      </c>
      <c r="C933" s="10">
        <f>IF(Y881&lt;=0,Y881*-1)</f>
        <v>440.43000000000029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IF(C930&lt;0,"SALDO ADELANTADO","SALDO A FAVOR'")</f>
        <v>SALDO ADELANTADO</v>
      </c>
      <c r="Y933" s="10">
        <f>IF(C930&lt;=0,C930*-1)</f>
        <v>440.43000000000029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R943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AN943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60" t="s">
        <v>7</v>
      </c>
      <c r="F941" s="161"/>
      <c r="G941" s="162"/>
      <c r="H941" s="5">
        <f>SUM(H927:H940)</f>
        <v>0</v>
      </c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60" t="s">
        <v>7</v>
      </c>
      <c r="AB941" s="161"/>
      <c r="AC941" s="162"/>
      <c r="AD941" s="5">
        <f>SUM(AD927:AD940)</f>
        <v>0</v>
      </c>
      <c r="AJ941" s="3"/>
      <c r="AK941" s="3"/>
      <c r="AL941" s="3"/>
      <c r="AM941" s="3"/>
      <c r="AN941" s="18"/>
      <c r="AO941" s="3"/>
    </row>
    <row r="942" spans="2:41">
      <c r="B942" s="12"/>
      <c r="C942" s="10"/>
      <c r="E942" s="13"/>
      <c r="F942" s="13"/>
      <c r="G942" s="13"/>
      <c r="N942" s="3"/>
      <c r="O942" s="3"/>
      <c r="P942" s="3"/>
      <c r="Q942" s="3"/>
      <c r="R942" s="18"/>
      <c r="S942" s="3"/>
      <c r="V942" s="17"/>
      <c r="X942" s="12"/>
      <c r="Y942" s="10"/>
      <c r="AA942" s="13"/>
      <c r="AB942" s="13"/>
      <c r="AC942" s="13"/>
      <c r="AJ942" s="3"/>
      <c r="AK942" s="3"/>
      <c r="AL942" s="3"/>
      <c r="AM942" s="3"/>
      <c r="AN942" s="18"/>
      <c r="AO942" s="3"/>
    </row>
    <row r="943" spans="2:41">
      <c r="B943" s="12"/>
      <c r="C943" s="10"/>
      <c r="N943" s="160" t="s">
        <v>7</v>
      </c>
      <c r="O943" s="161"/>
      <c r="P943" s="161"/>
      <c r="Q943" s="162"/>
      <c r="R943" s="18">
        <f>SUM(R927:R942)</f>
        <v>0</v>
      </c>
      <c r="S943" s="3"/>
      <c r="V943" s="17"/>
      <c r="X943" s="12"/>
      <c r="Y943" s="10"/>
      <c r="AJ943" s="160" t="s">
        <v>7</v>
      </c>
      <c r="AK943" s="161"/>
      <c r="AL943" s="161"/>
      <c r="AM943" s="162"/>
      <c r="AN943" s="18">
        <f>SUM(AN927:AN942)</f>
        <v>0</v>
      </c>
      <c r="AO943" s="3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E946" s="14"/>
      <c r="V946" s="17"/>
      <c r="X946" s="12"/>
      <c r="Y946" s="10"/>
      <c r="AA946" s="14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440.43000000000029</v>
      </c>
      <c r="V952" s="17"/>
      <c r="X952" s="15" t="s">
        <v>18</v>
      </c>
      <c r="Y952" s="16">
        <f>SUM(Y933:Y951)</f>
        <v>440.43000000000029</v>
      </c>
    </row>
    <row r="953" spans="2:27">
      <c r="D953" t="s">
        <v>22</v>
      </c>
      <c r="E953" t="s">
        <v>21</v>
      </c>
      <c r="V953" s="17"/>
      <c r="Z953" t="s">
        <v>22</v>
      </c>
      <c r="AA953" t="s">
        <v>21</v>
      </c>
    </row>
    <row r="954" spans="2:27">
      <c r="E954" s="1" t="s">
        <v>19</v>
      </c>
      <c r="V954" s="17"/>
      <c r="AA954" s="1" t="s">
        <v>19</v>
      </c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1:43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</row>
    <row r="962" spans="1:43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</row>
    <row r="963" spans="1:4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</row>
    <row r="964" spans="1:43">
      <c r="V964" s="17"/>
    </row>
    <row r="965" spans="1:43">
      <c r="H965" s="163" t="s">
        <v>30</v>
      </c>
      <c r="I965" s="163"/>
      <c r="J965" s="163"/>
      <c r="V965" s="17"/>
      <c r="AA965" s="163" t="s">
        <v>31</v>
      </c>
      <c r="AB965" s="163"/>
      <c r="AC965" s="163"/>
    </row>
    <row r="966" spans="1:43">
      <c r="H966" s="163"/>
      <c r="I966" s="163"/>
      <c r="J966" s="163"/>
      <c r="V966" s="17"/>
      <c r="AA966" s="163"/>
      <c r="AB966" s="163"/>
      <c r="AC966" s="163"/>
    </row>
    <row r="967" spans="1:43">
      <c r="V967" s="17"/>
    </row>
    <row r="968" spans="1:43">
      <c r="V968" s="17"/>
    </row>
    <row r="969" spans="1:43" ht="23.25">
      <c r="B969" s="24" t="s">
        <v>73</v>
      </c>
      <c r="V969" s="17"/>
      <c r="X969" s="22" t="s">
        <v>71</v>
      </c>
    </row>
    <row r="970" spans="1:43" ht="23.25">
      <c r="B970" s="23" t="s">
        <v>32</v>
      </c>
      <c r="C970" s="20">
        <f>IF(X925="PAGADO",0,C930)</f>
        <v>-440.43000000000029</v>
      </c>
      <c r="E970" s="164" t="s">
        <v>20</v>
      </c>
      <c r="F970" s="164"/>
      <c r="G970" s="164"/>
      <c r="H970" s="164"/>
      <c r="V970" s="17"/>
      <c r="X970" s="23" t="s">
        <v>32</v>
      </c>
      <c r="Y970" s="20">
        <f>IF(B1770="PAGADO",0,C975)</f>
        <v>-440.43000000000029</v>
      </c>
      <c r="AA970" s="164" t="s">
        <v>20</v>
      </c>
      <c r="AB970" s="164"/>
      <c r="AC970" s="164"/>
      <c r="AD970" s="164"/>
    </row>
    <row r="971" spans="1:43">
      <c r="B971" s="1" t="s">
        <v>0</v>
      </c>
      <c r="C971" s="19">
        <f>H986</f>
        <v>0</v>
      </c>
      <c r="E971" s="2" t="s">
        <v>1</v>
      </c>
      <c r="F971" s="2" t="s">
        <v>2</v>
      </c>
      <c r="G971" s="2" t="s">
        <v>3</v>
      </c>
      <c r="H971" s="2" t="s">
        <v>4</v>
      </c>
      <c r="N971" s="2" t="s">
        <v>1</v>
      </c>
      <c r="O971" s="2" t="s">
        <v>5</v>
      </c>
      <c r="P971" s="2" t="s">
        <v>4</v>
      </c>
      <c r="Q971" s="2" t="s">
        <v>6</v>
      </c>
      <c r="R971" s="2" t="s">
        <v>7</v>
      </c>
      <c r="S971" s="3"/>
      <c r="V971" s="17"/>
      <c r="X971" s="1" t="s">
        <v>0</v>
      </c>
      <c r="Y971" s="19">
        <f>AD986</f>
        <v>0</v>
      </c>
      <c r="AA971" s="2" t="s">
        <v>1</v>
      </c>
      <c r="AB971" s="2" t="s">
        <v>2</v>
      </c>
      <c r="AC971" s="2" t="s">
        <v>3</v>
      </c>
      <c r="AD971" s="2" t="s">
        <v>4</v>
      </c>
      <c r="AJ971" s="2" t="s">
        <v>1</v>
      </c>
      <c r="AK971" s="2" t="s">
        <v>5</v>
      </c>
      <c r="AL971" s="2" t="s">
        <v>4</v>
      </c>
      <c r="AM971" s="2" t="s">
        <v>6</v>
      </c>
      <c r="AN971" s="2" t="s">
        <v>7</v>
      </c>
      <c r="AO971" s="3"/>
    </row>
    <row r="972" spans="1:43">
      <c r="C972" s="2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Y972" s="2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1:43">
      <c r="B973" s="1" t="s">
        <v>24</v>
      </c>
      <c r="C973" s="19">
        <f>IF(C970&gt;0,C970+C971,C971)</f>
        <v>0</v>
      </c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" t="s">
        <v>24</v>
      </c>
      <c r="Y973" s="19">
        <f>IF(Y970&gt;0,Y970+Y971,Y971)</f>
        <v>0</v>
      </c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1:43">
      <c r="B974" s="1" t="s">
        <v>9</v>
      </c>
      <c r="C974" s="20">
        <f>C998</f>
        <v>440.43000000000029</v>
      </c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" t="s">
        <v>9</v>
      </c>
      <c r="Y974" s="20">
        <f>Y998</f>
        <v>440.43000000000029</v>
      </c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1:43">
      <c r="B975" s="6" t="s">
        <v>26</v>
      </c>
      <c r="C975" s="21">
        <f>C973-C974</f>
        <v>-440.43000000000029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6" t="s">
        <v>27</v>
      </c>
      <c r="Y975" s="21">
        <f>Y973-Y974</f>
        <v>-440.43000000000029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1:43" ht="23.25">
      <c r="B976" s="6"/>
      <c r="C976" s="7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65" t="str">
        <f>IF(Y975&lt;0,"NO PAGAR","COBRAR'")</f>
        <v>NO PAGAR</v>
      </c>
      <c r="Y976" s="165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 ht="23.25">
      <c r="B977" s="165" t="str">
        <f>IF(C975&lt;0,"NO PAGAR","COBRAR'")</f>
        <v>NO PAGAR</v>
      </c>
      <c r="C977" s="165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/>
      <c r="Y977" s="8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58" t="s">
        <v>9</v>
      </c>
      <c r="C978" s="15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58" t="s">
        <v>9</v>
      </c>
      <c r="Y978" s="15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9" t="str">
        <f>IF(Y930&lt;0,"SALDO ADELANTADO","SALDO A FAVOR '")</f>
        <v>SALDO ADELANTADO</v>
      </c>
      <c r="C979" s="10">
        <f>IF(Y930&lt;=0,Y930*-1)</f>
        <v>440.43000000000029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9" t="str">
        <f>IF(C975&lt;0,"SALDO ADELANTADO","SALDO A FAVOR'")</f>
        <v>SALDO ADELANTADO</v>
      </c>
      <c r="Y979" s="10">
        <f>IF(C975&lt;=0,C975*-1)</f>
        <v>440.43000000000029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10</v>
      </c>
      <c r="C980" s="10">
        <f>R988</f>
        <v>0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10</v>
      </c>
      <c r="Y980" s="10">
        <f>AN988</f>
        <v>0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11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11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12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12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13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13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14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14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15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15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16</v>
      </c>
      <c r="C986" s="10"/>
      <c r="E986" s="160" t="s">
        <v>7</v>
      </c>
      <c r="F986" s="161"/>
      <c r="G986" s="162"/>
      <c r="H986" s="5">
        <f>SUM(H972:H985)</f>
        <v>0</v>
      </c>
      <c r="N986" s="3"/>
      <c r="O986" s="3"/>
      <c r="P986" s="3"/>
      <c r="Q986" s="3"/>
      <c r="R986" s="18"/>
      <c r="S986" s="3"/>
      <c r="V986" s="17"/>
      <c r="X986" s="11" t="s">
        <v>16</v>
      </c>
      <c r="Y986" s="10"/>
      <c r="AA986" s="160" t="s">
        <v>7</v>
      </c>
      <c r="AB986" s="161"/>
      <c r="AC986" s="162"/>
      <c r="AD986" s="5">
        <f>SUM(AD972:AD985)</f>
        <v>0</v>
      </c>
      <c r="AJ986" s="3"/>
      <c r="AK986" s="3"/>
      <c r="AL986" s="3"/>
      <c r="AM986" s="3"/>
      <c r="AN986" s="18"/>
      <c r="AO986" s="3"/>
    </row>
    <row r="987" spans="2:41">
      <c r="B987" s="11" t="s">
        <v>17</v>
      </c>
      <c r="C987" s="10"/>
      <c r="E987" s="13"/>
      <c r="F987" s="13"/>
      <c r="G987" s="13"/>
      <c r="N987" s="3"/>
      <c r="O987" s="3"/>
      <c r="P987" s="3"/>
      <c r="Q987" s="3"/>
      <c r="R987" s="18"/>
      <c r="S987" s="3"/>
      <c r="V987" s="17"/>
      <c r="X987" s="11" t="s">
        <v>17</v>
      </c>
      <c r="Y987" s="10"/>
      <c r="AA987" s="13"/>
      <c r="AB987" s="13"/>
      <c r="AC987" s="13"/>
      <c r="AJ987" s="3"/>
      <c r="AK987" s="3"/>
      <c r="AL987" s="3"/>
      <c r="AM987" s="3"/>
      <c r="AN987" s="18"/>
      <c r="AO987" s="3"/>
    </row>
    <row r="988" spans="2:41">
      <c r="B988" s="12"/>
      <c r="C988" s="10"/>
      <c r="N988" s="160" t="s">
        <v>7</v>
      </c>
      <c r="O988" s="161"/>
      <c r="P988" s="161"/>
      <c r="Q988" s="162"/>
      <c r="R988" s="18">
        <f>SUM(R972:R987)</f>
        <v>0</v>
      </c>
      <c r="S988" s="3"/>
      <c r="V988" s="17"/>
      <c r="X988" s="12"/>
      <c r="Y988" s="10"/>
      <c r="AJ988" s="160" t="s">
        <v>7</v>
      </c>
      <c r="AK988" s="161"/>
      <c r="AL988" s="161"/>
      <c r="AM988" s="162"/>
      <c r="AN988" s="18">
        <f>SUM(AN972:AN987)</f>
        <v>0</v>
      </c>
      <c r="AO988" s="3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E991" s="14"/>
      <c r="V991" s="17"/>
      <c r="X991" s="12"/>
      <c r="Y991" s="10"/>
      <c r="AA991" s="14"/>
    </row>
    <row r="992" spans="2:41">
      <c r="B992" s="12"/>
      <c r="C992" s="10"/>
      <c r="V992" s="17"/>
      <c r="X992" s="12"/>
      <c r="Y992" s="10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V995" s="17"/>
      <c r="X995" s="12"/>
      <c r="Y995" s="10"/>
    </row>
    <row r="996" spans="2:27">
      <c r="B996" s="12"/>
      <c r="C996" s="10"/>
      <c r="V996" s="17"/>
      <c r="X996" s="12"/>
      <c r="Y996" s="10"/>
    </row>
    <row r="997" spans="2:27">
      <c r="B997" s="11"/>
      <c r="C997" s="10"/>
      <c r="V997" s="17"/>
      <c r="X997" s="11"/>
      <c r="Y997" s="10"/>
    </row>
    <row r="998" spans="2:27">
      <c r="B998" s="15" t="s">
        <v>18</v>
      </c>
      <c r="C998" s="16">
        <f>SUM(C979:C997)</f>
        <v>440.43000000000029</v>
      </c>
      <c r="D998" t="s">
        <v>22</v>
      </c>
      <c r="E998" t="s">
        <v>21</v>
      </c>
      <c r="V998" s="17"/>
      <c r="X998" s="15" t="s">
        <v>18</v>
      </c>
      <c r="Y998" s="16">
        <f>SUM(Y979:Y997)</f>
        <v>440.43000000000029</v>
      </c>
      <c r="Z998" t="s">
        <v>22</v>
      </c>
      <c r="AA998" t="s">
        <v>21</v>
      </c>
    </row>
    <row r="999" spans="2:27">
      <c r="E999" s="1" t="s">
        <v>19</v>
      </c>
      <c r="V999" s="17"/>
      <c r="AA999" s="1" t="s">
        <v>19</v>
      </c>
    </row>
    <row r="1000" spans="2:27">
      <c r="V1000" s="17"/>
    </row>
    <row r="1001" spans="2:27">
      <c r="V1001" s="17"/>
    </row>
    <row r="1002" spans="2:27">
      <c r="V1002" s="17"/>
    </row>
    <row r="1003" spans="2:27">
      <c r="V1003" s="17"/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2:41">
      <c r="V1009" s="17"/>
    </row>
    <row r="1010" spans="2:41">
      <c r="V1010" s="17"/>
    </row>
    <row r="1011" spans="2:41">
      <c r="V1011" s="17"/>
    </row>
    <row r="1012" spans="2:41">
      <c r="V1012" s="17"/>
      <c r="AC1012" s="166" t="s">
        <v>29</v>
      </c>
      <c r="AD1012" s="166"/>
      <c r="AE1012" s="166"/>
    </row>
    <row r="1013" spans="2:41">
      <c r="H1013" s="163" t="s">
        <v>28</v>
      </c>
      <c r="I1013" s="163"/>
      <c r="J1013" s="163"/>
      <c r="V1013" s="17"/>
      <c r="AC1013" s="166"/>
      <c r="AD1013" s="166"/>
      <c r="AE1013" s="166"/>
    </row>
    <row r="1014" spans="2:41">
      <c r="H1014" s="163"/>
      <c r="I1014" s="163"/>
      <c r="J1014" s="163"/>
      <c r="V1014" s="17"/>
      <c r="AC1014" s="166"/>
      <c r="AD1014" s="166"/>
      <c r="AE1014" s="166"/>
    </row>
    <row r="1015" spans="2:41">
      <c r="V1015" s="17"/>
    </row>
    <row r="1016" spans="2:41">
      <c r="V1016" s="17"/>
    </row>
    <row r="1017" spans="2:41" ht="23.25">
      <c r="B1017" s="22" t="s">
        <v>72</v>
      </c>
      <c r="V1017" s="17"/>
      <c r="X1017" s="22" t="s">
        <v>74</v>
      </c>
    </row>
    <row r="1018" spans="2:41" ht="23.25">
      <c r="B1018" s="23" t="s">
        <v>32</v>
      </c>
      <c r="C1018" s="20">
        <f>IF(X970="PAGADO",0,Y975)</f>
        <v>-440.43000000000029</v>
      </c>
      <c r="E1018" s="164" t="s">
        <v>20</v>
      </c>
      <c r="F1018" s="164"/>
      <c r="G1018" s="164"/>
      <c r="H1018" s="164"/>
      <c r="V1018" s="17"/>
      <c r="X1018" s="23" t="s">
        <v>32</v>
      </c>
      <c r="Y1018" s="20">
        <f>IF(B1018="PAGADO",0,C1023)</f>
        <v>-440.43000000000029</v>
      </c>
      <c r="AA1018" s="164" t="s">
        <v>20</v>
      </c>
      <c r="AB1018" s="164"/>
      <c r="AC1018" s="164"/>
      <c r="AD1018" s="164"/>
    </row>
    <row r="1019" spans="2:41">
      <c r="B1019" s="1" t="s">
        <v>0</v>
      </c>
      <c r="C1019" s="19">
        <f>H1034</f>
        <v>0</v>
      </c>
      <c r="E1019" s="2" t="s">
        <v>1</v>
      </c>
      <c r="F1019" s="2" t="s">
        <v>2</v>
      </c>
      <c r="G1019" s="2" t="s">
        <v>3</v>
      </c>
      <c r="H1019" s="2" t="s">
        <v>4</v>
      </c>
      <c r="N1019" s="2" t="s">
        <v>1</v>
      </c>
      <c r="O1019" s="2" t="s">
        <v>5</v>
      </c>
      <c r="P1019" s="2" t="s">
        <v>4</v>
      </c>
      <c r="Q1019" s="2" t="s">
        <v>6</v>
      </c>
      <c r="R1019" s="2" t="s">
        <v>7</v>
      </c>
      <c r="S1019" s="3"/>
      <c r="V1019" s="17"/>
      <c r="X1019" s="1" t="s">
        <v>0</v>
      </c>
      <c r="Y1019" s="19">
        <f>AD1034</f>
        <v>0</v>
      </c>
      <c r="AA1019" s="2" t="s">
        <v>1</v>
      </c>
      <c r="AB1019" s="2" t="s">
        <v>2</v>
      </c>
      <c r="AC1019" s="2" t="s">
        <v>3</v>
      </c>
      <c r="AD1019" s="2" t="s">
        <v>4</v>
      </c>
      <c r="AJ1019" s="2" t="s">
        <v>1</v>
      </c>
      <c r="AK1019" s="2" t="s">
        <v>5</v>
      </c>
      <c r="AL1019" s="2" t="s">
        <v>4</v>
      </c>
      <c r="AM1019" s="2" t="s">
        <v>6</v>
      </c>
      <c r="AN1019" s="2" t="s">
        <v>7</v>
      </c>
      <c r="AO1019" s="3"/>
    </row>
    <row r="1020" spans="2:41">
      <c r="C1020" s="2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Y1020" s="2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" t="s">
        <v>24</v>
      </c>
      <c r="C1021" s="19">
        <f>IF(C1018&gt;0,C1018+C1019,C1019)</f>
        <v>0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24</v>
      </c>
      <c r="Y1021" s="19">
        <f>IF(Y1018&gt;0,Y1018+Y1019,Y1019)</f>
        <v>0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" t="s">
        <v>9</v>
      </c>
      <c r="C1022" s="20">
        <f>C1045</f>
        <v>440.43000000000029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9</v>
      </c>
      <c r="Y1022" s="20">
        <f>Y1045</f>
        <v>440.43000000000029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6" t="s">
        <v>25</v>
      </c>
      <c r="C1023" s="21">
        <f>C1021-C1022</f>
        <v>-440.43000000000029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6" t="s">
        <v>8</v>
      </c>
      <c r="Y1023" s="21">
        <f>Y1021-Y1022</f>
        <v>-440.43000000000029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 ht="26.25">
      <c r="B1024" s="167" t="str">
        <f>IF(C1023&lt;0,"NO PAGAR","COBRAR")</f>
        <v>NO PAGAR</v>
      </c>
      <c r="C1024" s="16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67" t="str">
        <f>IF(Y1023&lt;0,"NO PAGAR","COBRAR")</f>
        <v>NO PAGAR</v>
      </c>
      <c r="Y1024" s="167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58" t="s">
        <v>9</v>
      </c>
      <c r="C1025" s="159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58" t="s">
        <v>9</v>
      </c>
      <c r="Y1025" s="159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IF(C1059&lt;0,"SALDO A FAVOR","SALDO ADELANTAD0'")</f>
        <v>SALDO ADELANTAD0'</v>
      </c>
      <c r="C1026" s="10">
        <f>IF(Y970&lt;=0,Y970*-1)</f>
        <v>440.43000000000029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IF(C1023&lt;0,"SALDO ADELANTADO","SALDO A FAVOR'")</f>
        <v>SALDO ADELANTADO</v>
      </c>
      <c r="Y1026" s="10">
        <f>IF(C1023&lt;=0,C1023*-1)</f>
        <v>440.43000000000029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R1036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AN1036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60" t="s">
        <v>7</v>
      </c>
      <c r="F1034" s="161"/>
      <c r="G1034" s="162"/>
      <c r="H1034" s="5">
        <f>SUM(H1020:H1033)</f>
        <v>0</v>
      </c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60" t="s">
        <v>7</v>
      </c>
      <c r="AB1034" s="161"/>
      <c r="AC1034" s="162"/>
      <c r="AD1034" s="5">
        <f>SUM(AD1020:AD1033)</f>
        <v>0</v>
      </c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E1035" s="13"/>
      <c r="F1035" s="13"/>
      <c r="G1035" s="13"/>
      <c r="N1035" s="3"/>
      <c r="O1035" s="3"/>
      <c r="P1035" s="3"/>
      <c r="Q1035" s="3"/>
      <c r="R1035" s="18"/>
      <c r="S1035" s="3"/>
      <c r="V1035" s="17"/>
      <c r="X1035" s="12"/>
      <c r="Y1035" s="10"/>
      <c r="AA1035" s="13"/>
      <c r="AB1035" s="13"/>
      <c r="AC1035" s="13"/>
      <c r="AJ1035" s="3"/>
      <c r="AK1035" s="3"/>
      <c r="AL1035" s="3"/>
      <c r="AM1035" s="3"/>
      <c r="AN1035" s="18"/>
      <c r="AO1035" s="3"/>
    </row>
    <row r="1036" spans="2:41">
      <c r="B1036" s="12"/>
      <c r="C1036" s="10"/>
      <c r="N1036" s="160" t="s">
        <v>7</v>
      </c>
      <c r="O1036" s="161"/>
      <c r="P1036" s="161"/>
      <c r="Q1036" s="162"/>
      <c r="R1036" s="18">
        <f>SUM(R1020:R1035)</f>
        <v>0</v>
      </c>
      <c r="S1036" s="3"/>
      <c r="V1036" s="17"/>
      <c r="X1036" s="12"/>
      <c r="Y1036" s="10"/>
      <c r="AJ1036" s="160" t="s">
        <v>7</v>
      </c>
      <c r="AK1036" s="161"/>
      <c r="AL1036" s="161"/>
      <c r="AM1036" s="162"/>
      <c r="AN1036" s="18">
        <f>SUM(AN1020:AN1035)</f>
        <v>0</v>
      </c>
      <c r="AO1036" s="3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E1039" s="14"/>
      <c r="V1039" s="17"/>
      <c r="X1039" s="12"/>
      <c r="Y1039" s="10"/>
      <c r="AA1039" s="14"/>
    </row>
    <row r="1040" spans="2:41">
      <c r="B1040" s="12"/>
      <c r="C1040" s="10"/>
      <c r="V1040" s="17"/>
      <c r="X1040" s="12"/>
      <c r="Y1040" s="10"/>
    </row>
    <row r="1041" spans="1:43">
      <c r="B1041" s="12"/>
      <c r="C1041" s="10"/>
      <c r="V1041" s="17"/>
      <c r="X1041" s="12"/>
      <c r="Y1041" s="10"/>
    </row>
    <row r="1042" spans="1:43">
      <c r="B1042" s="12"/>
      <c r="C1042" s="10"/>
      <c r="V1042" s="17"/>
      <c r="X1042" s="12"/>
      <c r="Y1042" s="10"/>
    </row>
    <row r="1043" spans="1:43">
      <c r="B1043" s="12"/>
      <c r="C1043" s="10"/>
      <c r="V1043" s="17"/>
      <c r="X1043" s="12"/>
      <c r="Y1043" s="10"/>
    </row>
    <row r="1044" spans="1:43">
      <c r="B1044" s="11"/>
      <c r="C1044" s="10"/>
      <c r="V1044" s="17"/>
      <c r="X1044" s="11"/>
      <c r="Y1044" s="10"/>
    </row>
    <row r="1045" spans="1:43">
      <c r="B1045" s="15" t="s">
        <v>18</v>
      </c>
      <c r="C1045" s="16">
        <f>SUM(C1026:C1044)</f>
        <v>440.43000000000029</v>
      </c>
      <c r="V1045" s="17"/>
      <c r="X1045" s="15" t="s">
        <v>18</v>
      </c>
      <c r="Y1045" s="16">
        <f>SUM(Y1026:Y1044)</f>
        <v>440.43000000000029</v>
      </c>
    </row>
    <row r="1046" spans="1:43">
      <c r="D1046" t="s">
        <v>22</v>
      </c>
      <c r="E1046" t="s">
        <v>21</v>
      </c>
      <c r="V1046" s="17"/>
      <c r="Z1046" t="s">
        <v>22</v>
      </c>
      <c r="AA1046" t="s">
        <v>21</v>
      </c>
    </row>
    <row r="1047" spans="1:43">
      <c r="E1047" s="1" t="s">
        <v>19</v>
      </c>
      <c r="V1047" s="17"/>
      <c r="AA1047" s="1" t="s">
        <v>19</v>
      </c>
    </row>
    <row r="1048" spans="1:43">
      <c r="V1048" s="17"/>
    </row>
    <row r="1049" spans="1:43">
      <c r="V1049" s="17"/>
    </row>
    <row r="1050" spans="1:43">
      <c r="V1050" s="17"/>
    </row>
    <row r="1051" spans="1:43">
      <c r="V1051" s="17"/>
    </row>
    <row r="1052" spans="1:43">
      <c r="V1052" s="17"/>
    </row>
    <row r="1053" spans="1:43">
      <c r="V1053" s="17"/>
    </row>
    <row r="1054" spans="1:43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  <c r="AA1054" s="17"/>
      <c r="AB1054" s="17"/>
      <c r="AC1054" s="17"/>
      <c r="AD1054" s="17"/>
      <c r="AE1054" s="17"/>
      <c r="AF1054" s="17"/>
      <c r="AG1054" s="17"/>
      <c r="AH1054" s="17"/>
      <c r="AI1054" s="17"/>
      <c r="AJ1054" s="17"/>
      <c r="AK1054" s="17"/>
      <c r="AL1054" s="17"/>
      <c r="AM1054" s="17"/>
      <c r="AN1054" s="17"/>
      <c r="AO1054" s="17"/>
      <c r="AP1054" s="17"/>
      <c r="AQ1054" s="17"/>
    </row>
    <row r="1055" spans="1:43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  <c r="AA1055" s="17"/>
      <c r="AB1055" s="17"/>
      <c r="AC1055" s="17"/>
      <c r="AD1055" s="17"/>
      <c r="AE1055" s="17"/>
      <c r="AF1055" s="17"/>
      <c r="AG1055" s="17"/>
      <c r="AH1055" s="17"/>
      <c r="AI1055" s="17"/>
      <c r="AJ1055" s="17"/>
      <c r="AK1055" s="17"/>
      <c r="AL1055" s="17"/>
      <c r="AM1055" s="17"/>
      <c r="AN1055" s="17"/>
      <c r="AO1055" s="17"/>
      <c r="AP1055" s="17"/>
      <c r="AQ1055" s="17"/>
    </row>
    <row r="1056" spans="1:43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  <c r="AA1056" s="17"/>
      <c r="AB1056" s="17"/>
      <c r="AC1056" s="17"/>
      <c r="AD1056" s="17"/>
      <c r="AE1056" s="17"/>
      <c r="AF1056" s="17"/>
      <c r="AG1056" s="17"/>
      <c r="AH1056" s="17"/>
      <c r="AI1056" s="17"/>
      <c r="AJ1056" s="17"/>
      <c r="AK1056" s="17"/>
      <c r="AL1056" s="17"/>
      <c r="AM1056" s="17"/>
      <c r="AN1056" s="17"/>
      <c r="AO1056" s="17"/>
      <c r="AP1056" s="17"/>
      <c r="AQ1056" s="17"/>
    </row>
    <row r="1057" spans="2:41">
      <c r="V1057" s="17"/>
    </row>
    <row r="1058" spans="2:41">
      <c r="H1058" s="163" t="s">
        <v>30</v>
      </c>
      <c r="I1058" s="163"/>
      <c r="J1058" s="163"/>
      <c r="V1058" s="17"/>
      <c r="AA1058" s="163" t="s">
        <v>31</v>
      </c>
      <c r="AB1058" s="163"/>
      <c r="AC1058" s="163"/>
    </row>
    <row r="1059" spans="2:41">
      <c r="H1059" s="163"/>
      <c r="I1059" s="163"/>
      <c r="J1059" s="163"/>
      <c r="V1059" s="17"/>
      <c r="AA1059" s="163"/>
      <c r="AB1059" s="163"/>
      <c r="AC1059" s="163"/>
    </row>
    <row r="1060" spans="2:41">
      <c r="V1060" s="17"/>
    </row>
    <row r="1061" spans="2:41">
      <c r="V1061" s="17"/>
    </row>
    <row r="1062" spans="2:41" ht="23.25">
      <c r="B1062" s="24" t="s">
        <v>72</v>
      </c>
      <c r="V1062" s="17"/>
      <c r="X1062" s="22" t="s">
        <v>72</v>
      </c>
    </row>
    <row r="1063" spans="2:41" ht="23.25">
      <c r="B1063" s="23" t="s">
        <v>32</v>
      </c>
      <c r="C1063" s="20">
        <f>IF(X1018="PAGADO",0,C1023)</f>
        <v>-440.43000000000029</v>
      </c>
      <c r="E1063" s="164" t="s">
        <v>20</v>
      </c>
      <c r="F1063" s="164"/>
      <c r="G1063" s="164"/>
      <c r="H1063" s="164"/>
      <c r="V1063" s="17"/>
      <c r="X1063" s="23" t="s">
        <v>32</v>
      </c>
      <c r="Y1063" s="20">
        <f>IF(B1863="PAGADO",0,C1068)</f>
        <v>-440.43000000000029</v>
      </c>
      <c r="AA1063" s="164" t="s">
        <v>20</v>
      </c>
      <c r="AB1063" s="164"/>
      <c r="AC1063" s="164"/>
      <c r="AD1063" s="164"/>
    </row>
    <row r="1064" spans="2:41">
      <c r="B1064" s="1" t="s">
        <v>0</v>
      </c>
      <c r="C1064" s="19">
        <f>H1079</f>
        <v>0</v>
      </c>
      <c r="E1064" s="2" t="s">
        <v>1</v>
      </c>
      <c r="F1064" s="2" t="s">
        <v>2</v>
      </c>
      <c r="G1064" s="2" t="s">
        <v>3</v>
      </c>
      <c r="H1064" s="2" t="s">
        <v>4</v>
      </c>
      <c r="N1064" s="2" t="s">
        <v>1</v>
      </c>
      <c r="O1064" s="2" t="s">
        <v>5</v>
      </c>
      <c r="P1064" s="2" t="s">
        <v>4</v>
      </c>
      <c r="Q1064" s="2" t="s">
        <v>6</v>
      </c>
      <c r="R1064" s="2" t="s">
        <v>7</v>
      </c>
      <c r="S1064" s="3"/>
      <c r="V1064" s="17"/>
      <c r="X1064" s="1" t="s">
        <v>0</v>
      </c>
      <c r="Y1064" s="19">
        <f>AD1079</f>
        <v>0</v>
      </c>
      <c r="AA1064" s="2" t="s">
        <v>1</v>
      </c>
      <c r="AB1064" s="2" t="s">
        <v>2</v>
      </c>
      <c r="AC1064" s="2" t="s">
        <v>3</v>
      </c>
      <c r="AD1064" s="2" t="s">
        <v>4</v>
      </c>
      <c r="AJ1064" s="2" t="s">
        <v>1</v>
      </c>
      <c r="AK1064" s="2" t="s">
        <v>5</v>
      </c>
      <c r="AL1064" s="2" t="s">
        <v>4</v>
      </c>
      <c r="AM1064" s="2" t="s">
        <v>6</v>
      </c>
      <c r="AN1064" s="2" t="s">
        <v>7</v>
      </c>
      <c r="AO1064" s="3"/>
    </row>
    <row r="1065" spans="2:41">
      <c r="C1065" s="2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Y1065" s="2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" t="s">
        <v>24</v>
      </c>
      <c r="C1066" s="19">
        <f>IF(C1063&gt;0,C1063+C1064,C1064)</f>
        <v>0</v>
      </c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" t="s">
        <v>24</v>
      </c>
      <c r="Y1066" s="19">
        <f>IF(Y1063&gt;0,Y1063+Y1064,Y1064)</f>
        <v>0</v>
      </c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" t="s">
        <v>9</v>
      </c>
      <c r="C1067" s="20">
        <f>C1091</f>
        <v>440.43000000000029</v>
      </c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" t="s">
        <v>9</v>
      </c>
      <c r="Y1067" s="20">
        <f>Y1091</f>
        <v>440.43000000000029</v>
      </c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6" t="s">
        <v>26</v>
      </c>
      <c r="C1068" s="21">
        <f>C1066-C1067</f>
        <v>-440.43000000000029</v>
      </c>
      <c r="E1068" s="4"/>
      <c r="F1068" s="3"/>
      <c r="G1068" s="3"/>
      <c r="H1068" s="5"/>
      <c r="N1068" s="3"/>
      <c r="O1068" s="3"/>
      <c r="P1068" s="3"/>
      <c r="Q1068" s="3"/>
      <c r="R1068" s="18"/>
      <c r="S1068" s="3"/>
      <c r="V1068" s="17"/>
      <c r="X1068" s="6" t="s">
        <v>27</v>
      </c>
      <c r="Y1068" s="21">
        <f>Y1066-Y1067</f>
        <v>-440.43000000000029</v>
      </c>
      <c r="AA1068" s="4"/>
      <c r="AB1068" s="3"/>
      <c r="AC1068" s="3"/>
      <c r="AD1068" s="5"/>
      <c r="AJ1068" s="3"/>
      <c r="AK1068" s="3"/>
      <c r="AL1068" s="3"/>
      <c r="AM1068" s="3"/>
      <c r="AN1068" s="18"/>
      <c r="AO1068" s="3"/>
    </row>
    <row r="1069" spans="2:41" ht="23.25">
      <c r="B1069" s="6"/>
      <c r="C1069" s="7"/>
      <c r="E1069" s="4"/>
      <c r="F1069" s="3"/>
      <c r="G1069" s="3"/>
      <c r="H1069" s="5"/>
      <c r="N1069" s="3"/>
      <c r="O1069" s="3"/>
      <c r="P1069" s="3"/>
      <c r="Q1069" s="3"/>
      <c r="R1069" s="18"/>
      <c r="S1069" s="3"/>
      <c r="V1069" s="17"/>
      <c r="X1069" s="165" t="str">
        <f>IF(Y1068&lt;0,"NO PAGAR","COBRAR'")</f>
        <v>NO PAGAR</v>
      </c>
      <c r="Y1069" s="165"/>
      <c r="AA1069" s="4"/>
      <c r="AB1069" s="3"/>
      <c r="AC1069" s="3"/>
      <c r="AD1069" s="5"/>
      <c r="AJ1069" s="3"/>
      <c r="AK1069" s="3"/>
      <c r="AL1069" s="3"/>
      <c r="AM1069" s="3"/>
      <c r="AN1069" s="18"/>
      <c r="AO1069" s="3"/>
    </row>
    <row r="1070" spans="2:41" ht="23.25">
      <c r="B1070" s="165" t="str">
        <f>IF(C1068&lt;0,"NO PAGAR","COBRAR'")</f>
        <v>NO PAGAR</v>
      </c>
      <c r="C1070" s="165"/>
      <c r="E1070" s="4"/>
      <c r="F1070" s="3"/>
      <c r="G1070" s="3"/>
      <c r="H1070" s="5"/>
      <c r="N1070" s="3"/>
      <c r="O1070" s="3"/>
      <c r="P1070" s="3"/>
      <c r="Q1070" s="3"/>
      <c r="R1070" s="18"/>
      <c r="S1070" s="3"/>
      <c r="V1070" s="17"/>
      <c r="X1070" s="6"/>
      <c r="Y1070" s="8"/>
      <c r="AA1070" s="4"/>
      <c r="AB1070" s="3"/>
      <c r="AC1070" s="3"/>
      <c r="AD1070" s="5"/>
      <c r="AJ1070" s="3"/>
      <c r="AK1070" s="3"/>
      <c r="AL1070" s="3"/>
      <c r="AM1070" s="3"/>
      <c r="AN1070" s="18"/>
      <c r="AO1070" s="3"/>
    </row>
    <row r="1071" spans="2:41">
      <c r="B1071" s="158" t="s">
        <v>9</v>
      </c>
      <c r="C1071" s="159"/>
      <c r="E1071" s="4"/>
      <c r="F1071" s="3"/>
      <c r="G1071" s="3"/>
      <c r="H1071" s="5"/>
      <c r="N1071" s="3"/>
      <c r="O1071" s="3"/>
      <c r="P1071" s="3"/>
      <c r="Q1071" s="3"/>
      <c r="R1071" s="18"/>
      <c r="S1071" s="3"/>
      <c r="V1071" s="17"/>
      <c r="X1071" s="158" t="s">
        <v>9</v>
      </c>
      <c r="Y1071" s="159"/>
      <c r="AA1071" s="4"/>
      <c r="AB1071" s="3"/>
      <c r="AC1071" s="3"/>
      <c r="AD1071" s="5"/>
      <c r="AJ1071" s="3"/>
      <c r="AK1071" s="3"/>
      <c r="AL1071" s="3"/>
      <c r="AM1071" s="3"/>
      <c r="AN1071" s="18"/>
      <c r="AO1071" s="3"/>
    </row>
    <row r="1072" spans="2:41">
      <c r="B1072" s="9" t="str">
        <f>IF(Y1023&lt;0,"SALDO ADELANTADO","SALDO A FAVOR '")</f>
        <v>SALDO ADELANTADO</v>
      </c>
      <c r="C1072" s="10">
        <f>IF(Y1023&lt;=0,Y1023*-1)</f>
        <v>440.43000000000029</v>
      </c>
      <c r="E1072" s="4"/>
      <c r="F1072" s="3"/>
      <c r="G1072" s="3"/>
      <c r="H1072" s="5"/>
      <c r="N1072" s="3"/>
      <c r="O1072" s="3"/>
      <c r="P1072" s="3"/>
      <c r="Q1072" s="3"/>
      <c r="R1072" s="18"/>
      <c r="S1072" s="3"/>
      <c r="V1072" s="17"/>
      <c r="X1072" s="9" t="str">
        <f>IF(C1068&lt;0,"SALDO ADELANTADO","SALDO A FAVOR'")</f>
        <v>SALDO ADELANTADO</v>
      </c>
      <c r="Y1072" s="10">
        <f>IF(C1068&lt;=0,C1068*-1)</f>
        <v>440.43000000000029</v>
      </c>
      <c r="AA1072" s="4"/>
      <c r="AB1072" s="3"/>
      <c r="AC1072" s="3"/>
      <c r="AD1072" s="5"/>
      <c r="AJ1072" s="3"/>
      <c r="AK1072" s="3"/>
      <c r="AL1072" s="3"/>
      <c r="AM1072" s="3"/>
      <c r="AN1072" s="18"/>
      <c r="AO1072" s="3"/>
    </row>
    <row r="1073" spans="2:41">
      <c r="B1073" s="11" t="s">
        <v>10</v>
      </c>
      <c r="C1073" s="10">
        <f>R1081</f>
        <v>0</v>
      </c>
      <c r="E1073" s="4"/>
      <c r="F1073" s="3"/>
      <c r="G1073" s="3"/>
      <c r="H1073" s="5"/>
      <c r="N1073" s="3"/>
      <c r="O1073" s="3"/>
      <c r="P1073" s="3"/>
      <c r="Q1073" s="3"/>
      <c r="R1073" s="18"/>
      <c r="S1073" s="3"/>
      <c r="V1073" s="17"/>
      <c r="X1073" s="11" t="s">
        <v>10</v>
      </c>
      <c r="Y1073" s="10">
        <f>AN1081</f>
        <v>0</v>
      </c>
      <c r="AA1073" s="4"/>
      <c r="AB1073" s="3"/>
      <c r="AC1073" s="3"/>
      <c r="AD1073" s="5"/>
      <c r="AJ1073" s="3"/>
      <c r="AK1073" s="3"/>
      <c r="AL1073" s="3"/>
      <c r="AM1073" s="3"/>
      <c r="AN1073" s="18"/>
      <c r="AO1073" s="3"/>
    </row>
    <row r="1074" spans="2:41">
      <c r="B1074" s="11" t="s">
        <v>11</v>
      </c>
      <c r="C1074" s="10"/>
      <c r="E1074" s="4"/>
      <c r="F1074" s="3"/>
      <c r="G1074" s="3"/>
      <c r="H1074" s="5"/>
      <c r="N1074" s="3"/>
      <c r="O1074" s="3"/>
      <c r="P1074" s="3"/>
      <c r="Q1074" s="3"/>
      <c r="R1074" s="18"/>
      <c r="S1074" s="3"/>
      <c r="V1074" s="17"/>
      <c r="X1074" s="11" t="s">
        <v>11</v>
      </c>
      <c r="Y1074" s="10"/>
      <c r="AA1074" s="4"/>
      <c r="AB1074" s="3"/>
      <c r="AC1074" s="3"/>
      <c r="AD1074" s="5"/>
      <c r="AJ1074" s="3"/>
      <c r="AK1074" s="3"/>
      <c r="AL1074" s="3"/>
      <c r="AM1074" s="3"/>
      <c r="AN1074" s="18"/>
      <c r="AO1074" s="3"/>
    </row>
    <row r="1075" spans="2:41">
      <c r="B1075" s="11" t="s">
        <v>12</v>
      </c>
      <c r="C1075" s="10"/>
      <c r="E1075" s="4"/>
      <c r="F1075" s="3"/>
      <c r="G1075" s="3"/>
      <c r="H1075" s="5"/>
      <c r="N1075" s="3"/>
      <c r="O1075" s="3"/>
      <c r="P1075" s="3"/>
      <c r="Q1075" s="3"/>
      <c r="R1075" s="18"/>
      <c r="S1075" s="3"/>
      <c r="V1075" s="17"/>
      <c r="X1075" s="11" t="s">
        <v>12</v>
      </c>
      <c r="Y1075" s="10"/>
      <c r="AA1075" s="4"/>
      <c r="AB1075" s="3"/>
      <c r="AC1075" s="3"/>
      <c r="AD1075" s="5"/>
      <c r="AJ1075" s="3"/>
      <c r="AK1075" s="3"/>
      <c r="AL1075" s="3"/>
      <c r="AM1075" s="3"/>
      <c r="AN1075" s="18"/>
      <c r="AO1075" s="3"/>
    </row>
    <row r="1076" spans="2:41">
      <c r="B1076" s="11" t="s">
        <v>13</v>
      </c>
      <c r="C1076" s="10"/>
      <c r="E1076" s="4"/>
      <c r="F1076" s="3"/>
      <c r="G1076" s="3"/>
      <c r="H1076" s="5"/>
      <c r="N1076" s="3"/>
      <c r="O1076" s="3"/>
      <c r="P1076" s="3"/>
      <c r="Q1076" s="3"/>
      <c r="R1076" s="18"/>
      <c r="S1076" s="3"/>
      <c r="V1076" s="17"/>
      <c r="X1076" s="11" t="s">
        <v>13</v>
      </c>
      <c r="Y1076" s="10"/>
      <c r="AA1076" s="4"/>
      <c r="AB1076" s="3"/>
      <c r="AC1076" s="3"/>
      <c r="AD1076" s="5"/>
      <c r="AJ1076" s="3"/>
      <c r="AK1076" s="3"/>
      <c r="AL1076" s="3"/>
      <c r="AM1076" s="3"/>
      <c r="AN1076" s="18"/>
      <c r="AO1076" s="3"/>
    </row>
    <row r="1077" spans="2:41">
      <c r="B1077" s="11" t="s">
        <v>14</v>
      </c>
      <c r="C1077" s="10"/>
      <c r="E1077" s="4"/>
      <c r="F1077" s="3"/>
      <c r="G1077" s="3"/>
      <c r="H1077" s="5"/>
      <c r="N1077" s="3"/>
      <c r="O1077" s="3"/>
      <c r="P1077" s="3"/>
      <c r="Q1077" s="3"/>
      <c r="R1077" s="18"/>
      <c r="S1077" s="3"/>
      <c r="V1077" s="17"/>
      <c r="X1077" s="11" t="s">
        <v>14</v>
      </c>
      <c r="Y1077" s="10"/>
      <c r="AA1077" s="4"/>
      <c r="AB1077" s="3"/>
      <c r="AC1077" s="3"/>
      <c r="AD1077" s="5"/>
      <c r="AJ1077" s="3"/>
      <c r="AK1077" s="3"/>
      <c r="AL1077" s="3"/>
      <c r="AM1077" s="3"/>
      <c r="AN1077" s="18"/>
      <c r="AO1077" s="3"/>
    </row>
    <row r="1078" spans="2:41">
      <c r="B1078" s="11" t="s">
        <v>15</v>
      </c>
      <c r="C1078" s="10"/>
      <c r="E1078" s="4"/>
      <c r="F1078" s="3"/>
      <c r="G1078" s="3"/>
      <c r="H1078" s="5"/>
      <c r="N1078" s="3"/>
      <c r="O1078" s="3"/>
      <c r="P1078" s="3"/>
      <c r="Q1078" s="3"/>
      <c r="R1078" s="18"/>
      <c r="S1078" s="3"/>
      <c r="V1078" s="17"/>
      <c r="X1078" s="11" t="s">
        <v>15</v>
      </c>
      <c r="Y1078" s="10"/>
      <c r="AA1078" s="4"/>
      <c r="AB1078" s="3"/>
      <c r="AC1078" s="3"/>
      <c r="AD1078" s="5"/>
      <c r="AJ1078" s="3"/>
      <c r="AK1078" s="3"/>
      <c r="AL1078" s="3"/>
      <c r="AM1078" s="3"/>
      <c r="AN1078" s="18"/>
      <c r="AO1078" s="3"/>
    </row>
    <row r="1079" spans="2:41">
      <c r="B1079" s="11" t="s">
        <v>16</v>
      </c>
      <c r="C1079" s="10"/>
      <c r="E1079" s="160" t="s">
        <v>7</v>
      </c>
      <c r="F1079" s="161"/>
      <c r="G1079" s="162"/>
      <c r="H1079" s="5">
        <f>SUM(H1065:H1078)</f>
        <v>0</v>
      </c>
      <c r="N1079" s="3"/>
      <c r="O1079" s="3"/>
      <c r="P1079" s="3"/>
      <c r="Q1079" s="3"/>
      <c r="R1079" s="18"/>
      <c r="S1079" s="3"/>
      <c r="V1079" s="17"/>
      <c r="X1079" s="11" t="s">
        <v>16</v>
      </c>
      <c r="Y1079" s="10"/>
      <c r="AA1079" s="160" t="s">
        <v>7</v>
      </c>
      <c r="AB1079" s="161"/>
      <c r="AC1079" s="162"/>
      <c r="AD1079" s="5">
        <f>SUM(AD1065:AD1078)</f>
        <v>0</v>
      </c>
      <c r="AJ1079" s="3"/>
      <c r="AK1079" s="3"/>
      <c r="AL1079" s="3"/>
      <c r="AM1079" s="3"/>
      <c r="AN1079" s="18"/>
      <c r="AO1079" s="3"/>
    </row>
    <row r="1080" spans="2:41">
      <c r="B1080" s="11" t="s">
        <v>17</v>
      </c>
      <c r="C1080" s="10"/>
      <c r="E1080" s="13"/>
      <c r="F1080" s="13"/>
      <c r="G1080" s="13"/>
      <c r="N1080" s="3"/>
      <c r="O1080" s="3"/>
      <c r="P1080" s="3"/>
      <c r="Q1080" s="3"/>
      <c r="R1080" s="18"/>
      <c r="S1080" s="3"/>
      <c r="V1080" s="17"/>
      <c r="X1080" s="11" t="s">
        <v>17</v>
      </c>
      <c r="Y1080" s="10"/>
      <c r="AA1080" s="13"/>
      <c r="AB1080" s="13"/>
      <c r="AC1080" s="13"/>
      <c r="AJ1080" s="3"/>
      <c r="AK1080" s="3"/>
      <c r="AL1080" s="3"/>
      <c r="AM1080" s="3"/>
      <c r="AN1080" s="18"/>
      <c r="AO1080" s="3"/>
    </row>
    <row r="1081" spans="2:41">
      <c r="B1081" s="12"/>
      <c r="C1081" s="10"/>
      <c r="N1081" s="160" t="s">
        <v>7</v>
      </c>
      <c r="O1081" s="161"/>
      <c r="P1081" s="161"/>
      <c r="Q1081" s="162"/>
      <c r="R1081" s="18">
        <f>SUM(R1065:R1080)</f>
        <v>0</v>
      </c>
      <c r="S1081" s="3"/>
      <c r="V1081" s="17"/>
      <c r="X1081" s="12"/>
      <c r="Y1081" s="10"/>
      <c r="AJ1081" s="160" t="s">
        <v>7</v>
      </c>
      <c r="AK1081" s="161"/>
      <c r="AL1081" s="161"/>
      <c r="AM1081" s="162"/>
      <c r="AN1081" s="18">
        <f>SUM(AN1065:AN1080)</f>
        <v>0</v>
      </c>
      <c r="AO1081" s="3"/>
    </row>
    <row r="1082" spans="2:41">
      <c r="B1082" s="12"/>
      <c r="C1082" s="10"/>
      <c r="V1082" s="17"/>
      <c r="X1082" s="12"/>
      <c r="Y1082" s="10"/>
    </row>
    <row r="1083" spans="2:41">
      <c r="B1083" s="12"/>
      <c r="C1083" s="10"/>
      <c r="V1083" s="17"/>
      <c r="X1083" s="12"/>
      <c r="Y1083" s="10"/>
    </row>
    <row r="1084" spans="2:41">
      <c r="B1084" s="12"/>
      <c r="C1084" s="10"/>
      <c r="E1084" s="14"/>
      <c r="V1084" s="17"/>
      <c r="X1084" s="12"/>
      <c r="Y1084" s="10"/>
      <c r="AA1084" s="14"/>
    </row>
    <row r="1085" spans="2:41">
      <c r="B1085" s="12"/>
      <c r="C1085" s="10"/>
      <c r="V1085" s="17"/>
      <c r="X1085" s="12"/>
      <c r="Y1085" s="10"/>
    </row>
    <row r="1086" spans="2:41">
      <c r="B1086" s="12"/>
      <c r="C1086" s="10"/>
      <c r="V1086" s="17"/>
      <c r="X1086" s="12"/>
      <c r="Y1086" s="10"/>
    </row>
    <row r="1087" spans="2:41">
      <c r="B1087" s="12"/>
      <c r="C1087" s="10"/>
      <c r="V1087" s="17"/>
      <c r="X1087" s="12"/>
      <c r="Y1087" s="10"/>
    </row>
    <row r="1088" spans="2:41">
      <c r="B1088" s="12"/>
      <c r="C1088" s="10"/>
      <c r="V1088" s="17"/>
      <c r="X1088" s="12"/>
      <c r="Y1088" s="10"/>
    </row>
    <row r="1089" spans="2:27">
      <c r="B1089" s="12"/>
      <c r="C1089" s="10"/>
      <c r="V1089" s="17"/>
      <c r="X1089" s="12"/>
      <c r="Y1089" s="10"/>
    </row>
    <row r="1090" spans="2:27">
      <c r="B1090" s="11"/>
      <c r="C1090" s="10"/>
      <c r="V1090" s="17"/>
      <c r="X1090" s="11"/>
      <c r="Y1090" s="10"/>
    </row>
    <row r="1091" spans="2:27">
      <c r="B1091" s="15" t="s">
        <v>18</v>
      </c>
      <c r="C1091" s="16">
        <f>SUM(C1072:C1090)</f>
        <v>440.43000000000029</v>
      </c>
      <c r="D1091" t="s">
        <v>22</v>
      </c>
      <c r="E1091" t="s">
        <v>21</v>
      </c>
      <c r="V1091" s="17"/>
      <c r="X1091" s="15" t="s">
        <v>18</v>
      </c>
      <c r="Y1091" s="16">
        <f>SUM(Y1072:Y1090)</f>
        <v>440.43000000000029</v>
      </c>
      <c r="Z1091" t="s">
        <v>22</v>
      </c>
      <c r="AA1091" t="s">
        <v>21</v>
      </c>
    </row>
    <row r="1092" spans="2:27">
      <c r="E1092" s="1" t="s">
        <v>19</v>
      </c>
      <c r="V1092" s="17"/>
      <c r="AA1092" s="1" t="s">
        <v>19</v>
      </c>
    </row>
    <row r="1093" spans="2:27">
      <c r="V1093" s="17"/>
    </row>
    <row r="1094" spans="2:27">
      <c r="V1094" s="17"/>
    </row>
    <row r="1095" spans="2:27">
      <c r="V1095" s="17"/>
    </row>
    <row r="1096" spans="2:27">
      <c r="V1096" s="17"/>
    </row>
    <row r="1097" spans="2:27">
      <c r="V1097" s="17"/>
    </row>
    <row r="1098" spans="2:27">
      <c r="V1098" s="17"/>
    </row>
    <row r="1099" spans="2:27">
      <c r="V1099" s="17"/>
    </row>
    <row r="1100" spans="2:27">
      <c r="V1100" s="17"/>
    </row>
    <row r="1101" spans="2:27">
      <c r="V1101" s="17"/>
    </row>
    <row r="1102" spans="2:27">
      <c r="V1102" s="17"/>
    </row>
    <row r="1103" spans="2:27">
      <c r="V1103" s="17"/>
    </row>
    <row r="1104" spans="2:27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</sheetData>
  <mergeCells count="289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2:H552"/>
    <mergeCell ref="AA552:AD552"/>
    <mergeCell ref="B558:C558"/>
    <mergeCell ref="X558:Y558"/>
    <mergeCell ref="B559:C559"/>
    <mergeCell ref="X559:Y559"/>
    <mergeCell ref="E519:G519"/>
    <mergeCell ref="AA519:AC519"/>
    <mergeCell ref="N521:Q521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85:J686"/>
    <mergeCell ref="AA685:AC686"/>
    <mergeCell ref="E645:H645"/>
    <mergeCell ref="AA645:AD645"/>
    <mergeCell ref="B651:C651"/>
    <mergeCell ref="X651:Y651"/>
    <mergeCell ref="B652:C652"/>
    <mergeCell ref="X652:Y652"/>
    <mergeCell ref="AJ708:AM708"/>
    <mergeCell ref="AC732:AE734"/>
    <mergeCell ref="H733:J734"/>
    <mergeCell ref="E690:H690"/>
    <mergeCell ref="AA690:AD690"/>
    <mergeCell ref="X696:Y696"/>
    <mergeCell ref="B697:C697"/>
    <mergeCell ref="B698:C698"/>
    <mergeCell ref="X698:Y698"/>
    <mergeCell ref="E738:H738"/>
    <mergeCell ref="AA738:AD738"/>
    <mergeCell ref="B744:C744"/>
    <mergeCell ref="X744:Y744"/>
    <mergeCell ref="B745:C745"/>
    <mergeCell ref="X745:Y745"/>
    <mergeCell ref="E706:G706"/>
    <mergeCell ref="AA706:AC706"/>
    <mergeCell ref="N708:Q708"/>
    <mergeCell ref="B790:C790"/>
    <mergeCell ref="B791:C791"/>
    <mergeCell ref="X791:Y791"/>
    <mergeCell ref="E754:G754"/>
    <mergeCell ref="AA754:AC754"/>
    <mergeCell ref="N756:Q756"/>
    <mergeCell ref="AJ756:AM756"/>
    <mergeCell ref="H778:J779"/>
    <mergeCell ref="AA778:AC779"/>
    <mergeCell ref="E799:G799"/>
    <mergeCell ref="AA799:AC799"/>
    <mergeCell ref="N801:Q801"/>
    <mergeCell ref="AJ801:AM801"/>
    <mergeCell ref="AC825:AE827"/>
    <mergeCell ref="H826:J827"/>
    <mergeCell ref="E783:H783"/>
    <mergeCell ref="AA783:AD783"/>
    <mergeCell ref="X789:Y789"/>
    <mergeCell ref="E847:G847"/>
    <mergeCell ref="AA847:AC847"/>
    <mergeCell ref="N849:Q849"/>
    <mergeCell ref="AJ849:AM849"/>
    <mergeCell ref="H871:J872"/>
    <mergeCell ref="AA871:AC872"/>
    <mergeCell ref="E831:H831"/>
    <mergeCell ref="AA831:AD831"/>
    <mergeCell ref="B837:C837"/>
    <mergeCell ref="X837:Y837"/>
    <mergeCell ref="B838:C838"/>
    <mergeCell ref="X838:Y838"/>
    <mergeCell ref="AJ894:AM894"/>
    <mergeCell ref="AC919:AE921"/>
    <mergeCell ref="H920:J921"/>
    <mergeCell ref="E876:H876"/>
    <mergeCell ref="AA876:AD876"/>
    <mergeCell ref="X882:Y882"/>
    <mergeCell ref="B883:C883"/>
    <mergeCell ref="B884:C884"/>
    <mergeCell ref="X884:Y884"/>
    <mergeCell ref="E925:H925"/>
    <mergeCell ref="AA925:AD925"/>
    <mergeCell ref="B931:C931"/>
    <mergeCell ref="X931:Y931"/>
    <mergeCell ref="B932:C932"/>
    <mergeCell ref="X932:Y932"/>
    <mergeCell ref="E892:G892"/>
    <mergeCell ref="AA892:AC892"/>
    <mergeCell ref="N894:Q894"/>
    <mergeCell ref="B977:C977"/>
    <mergeCell ref="B978:C978"/>
    <mergeCell ref="X978:Y978"/>
    <mergeCell ref="E941:G941"/>
    <mergeCell ref="AA941:AC941"/>
    <mergeCell ref="N943:Q943"/>
    <mergeCell ref="AJ943:AM943"/>
    <mergeCell ref="H965:J966"/>
    <mergeCell ref="AA965:AC966"/>
    <mergeCell ref="E986:G986"/>
    <mergeCell ref="AA986:AC986"/>
    <mergeCell ref="N988:Q988"/>
    <mergeCell ref="AJ988:AM988"/>
    <mergeCell ref="AC1012:AE1014"/>
    <mergeCell ref="H1013:J1014"/>
    <mergeCell ref="E970:H970"/>
    <mergeCell ref="AA970:AD970"/>
    <mergeCell ref="X976:Y976"/>
    <mergeCell ref="E1034:G1034"/>
    <mergeCell ref="AA1034:AC1034"/>
    <mergeCell ref="N1036:Q1036"/>
    <mergeCell ref="AJ1036:AM1036"/>
    <mergeCell ref="H1058:J1059"/>
    <mergeCell ref="AA1058:AC1059"/>
    <mergeCell ref="E1018:H1018"/>
    <mergeCell ref="AA1018:AD1018"/>
    <mergeCell ref="B1024:C1024"/>
    <mergeCell ref="X1024:Y1024"/>
    <mergeCell ref="B1025:C1025"/>
    <mergeCell ref="X1025:Y1025"/>
    <mergeCell ref="E1079:G1079"/>
    <mergeCell ref="AA1079:AC1079"/>
    <mergeCell ref="N1081:Q1081"/>
    <mergeCell ref="AJ1081:AM1081"/>
    <mergeCell ref="E1063:H1063"/>
    <mergeCell ref="AA1063:AD1063"/>
    <mergeCell ref="X1069:Y1069"/>
    <mergeCell ref="B1070:C1070"/>
    <mergeCell ref="B1071:C1071"/>
    <mergeCell ref="X1071:Y107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94"/>
  <sheetViews>
    <sheetView topLeftCell="X488" zoomScale="89" zoomScaleNormal="89" workbookViewId="0">
      <selection activeCell="AA495" sqref="AA495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64" t="s">
        <v>20</v>
      </c>
      <c r="F8" s="164"/>
      <c r="G8" s="164"/>
      <c r="H8" s="164"/>
      <c r="V8" s="17"/>
      <c r="X8" s="23" t="s">
        <v>82</v>
      </c>
      <c r="Y8" s="20">
        <f>IF(B8="PAGADO",0,C13)</f>
        <v>0</v>
      </c>
      <c r="AA8" s="164" t="s">
        <v>20</v>
      </c>
      <c r="AB8" s="164"/>
      <c r="AC8" s="164"/>
      <c r="AD8" s="164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60" t="s">
        <v>7</v>
      </c>
      <c r="AB24" s="161"/>
      <c r="AC24" s="162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64" t="s">
        <v>20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20</v>
      </c>
      <c r="AB53" s="164"/>
      <c r="AC53" s="164"/>
      <c r="AD53" s="164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60" t="s">
        <v>7</v>
      </c>
      <c r="F69" s="161"/>
      <c r="G69" s="162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66" t="s">
        <v>29</v>
      </c>
      <c r="AD100" s="166"/>
      <c r="AE100" s="166"/>
    </row>
    <row r="101" spans="2:41">
      <c r="H101" s="163" t="s">
        <v>28</v>
      </c>
      <c r="I101" s="163"/>
      <c r="J101" s="163"/>
      <c r="V101" s="17"/>
      <c r="AC101" s="166"/>
      <c r="AD101" s="166"/>
      <c r="AE101" s="166"/>
    </row>
    <row r="102" spans="2:41">
      <c r="H102" s="163"/>
      <c r="I102" s="163"/>
      <c r="J102" s="163"/>
      <c r="V102" s="17"/>
      <c r="AC102" s="166"/>
      <c r="AD102" s="166"/>
      <c r="AE102" s="166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64" t="s">
        <v>20</v>
      </c>
      <c r="F106" s="164"/>
      <c r="G106" s="164"/>
      <c r="H106" s="164"/>
      <c r="V106" s="17"/>
      <c r="X106" s="23" t="s">
        <v>32</v>
      </c>
      <c r="Y106" s="20">
        <f>IF(B106="PAGADO",0,C111)</f>
        <v>0</v>
      </c>
      <c r="AA106" s="164" t="s">
        <v>20</v>
      </c>
      <c r="AB106" s="164"/>
      <c r="AC106" s="164"/>
      <c r="AD106" s="164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67" t="str">
        <f>IF(C111&lt;0,"NO PAGAR","COBRAR")</f>
        <v>COBRAR</v>
      </c>
      <c r="C112" s="167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67" t="str">
        <f>IF(Y111&lt;0,"NO PAGAR","COBRAR")</f>
        <v>COBRAR</v>
      </c>
      <c r="Y112" s="167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58" t="s">
        <v>9</v>
      </c>
      <c r="C113" s="159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58" t="s">
        <v>9</v>
      </c>
      <c r="Y113" s="159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60" t="s">
        <v>7</v>
      </c>
      <c r="F122" s="161"/>
      <c r="G122" s="162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60" t="s">
        <v>7</v>
      </c>
      <c r="AB122" s="161"/>
      <c r="AC122" s="162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60" t="s">
        <v>7</v>
      </c>
      <c r="O124" s="161"/>
      <c r="P124" s="161"/>
      <c r="Q124" s="162"/>
      <c r="R124" s="18">
        <f>SUM(R108:R123)</f>
        <v>0</v>
      </c>
      <c r="S124" s="3"/>
      <c r="V124" s="17"/>
      <c r="X124" s="12"/>
      <c r="Y124" s="10"/>
      <c r="AJ124" s="160" t="s">
        <v>7</v>
      </c>
      <c r="AK124" s="161"/>
      <c r="AL124" s="161"/>
      <c r="AM124" s="162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63" t="s">
        <v>30</v>
      </c>
      <c r="I146" s="163"/>
      <c r="J146" s="163"/>
      <c r="V146" s="17"/>
      <c r="AA146" s="163" t="s">
        <v>31</v>
      </c>
      <c r="AB146" s="163"/>
      <c r="AC146" s="163"/>
    </row>
    <row r="147" spans="2:41">
      <c r="H147" s="163"/>
      <c r="I147" s="163"/>
      <c r="J147" s="163"/>
      <c r="V147" s="17"/>
      <c r="AA147" s="163"/>
      <c r="AB147" s="163"/>
      <c r="AC147" s="163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64" t="s">
        <v>20</v>
      </c>
      <c r="F151" s="164"/>
      <c r="G151" s="164"/>
      <c r="H151" s="164"/>
      <c r="V151" s="17"/>
      <c r="X151" s="23" t="s">
        <v>82</v>
      </c>
      <c r="Y151" s="20">
        <f>IF(B151="PAGADO",0,C156)</f>
        <v>0</v>
      </c>
      <c r="AA151" s="164" t="s">
        <v>20</v>
      </c>
      <c r="AB151" s="164"/>
      <c r="AC151" s="164"/>
      <c r="AD151" s="164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65" t="str">
        <f>IF(Y156&lt;0,"NO PAGAR","COBRAR'")</f>
        <v>COBRAR'</v>
      </c>
      <c r="Y157" s="165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65" t="str">
        <f>IF(C156&lt;0,"NO PAGAR","COBRAR'")</f>
        <v>COBRAR'</v>
      </c>
      <c r="C158" s="165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58" t="s">
        <v>9</v>
      </c>
      <c r="C159" s="159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58" t="s">
        <v>9</v>
      </c>
      <c r="Y159" s="159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341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60" t="s">
        <v>7</v>
      </c>
      <c r="F167" s="161"/>
      <c r="G167" s="162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60" t="s">
        <v>7</v>
      </c>
      <c r="AB167" s="161"/>
      <c r="AC167" s="162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60" t="s">
        <v>7</v>
      </c>
      <c r="O169" s="161"/>
      <c r="P169" s="161"/>
      <c r="Q169" s="162"/>
      <c r="R169" s="18">
        <f>SUM(R153:R168)</f>
        <v>0</v>
      </c>
      <c r="S169" s="3"/>
      <c r="V169" s="17"/>
      <c r="X169" s="12"/>
      <c r="Y169" s="10"/>
      <c r="AJ169" s="160" t="s">
        <v>7</v>
      </c>
      <c r="AK169" s="161"/>
      <c r="AL169" s="161"/>
      <c r="AM169" s="162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66" t="s">
        <v>29</v>
      </c>
      <c r="AD185" s="166"/>
      <c r="AE185" s="166"/>
    </row>
    <row r="186" spans="2:41">
      <c r="H186" s="163" t="s">
        <v>28</v>
      </c>
      <c r="I186" s="163"/>
      <c r="J186" s="163"/>
      <c r="V186" s="17"/>
      <c r="AC186" s="166"/>
      <c r="AD186" s="166"/>
      <c r="AE186" s="166"/>
    </row>
    <row r="187" spans="2:41">
      <c r="H187" s="163"/>
      <c r="I187" s="163"/>
      <c r="J187" s="163"/>
      <c r="V187" s="17"/>
      <c r="AC187" s="166"/>
      <c r="AD187" s="166"/>
      <c r="AE187" s="166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64" t="s">
        <v>20</v>
      </c>
      <c r="F191" s="164"/>
      <c r="G191" s="164"/>
      <c r="H191" s="164"/>
      <c r="V191" s="17"/>
      <c r="X191" s="23" t="s">
        <v>32</v>
      </c>
      <c r="Y191" s="20">
        <f>IF(B191="PAGADO",0,C196)</f>
        <v>0</v>
      </c>
      <c r="AA191" s="164" t="s">
        <v>20</v>
      </c>
      <c r="AB191" s="164"/>
      <c r="AC191" s="164"/>
      <c r="AD191" s="164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67" t="str">
        <f>IF(C196&lt;0,"NO PAGAR","COBRAR")</f>
        <v>COBRAR</v>
      </c>
      <c r="C197" s="167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67" t="str">
        <f>IF(Y196&lt;0,"NO PAGAR","COBRAR")</f>
        <v>COBRAR</v>
      </c>
      <c r="Y197" s="167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58" t="s">
        <v>9</v>
      </c>
      <c r="C198" s="159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58" t="s">
        <v>9</v>
      </c>
      <c r="Y198" s="159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60" t="s">
        <v>7</v>
      </c>
      <c r="F207" s="161"/>
      <c r="G207" s="162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483</v>
      </c>
      <c r="Y207" s="10"/>
      <c r="AA207" s="160" t="s">
        <v>7</v>
      </c>
      <c r="AB207" s="161"/>
      <c r="AC207" s="162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60" t="s">
        <v>7</v>
      </c>
      <c r="O209" s="161"/>
      <c r="P209" s="161"/>
      <c r="Q209" s="162"/>
      <c r="R209" s="18">
        <f>SUM(R193:R208)</f>
        <v>0</v>
      </c>
      <c r="S209" s="3"/>
      <c r="V209" s="17"/>
      <c r="X209" s="12"/>
      <c r="Y209" s="10"/>
      <c r="AJ209" s="160" t="s">
        <v>7</v>
      </c>
      <c r="AK209" s="161"/>
      <c r="AL209" s="161"/>
      <c r="AM209" s="162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63" t="s">
        <v>30</v>
      </c>
      <c r="I231" s="163"/>
      <c r="J231" s="163"/>
      <c r="V231" s="17"/>
      <c r="AA231" s="163" t="s">
        <v>31</v>
      </c>
      <c r="AB231" s="163"/>
      <c r="AC231" s="163"/>
    </row>
    <row r="232" spans="1:43">
      <c r="H232" s="163"/>
      <c r="I232" s="163"/>
      <c r="J232" s="163"/>
      <c r="V232" s="17"/>
      <c r="AA232" s="163"/>
      <c r="AB232" s="163"/>
      <c r="AC232" s="163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64" t="s">
        <v>20</v>
      </c>
      <c r="F236" s="164"/>
      <c r="G236" s="164"/>
      <c r="H236" s="164"/>
      <c r="V236" s="17"/>
      <c r="X236" s="23" t="s">
        <v>32</v>
      </c>
      <c r="Y236" s="20">
        <f>IF(B236="PAGADO",0,C241)</f>
        <v>0</v>
      </c>
      <c r="AA236" s="164" t="s">
        <v>20</v>
      </c>
      <c r="AB236" s="164"/>
      <c r="AC236" s="164"/>
      <c r="AD236" s="164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65" t="str">
        <f>IF(Y241&lt;0,"NO PAGAR","COBRAR'")</f>
        <v>COBRAR'</v>
      </c>
      <c r="Y242" s="165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65" t="str">
        <f>IF(C241&lt;0,"NO PAGAR","COBRAR'")</f>
        <v>COBRAR'</v>
      </c>
      <c r="C243" s="165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58" t="s">
        <v>9</v>
      </c>
      <c r="C244" s="159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58" t="s">
        <v>9</v>
      </c>
      <c r="Y244" s="159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60" t="s">
        <v>7</v>
      </c>
      <c r="F252" s="161"/>
      <c r="G252" s="162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60" t="s">
        <v>7</v>
      </c>
      <c r="AB252" s="161"/>
      <c r="AC252" s="162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555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60" t="s">
        <v>7</v>
      </c>
      <c r="O254" s="161"/>
      <c r="P254" s="161"/>
      <c r="Q254" s="162"/>
      <c r="R254" s="18">
        <f>SUM(R238:R253)</f>
        <v>0</v>
      </c>
      <c r="S254" s="3"/>
      <c r="V254" s="17"/>
      <c r="X254" s="12"/>
      <c r="Y254" s="10"/>
      <c r="AJ254" s="160" t="s">
        <v>7</v>
      </c>
      <c r="AK254" s="161"/>
      <c r="AL254" s="161"/>
      <c r="AM254" s="162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609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66" t="s">
        <v>29</v>
      </c>
      <c r="AD277" s="166"/>
      <c r="AE277" s="166"/>
    </row>
    <row r="278" spans="2:41">
      <c r="H278" s="163" t="s">
        <v>28</v>
      </c>
      <c r="I278" s="163"/>
      <c r="J278" s="163"/>
      <c r="V278" s="17"/>
      <c r="AC278" s="166"/>
      <c r="AD278" s="166"/>
      <c r="AE278" s="166"/>
    </row>
    <row r="279" spans="2:41">
      <c r="H279" s="163"/>
      <c r="I279" s="163"/>
      <c r="J279" s="163"/>
      <c r="V279" s="17"/>
      <c r="AC279" s="166"/>
      <c r="AD279" s="166"/>
      <c r="AE279" s="166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64" t="s">
        <v>20</v>
      </c>
      <c r="F283" s="164"/>
      <c r="G283" s="164"/>
      <c r="H283" s="164"/>
      <c r="V283" s="17"/>
      <c r="X283" s="23" t="s">
        <v>32</v>
      </c>
      <c r="Y283" s="20">
        <f>IF(B283="PAGADO",0,C288)</f>
        <v>0</v>
      </c>
      <c r="AA283" s="164" t="s">
        <v>20</v>
      </c>
      <c r="AB283" s="164"/>
      <c r="AC283" s="164"/>
      <c r="AD283" s="164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67" t="str">
        <f>IF(C288&lt;0,"NO PAGAR","COBRAR")</f>
        <v>COBRAR</v>
      </c>
      <c r="C289" s="167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67" t="str">
        <f>IF(Y288&lt;0,"NO PAGAR","COBRAR")</f>
        <v>COBRAR</v>
      </c>
      <c r="Y289" s="167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58" t="s">
        <v>9</v>
      </c>
      <c r="C290" s="159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58" t="s">
        <v>9</v>
      </c>
      <c r="Y290" s="159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628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574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60" t="s">
        <v>7</v>
      </c>
      <c r="F299" s="161"/>
      <c r="G299" s="162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60" t="s">
        <v>7</v>
      </c>
      <c r="AB299" s="161"/>
      <c r="AC299" s="162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60" t="s">
        <v>7</v>
      </c>
      <c r="O301" s="161"/>
      <c r="P301" s="161"/>
      <c r="Q301" s="162"/>
      <c r="R301" s="18">
        <f>SUM(R285:R300)</f>
        <v>0</v>
      </c>
      <c r="S301" s="3"/>
      <c r="V301" s="17"/>
      <c r="X301" s="12"/>
      <c r="Y301" s="10"/>
      <c r="AJ301" s="160" t="s">
        <v>7</v>
      </c>
      <c r="AK301" s="161"/>
      <c r="AL301" s="161"/>
      <c r="AM301" s="162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610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63" t="s">
        <v>30</v>
      </c>
      <c r="I323" s="163"/>
      <c r="J323" s="163"/>
      <c r="V323" s="17"/>
      <c r="AA323" s="163" t="s">
        <v>31</v>
      </c>
      <c r="AB323" s="163"/>
      <c r="AC323" s="163"/>
    </row>
    <row r="324" spans="1:43">
      <c r="H324" s="163"/>
      <c r="I324" s="163"/>
      <c r="J324" s="163"/>
      <c r="V324" s="17"/>
      <c r="AA324" s="163"/>
      <c r="AB324" s="163"/>
      <c r="AC324" s="163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64" t="s">
        <v>20</v>
      </c>
      <c r="F328" s="164"/>
      <c r="G328" s="164"/>
      <c r="H328" s="164"/>
      <c r="V328" s="17"/>
      <c r="X328" s="23" t="s">
        <v>156</v>
      </c>
      <c r="Y328" s="20">
        <f>IF(B1094="PAGADO",0,C333)</f>
        <v>0</v>
      </c>
      <c r="AA328" s="164" t="s">
        <v>20</v>
      </c>
      <c r="AB328" s="164"/>
      <c r="AC328" s="164"/>
      <c r="AD328" s="164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707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65" t="str">
        <f>IF(Y333&lt;0,"NO PAGAR","COBRAR'")</f>
        <v>COBRAR'</v>
      </c>
      <c r="Y334" s="165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65" t="str">
        <f>IF(C333&lt;0,"NO PAGAR","COBRAR'")</f>
        <v>COBRAR'</v>
      </c>
      <c r="C335" s="165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58" t="s">
        <v>9</v>
      </c>
      <c r="C336" s="159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58" t="s">
        <v>9</v>
      </c>
      <c r="Y336" s="159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669</v>
      </c>
      <c r="C344" s="10"/>
      <c r="E344" s="160" t="s">
        <v>7</v>
      </c>
      <c r="F344" s="161"/>
      <c r="G344" s="162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60" t="s">
        <v>7</v>
      </c>
      <c r="AB344" s="161"/>
      <c r="AC344" s="162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674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696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60" t="s">
        <v>7</v>
      </c>
      <c r="O346" s="161"/>
      <c r="P346" s="161"/>
      <c r="Q346" s="162"/>
      <c r="R346" s="18">
        <f>SUM(R330:R345)</f>
        <v>0</v>
      </c>
      <c r="S346" s="3"/>
      <c r="V346" s="17"/>
      <c r="X346" s="12"/>
      <c r="Y346" s="10"/>
      <c r="AJ346" s="160" t="s">
        <v>7</v>
      </c>
      <c r="AK346" s="161"/>
      <c r="AL346" s="161"/>
      <c r="AM346" s="162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63" t="s">
        <v>28</v>
      </c>
      <c r="I371" s="163"/>
      <c r="J371" s="163"/>
      <c r="V371" s="17"/>
    </row>
    <row r="372" spans="2:41">
      <c r="H372" s="163"/>
      <c r="I372" s="163"/>
      <c r="J372" s="163"/>
      <c r="V372" s="17"/>
    </row>
    <row r="373" spans="2:41">
      <c r="V373" s="17"/>
      <c r="X373" s="176" t="s">
        <v>64</v>
      </c>
      <c r="AB373" s="173" t="s">
        <v>29</v>
      </c>
      <c r="AC373" s="173"/>
      <c r="AD373" s="173"/>
    </row>
    <row r="374" spans="2:41">
      <c r="V374" s="17"/>
      <c r="X374" s="176"/>
      <c r="AB374" s="173"/>
      <c r="AC374" s="173"/>
      <c r="AD374" s="173"/>
    </row>
    <row r="375" spans="2:41" ht="23.25">
      <c r="B375" s="22" t="s">
        <v>64</v>
      </c>
      <c r="V375" s="17"/>
      <c r="X375" s="176"/>
      <c r="AB375" s="173"/>
      <c r="AC375" s="173"/>
      <c r="AD375" s="173"/>
    </row>
    <row r="376" spans="2:41" ht="23.25">
      <c r="B376" s="23" t="s">
        <v>130</v>
      </c>
      <c r="C376" s="20">
        <f>IF(X328="PAGADO",0,Y333)</f>
        <v>0</v>
      </c>
      <c r="E376" s="164" t="s">
        <v>934</v>
      </c>
      <c r="F376" s="164"/>
      <c r="G376" s="164"/>
      <c r="H376" s="164"/>
      <c r="V376" s="17"/>
      <c r="X376" s="23" t="s">
        <v>32</v>
      </c>
      <c r="Y376" s="20">
        <f>IF(B376="PAGADO",0,C381)</f>
        <v>0</v>
      </c>
      <c r="AA376" s="164" t="s">
        <v>557</v>
      </c>
      <c r="AB376" s="164"/>
      <c r="AC376" s="164"/>
      <c r="AD376" s="164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739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67" t="str">
        <f>IF(C381&lt;0,"NO PAGAR","COBRAR")</f>
        <v>COBRAR</v>
      </c>
      <c r="C382" s="167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67" t="str">
        <f>IF(Y381&lt;0,"NO PAGAR","COBRAR")</f>
        <v>COBRAR</v>
      </c>
      <c r="Y382" s="167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58" t="s">
        <v>9</v>
      </c>
      <c r="C383" s="159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58" t="s">
        <v>9</v>
      </c>
      <c r="Y383" s="159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768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60" t="s">
        <v>7</v>
      </c>
      <c r="AB392" s="161"/>
      <c r="AC392" s="162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60" t="s">
        <v>7</v>
      </c>
      <c r="O394" s="161"/>
      <c r="P394" s="161"/>
      <c r="Q394" s="162"/>
      <c r="R394" s="18">
        <f>SUM(R378:R393)</f>
        <v>0</v>
      </c>
      <c r="S394" s="3"/>
      <c r="V394" s="17"/>
      <c r="X394" s="12"/>
      <c r="Y394" s="10"/>
      <c r="AJ394" s="160" t="s">
        <v>7</v>
      </c>
      <c r="AK394" s="161"/>
      <c r="AL394" s="161"/>
      <c r="AM394" s="162"/>
      <c r="AN394" s="18">
        <f>SUM(AN378:AN393)</f>
        <v>0</v>
      </c>
      <c r="AO394" s="3"/>
    </row>
    <row r="395" spans="2:46">
      <c r="B395" s="12"/>
      <c r="C395" s="10"/>
      <c r="E395" s="160" t="s">
        <v>7</v>
      </c>
      <c r="F395" s="161"/>
      <c r="G395" s="162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472</v>
      </c>
      <c r="AJ397" s="101">
        <v>24465</v>
      </c>
      <c r="AK397" s="63" t="s">
        <v>477</v>
      </c>
      <c r="AL397" s="64">
        <v>45037</v>
      </c>
      <c r="AM397" s="61">
        <v>1716325822</v>
      </c>
      <c r="AN397" s="61" t="s">
        <v>20</v>
      </c>
      <c r="AO397" s="63" t="s">
        <v>478</v>
      </c>
      <c r="AP397" s="61">
        <v>52365</v>
      </c>
      <c r="AQ397" s="65">
        <v>42.747</v>
      </c>
      <c r="AR397" s="65">
        <v>74.81</v>
      </c>
      <c r="AS397" s="62"/>
      <c r="AT397" s="61" t="s">
        <v>561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63" t="s">
        <v>31</v>
      </c>
      <c r="AB410" s="163"/>
      <c r="AC410" s="163"/>
    </row>
    <row r="411" spans="1:43" ht="15" customHeight="1">
      <c r="H411" s="76"/>
      <c r="I411" s="76"/>
      <c r="J411" s="76"/>
      <c r="V411" s="17"/>
      <c r="AA411" s="163"/>
      <c r="AB411" s="163"/>
      <c r="AC411" s="163"/>
    </row>
    <row r="412" spans="1:43">
      <c r="B412" s="175" t="s">
        <v>64</v>
      </c>
      <c r="F412" s="174" t="s">
        <v>30</v>
      </c>
      <c r="G412" s="174"/>
      <c r="H412" s="174"/>
      <c r="V412" s="17"/>
    </row>
    <row r="413" spans="1:43">
      <c r="B413" s="175"/>
      <c r="F413" s="174"/>
      <c r="G413" s="174"/>
      <c r="H413" s="174"/>
      <c r="V413" s="17"/>
    </row>
    <row r="414" spans="1:43" ht="26.25" customHeight="1">
      <c r="B414" s="175"/>
      <c r="F414" s="174"/>
      <c r="G414" s="174"/>
      <c r="H414" s="174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64" t="s">
        <v>557</v>
      </c>
      <c r="F415" s="164"/>
      <c r="G415" s="164"/>
      <c r="H415" s="164"/>
      <c r="V415" s="17"/>
      <c r="X415" s="23" t="s">
        <v>32</v>
      </c>
      <c r="Y415" s="20">
        <f>IF(B415="PAGADO",0,C420)</f>
        <v>0</v>
      </c>
      <c r="AA415" s="164" t="s">
        <v>557</v>
      </c>
      <c r="AB415" s="164"/>
      <c r="AC415" s="164"/>
      <c r="AD415" s="164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803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644</v>
      </c>
      <c r="AJ417" s="25">
        <v>45008</v>
      </c>
      <c r="AK417" s="3" t="s">
        <v>861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644</v>
      </c>
      <c r="AJ418" s="25">
        <v>45070</v>
      </c>
      <c r="AK418" s="3" t="s">
        <v>515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8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65" t="str">
        <f>IF(Y420&lt;0,"NO PAGAR","COBRAR'")</f>
        <v>NO PAGAR</v>
      </c>
      <c r="Y421" s="165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65" t="str">
        <f>IF(C420&lt;0,"NO PAGAR","COBRAR'")</f>
        <v>COBRAR'</v>
      </c>
      <c r="C422" s="165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58" t="s">
        <v>9</v>
      </c>
      <c r="C423" s="159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58" t="s">
        <v>9</v>
      </c>
      <c r="Y423" s="159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60" t="s">
        <v>7</v>
      </c>
      <c r="AK425" s="161"/>
      <c r="AL425" s="161"/>
      <c r="AM425" s="162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9" t="s">
        <v>837</v>
      </c>
      <c r="AK427" s="119" t="s">
        <v>477</v>
      </c>
      <c r="AL427" s="119" t="s">
        <v>478</v>
      </c>
      <c r="AM427" s="120">
        <v>62.01</v>
      </c>
      <c r="AN427" s="121">
        <v>35.433</v>
      </c>
      <c r="AO427" s="121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9" t="s">
        <v>838</v>
      </c>
      <c r="AK428" s="119" t="s">
        <v>477</v>
      </c>
      <c r="AL428" s="119" t="s">
        <v>478</v>
      </c>
      <c r="AM428" s="120">
        <v>42</v>
      </c>
      <c r="AN428" s="121">
        <v>23.998999999999999</v>
      </c>
      <c r="AO428" s="121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60" t="s">
        <v>7</v>
      </c>
      <c r="F431" s="161"/>
      <c r="G431" s="162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60" t="s">
        <v>7</v>
      </c>
      <c r="AB431" s="161"/>
      <c r="AC431" s="162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60" t="s">
        <v>7</v>
      </c>
      <c r="O433" s="161"/>
      <c r="P433" s="161"/>
      <c r="Q433" s="162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175" t="s">
        <v>66</v>
      </c>
      <c r="F449" s="174" t="s">
        <v>28</v>
      </c>
      <c r="G449" s="174"/>
      <c r="H449" s="174"/>
      <c r="V449" s="17"/>
      <c r="X449" s="176" t="s">
        <v>66</v>
      </c>
      <c r="AB449" s="173" t="s">
        <v>29</v>
      </c>
      <c r="AC449" s="173"/>
      <c r="AD449" s="173"/>
    </row>
    <row r="450" spans="2:41">
      <c r="B450" s="175"/>
      <c r="F450" s="174"/>
      <c r="G450" s="174"/>
      <c r="H450" s="174"/>
      <c r="V450" s="17"/>
      <c r="X450" s="176"/>
      <c r="AB450" s="173"/>
      <c r="AC450" s="173"/>
      <c r="AD450" s="173"/>
    </row>
    <row r="451" spans="2:41" ht="23.25" customHeight="1">
      <c r="B451" s="175"/>
      <c r="F451" s="174"/>
      <c r="G451" s="174"/>
      <c r="H451" s="174"/>
      <c r="V451" s="17"/>
      <c r="X451" s="176"/>
      <c r="AB451" s="173"/>
      <c r="AC451" s="173"/>
      <c r="AD451" s="173"/>
    </row>
    <row r="452" spans="2:41" ht="23.25">
      <c r="B452" s="23" t="s">
        <v>32</v>
      </c>
      <c r="C452" s="20">
        <f>IF(X415="PAGADO",0,Y420)</f>
        <v>-64.009999999999991</v>
      </c>
      <c r="E452" s="164" t="s">
        <v>557</v>
      </c>
      <c r="F452" s="164"/>
      <c r="G452" s="164"/>
      <c r="H452" s="164"/>
      <c r="V452" s="17"/>
      <c r="X452" s="23" t="s">
        <v>32</v>
      </c>
      <c r="Y452" s="20">
        <f>IF(B452="PAGADO",0,C457)</f>
        <v>27.330000000000013</v>
      </c>
      <c r="AA452" s="164" t="s">
        <v>557</v>
      </c>
      <c r="AB452" s="164"/>
      <c r="AC452" s="164"/>
      <c r="AD452" s="164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874</v>
      </c>
      <c r="G454" s="3" t="s">
        <v>875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67" t="str">
        <f>IF(C457&lt;0,"NO PAGAR","COBRAR")</f>
        <v>COBRAR</v>
      </c>
      <c r="C458" s="167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67" t="str">
        <f>IF(Y457&lt;0,"NO PAGAR","COBRAR")</f>
        <v>NO PAGAR</v>
      </c>
      <c r="Y458" s="167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58" t="s">
        <v>9</v>
      </c>
      <c r="C459" s="159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58" t="s">
        <v>9</v>
      </c>
      <c r="Y459" s="159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889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870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918</v>
      </c>
      <c r="C468" s="10"/>
      <c r="E468" s="160" t="s">
        <v>7</v>
      </c>
      <c r="F468" s="161"/>
      <c r="G468" s="162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60" t="s">
        <v>7</v>
      </c>
      <c r="AB468" s="161"/>
      <c r="AC468" s="162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60" t="s">
        <v>7</v>
      </c>
      <c r="O470" s="161"/>
      <c r="P470" s="161"/>
      <c r="Q470" s="162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60" t="s">
        <v>7</v>
      </c>
      <c r="AK472" s="161"/>
      <c r="AL472" s="161"/>
      <c r="AM472" s="162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1" t="s">
        <v>897</v>
      </c>
      <c r="AK473" s="131" t="s">
        <v>898</v>
      </c>
      <c r="AL473" s="131" t="s">
        <v>899</v>
      </c>
      <c r="AM473" s="131" t="s">
        <v>900</v>
      </c>
      <c r="AN473" s="131" t="s">
        <v>901</v>
      </c>
      <c r="AO473" s="131" t="s">
        <v>902</v>
      </c>
      <c r="AP473" s="131" t="s">
        <v>903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7" t="s">
        <v>477</v>
      </c>
      <c r="AK474" s="128">
        <v>45062.104224540002</v>
      </c>
      <c r="AL474" s="127" t="s">
        <v>478</v>
      </c>
      <c r="AM474" s="129">
        <v>34.223999999999997</v>
      </c>
      <c r="AN474" s="129">
        <v>59.89</v>
      </c>
      <c r="AO474" s="129">
        <v>5565</v>
      </c>
      <c r="AP474" s="130" t="s">
        <v>20</v>
      </c>
    </row>
    <row r="475" spans="2:42">
      <c r="E475" s="1" t="s">
        <v>19</v>
      </c>
      <c r="V475" s="17"/>
      <c r="AA475" s="1" t="s">
        <v>19</v>
      </c>
      <c r="AJ475" s="127" t="s">
        <v>477</v>
      </c>
      <c r="AK475" s="128">
        <v>45070.969756940001</v>
      </c>
      <c r="AL475" s="127" t="s">
        <v>478</v>
      </c>
      <c r="AM475" s="129">
        <v>33.15</v>
      </c>
      <c r="AN475" s="129">
        <v>58.01</v>
      </c>
      <c r="AO475" s="129">
        <v>0</v>
      </c>
      <c r="AP475" s="130" t="s">
        <v>909</v>
      </c>
    </row>
    <row r="476" spans="2:42">
      <c r="V476" s="17"/>
      <c r="AJ476" s="127" t="s">
        <v>477</v>
      </c>
      <c r="AK476" s="128">
        <v>45073.3241088</v>
      </c>
      <c r="AL476" s="127" t="s">
        <v>478</v>
      </c>
      <c r="AM476" s="129">
        <v>30.29</v>
      </c>
      <c r="AN476" s="129">
        <v>53.01</v>
      </c>
      <c r="AO476" s="129">
        <v>30730</v>
      </c>
      <c r="AP476" s="130" t="s">
        <v>910</v>
      </c>
    </row>
    <row r="477" spans="2:42">
      <c r="V477" s="17"/>
      <c r="AN477" s="134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175" t="s">
        <v>66</v>
      </c>
      <c r="F488" s="179" t="s">
        <v>30</v>
      </c>
      <c r="G488" s="179"/>
      <c r="H488" s="179"/>
      <c r="V488" s="17"/>
      <c r="X488" s="176" t="s">
        <v>66</v>
      </c>
      <c r="AB488" s="174" t="s">
        <v>31</v>
      </c>
      <c r="AC488" s="174"/>
      <c r="AD488" s="174"/>
    </row>
    <row r="489" spans="1:43" ht="15" customHeight="1">
      <c r="B489" s="175"/>
      <c r="F489" s="179"/>
      <c r="G489" s="179"/>
      <c r="H489" s="179"/>
      <c r="V489" s="17"/>
      <c r="X489" s="176"/>
      <c r="AB489" s="174"/>
      <c r="AC489" s="174"/>
      <c r="AD489" s="174"/>
    </row>
    <row r="490" spans="1:43" ht="23.25" customHeight="1">
      <c r="B490" s="175"/>
      <c r="F490" s="179"/>
      <c r="G490" s="179"/>
      <c r="H490" s="179"/>
      <c r="V490" s="17"/>
      <c r="X490" s="176"/>
      <c r="AB490" s="174"/>
      <c r="AC490" s="174"/>
      <c r="AD490" s="174"/>
    </row>
    <row r="491" spans="1:43" ht="23.25">
      <c r="B491" s="23" t="s">
        <v>82</v>
      </c>
      <c r="C491" s="20">
        <f>IF(X452="PAGADO",0,Y457)</f>
        <v>-239.15</v>
      </c>
      <c r="E491" s="164" t="s">
        <v>557</v>
      </c>
      <c r="F491" s="164"/>
      <c r="G491" s="164"/>
      <c r="H491" s="164"/>
      <c r="V491" s="17"/>
      <c r="X491" s="23" t="s">
        <v>32</v>
      </c>
      <c r="Y491" s="20">
        <f>IF(B491="PAGADO",0,C496)</f>
        <v>0</v>
      </c>
      <c r="AA491" s="164" t="s">
        <v>557</v>
      </c>
      <c r="AB491" s="164"/>
      <c r="AC491" s="164"/>
      <c r="AD491" s="164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310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941</v>
      </c>
      <c r="G493" s="3" t="s">
        <v>942</v>
      </c>
      <c r="H493" s="5">
        <v>95</v>
      </c>
      <c r="N493" s="25">
        <v>45089</v>
      </c>
      <c r="O493" s="3" t="s">
        <v>936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444</v>
      </c>
      <c r="AC493" s="3" t="s">
        <v>975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599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310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159.88</v>
      </c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65" t="str">
        <f>IF(Y496&lt;0,"NO PAGAR","COBRAR'")</f>
        <v>COBRAR'</v>
      </c>
      <c r="Y497" s="165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23.25">
      <c r="B498" s="165" t="str">
        <f>IF(C496&lt;0,"NO PAGAR","COBRAR'")</f>
        <v>COBRAR'</v>
      </c>
      <c r="C498" s="165"/>
      <c r="E498" s="4">
        <v>45057</v>
      </c>
      <c r="F498" s="3" t="s">
        <v>332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2">
      <c r="B499" s="158" t="s">
        <v>9</v>
      </c>
      <c r="C499" s="159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58" t="s">
        <v>9</v>
      </c>
      <c r="Y499" s="159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962</v>
      </c>
      <c r="C507" s="10">
        <v>48.66</v>
      </c>
      <c r="E507" s="160" t="s">
        <v>7</v>
      </c>
      <c r="F507" s="161"/>
      <c r="G507" s="162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60" t="s">
        <v>7</v>
      </c>
      <c r="AB507" s="161"/>
      <c r="AC507" s="162"/>
      <c r="AD507" s="5">
        <f>SUM(AD493:AD506)</f>
        <v>310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983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60" t="s">
        <v>7</v>
      </c>
      <c r="O509" s="161"/>
      <c r="P509" s="161"/>
      <c r="Q509" s="162"/>
      <c r="R509" s="18">
        <f>SUM(R493:R508)</f>
        <v>25</v>
      </c>
      <c r="S509" s="3"/>
      <c r="V509" s="17"/>
      <c r="X509" s="12"/>
      <c r="Y509" s="10"/>
      <c r="AJ509" s="160" t="s">
        <v>7</v>
      </c>
      <c r="AK509" s="161"/>
      <c r="AL509" s="161"/>
      <c r="AM509" s="162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4">
        <v>20230608</v>
      </c>
      <c r="AK510" s="154" t="s">
        <v>477</v>
      </c>
      <c r="AL510" s="154" t="s">
        <v>979</v>
      </c>
      <c r="AM510" s="154" t="s">
        <v>478</v>
      </c>
      <c r="AN510" s="156">
        <v>58.01</v>
      </c>
      <c r="AO510" s="155">
        <v>33148</v>
      </c>
      <c r="AP510" s="154">
        <v>30730</v>
      </c>
    </row>
    <row r="511" spans="2:42" ht="27" thickBot="1">
      <c r="B511" s="11"/>
      <c r="C511" s="10"/>
      <c r="V511" s="17"/>
      <c r="X511" s="11"/>
      <c r="Y511" s="10"/>
      <c r="AJ511" s="154">
        <v>20230609</v>
      </c>
      <c r="AK511" s="154" t="s">
        <v>477</v>
      </c>
      <c r="AL511" s="154" t="s">
        <v>979</v>
      </c>
      <c r="AM511" s="154" t="s">
        <v>478</v>
      </c>
      <c r="AN511" s="156">
        <v>64.099999999999994</v>
      </c>
      <c r="AO511" s="154" t="s">
        <v>981</v>
      </c>
      <c r="AP511" s="154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4">
        <v>20230615</v>
      </c>
      <c r="AK512" s="154" t="s">
        <v>477</v>
      </c>
      <c r="AL512" s="154" t="s">
        <v>979</v>
      </c>
      <c r="AM512" s="154" t="s">
        <v>478</v>
      </c>
      <c r="AN512" s="156">
        <v>28.01</v>
      </c>
      <c r="AO512" s="155">
        <v>16005</v>
      </c>
      <c r="AP512" s="154">
        <v>5454</v>
      </c>
    </row>
    <row r="513" spans="5:40">
      <c r="E513" s="1" t="s">
        <v>19</v>
      </c>
      <c r="V513" s="17"/>
      <c r="AA513" s="1" t="s">
        <v>19</v>
      </c>
      <c r="AN513" s="157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66" t="s">
        <v>29</v>
      </c>
      <c r="AD532" s="166"/>
      <c r="AE532" s="166"/>
    </row>
    <row r="533" spans="2:41" ht="15" customHeight="1">
      <c r="I533" s="76"/>
      <c r="J533" s="76"/>
      <c r="V533" s="17"/>
      <c r="AC533" s="166"/>
      <c r="AD533" s="166"/>
      <c r="AE533" s="166"/>
    </row>
    <row r="534" spans="2:41" ht="15" customHeight="1">
      <c r="H534" s="76"/>
      <c r="I534" s="76"/>
      <c r="J534" s="76"/>
      <c r="V534" s="17"/>
      <c r="AC534" s="166"/>
      <c r="AD534" s="166"/>
      <c r="AE534" s="166"/>
    </row>
    <row r="535" spans="2:41">
      <c r="B535" s="176" t="s">
        <v>67</v>
      </c>
      <c r="F535" s="174" t="s">
        <v>28</v>
      </c>
      <c r="G535" s="174"/>
      <c r="H535" s="174"/>
      <c r="V535" s="17"/>
    </row>
    <row r="536" spans="2:41">
      <c r="B536" s="176"/>
      <c r="F536" s="174"/>
      <c r="G536" s="174"/>
      <c r="H536" s="174"/>
      <c r="V536" s="17"/>
    </row>
    <row r="537" spans="2:41" ht="26.25" customHeight="1">
      <c r="B537" s="176"/>
      <c r="F537" s="174"/>
      <c r="G537" s="174"/>
      <c r="H537" s="174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159.88</v>
      </c>
      <c r="E538" s="164" t="s">
        <v>557</v>
      </c>
      <c r="F538" s="164"/>
      <c r="G538" s="164"/>
      <c r="H538" s="164"/>
      <c r="V538" s="17"/>
      <c r="X538" s="23" t="s">
        <v>32</v>
      </c>
      <c r="Y538" s="20">
        <f>IF(B538="PAGADO",0,C543)</f>
        <v>159.88</v>
      </c>
      <c r="AA538" s="164" t="s">
        <v>20</v>
      </c>
      <c r="AB538" s="164"/>
      <c r="AC538" s="164"/>
      <c r="AD538" s="164"/>
    </row>
    <row r="539" spans="2:41">
      <c r="B539" s="1" t="s">
        <v>0</v>
      </c>
      <c r="C539" s="19">
        <f>H554</f>
        <v>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Y540" s="2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159.88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159.88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C565</f>
        <v>0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Y565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159.88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159.88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 ht="26.25">
      <c r="B544" s="167" t="str">
        <f>IF(C543&lt;0,"NO PAGAR","COBRAR")</f>
        <v>COBRAR</v>
      </c>
      <c r="C544" s="16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67" t="str">
        <f>IF(Y543&lt;0,"NO PAGAR","COBRAR")</f>
        <v>COBRAR</v>
      </c>
      <c r="Y544" s="16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58" t="s">
        <v>9</v>
      </c>
      <c r="C545" s="159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58" t="s">
        <v>9</v>
      </c>
      <c r="Y545" s="159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IF(C579&lt;0,"SALDO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 FAVOR'</v>
      </c>
      <c r="Y546" s="10" t="b">
        <f>IF(C543&lt;=0,C543*-1)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14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17</v>
      </c>
      <c r="C554" s="10"/>
      <c r="E554" s="160" t="s">
        <v>7</v>
      </c>
      <c r="F554" s="161"/>
      <c r="G554" s="162"/>
      <c r="H554" s="5">
        <f>SUM(H540:H553)</f>
        <v>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60" t="s">
        <v>7</v>
      </c>
      <c r="AB554" s="161"/>
      <c r="AC554" s="162"/>
      <c r="AD554" s="5">
        <f>SUM(AD540:AD553)</f>
        <v>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>
      <c r="B556" s="12"/>
      <c r="C556" s="10"/>
      <c r="N556" s="160" t="s">
        <v>7</v>
      </c>
      <c r="O556" s="161"/>
      <c r="P556" s="161"/>
      <c r="Q556" s="162"/>
      <c r="R556" s="18">
        <f>SUM(R540:R555)</f>
        <v>0</v>
      </c>
      <c r="S556" s="3"/>
      <c r="V556" s="17"/>
      <c r="X556" s="12"/>
      <c r="Y556" s="10"/>
      <c r="AJ556" s="160" t="s">
        <v>7</v>
      </c>
      <c r="AK556" s="161"/>
      <c r="AL556" s="161"/>
      <c r="AM556" s="162"/>
      <c r="AN556" s="18">
        <f>SUM(AN540:AN555)</f>
        <v>0</v>
      </c>
      <c r="AO556" s="3"/>
    </row>
    <row r="557" spans="2:41">
      <c r="B557" s="12"/>
      <c r="C557" s="10"/>
      <c r="V557" s="17"/>
      <c r="X557" s="12"/>
      <c r="Y557" s="10"/>
    </row>
    <row r="558" spans="2:41">
      <c r="B558" s="12"/>
      <c r="C558" s="10"/>
      <c r="V558" s="17"/>
      <c r="X558" s="12"/>
      <c r="Y558" s="10"/>
    </row>
    <row r="559" spans="2:41">
      <c r="B559" s="12"/>
      <c r="C559" s="10"/>
      <c r="E559" s="14"/>
      <c r="V559" s="17"/>
      <c r="X559" s="12"/>
      <c r="Y559" s="10"/>
      <c r="AA559" s="14"/>
    </row>
    <row r="560" spans="2:41">
      <c r="B560" s="12"/>
      <c r="C560" s="10"/>
      <c r="V560" s="17"/>
      <c r="X560" s="12"/>
      <c r="Y560" s="10"/>
    </row>
    <row r="561" spans="1:43">
      <c r="B561" s="12"/>
      <c r="C561" s="10"/>
      <c r="V561" s="17"/>
      <c r="X561" s="12"/>
      <c r="Y561" s="10"/>
    </row>
    <row r="562" spans="1:43">
      <c r="B562" s="12"/>
      <c r="C562" s="10"/>
      <c r="V562" s="17"/>
      <c r="X562" s="12"/>
      <c r="Y562" s="10"/>
    </row>
    <row r="563" spans="1:43">
      <c r="B563" s="12"/>
      <c r="C563" s="10"/>
      <c r="V563" s="17"/>
      <c r="X563" s="12"/>
      <c r="Y563" s="10"/>
    </row>
    <row r="564" spans="1:43">
      <c r="B564" s="11"/>
      <c r="C564" s="10"/>
      <c r="V564" s="17"/>
      <c r="X564" s="11"/>
      <c r="Y564" s="10"/>
    </row>
    <row r="565" spans="1:43">
      <c r="B565" s="15" t="s">
        <v>18</v>
      </c>
      <c r="C565" s="16">
        <f>SUM(C546:C564)</f>
        <v>0</v>
      </c>
      <c r="V565" s="17"/>
      <c r="X565" s="15" t="s">
        <v>18</v>
      </c>
      <c r="Y565" s="16">
        <f>SUM(Y546:Y564)</f>
        <v>0</v>
      </c>
    </row>
    <row r="566" spans="1:43">
      <c r="D566" t="s">
        <v>22</v>
      </c>
      <c r="E566" t="s">
        <v>21</v>
      </c>
      <c r="V566" s="17"/>
      <c r="Z566" t="s">
        <v>22</v>
      </c>
      <c r="AA566" t="s">
        <v>21</v>
      </c>
    </row>
    <row r="567" spans="1:43">
      <c r="E567" s="1" t="s">
        <v>19</v>
      </c>
      <c r="V567" s="17"/>
      <c r="AA567" s="1" t="s">
        <v>19</v>
      </c>
    </row>
    <row r="568" spans="1:43">
      <c r="V568" s="17"/>
    </row>
    <row r="569" spans="1:43">
      <c r="V569" s="17"/>
    </row>
    <row r="570" spans="1:43">
      <c r="V570" s="17"/>
    </row>
    <row r="571" spans="1:43">
      <c r="V571" s="17"/>
    </row>
    <row r="572" spans="1:43">
      <c r="V572" s="17"/>
    </row>
    <row r="573" spans="1:43">
      <c r="V573" s="17"/>
    </row>
    <row r="574" spans="1:43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</row>
    <row r="575" spans="1:43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</row>
    <row r="576" spans="1:43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</row>
    <row r="577" spans="2:41">
      <c r="V577" s="17"/>
    </row>
    <row r="578" spans="2:41" ht="15" customHeight="1">
      <c r="I578" s="76"/>
      <c r="J578" s="76"/>
      <c r="V578" s="17"/>
      <c r="AA578" s="163" t="s">
        <v>31</v>
      </c>
      <c r="AB578" s="163"/>
      <c r="AC578" s="163"/>
    </row>
    <row r="579" spans="2:41" ht="15" customHeight="1">
      <c r="H579" s="76"/>
      <c r="I579" s="76"/>
      <c r="J579" s="76"/>
      <c r="V579" s="17"/>
      <c r="AA579" s="163"/>
      <c r="AB579" s="163"/>
      <c r="AC579" s="163"/>
    </row>
    <row r="580" spans="2:41">
      <c r="B580" s="175" t="s">
        <v>67</v>
      </c>
      <c r="F580" s="174" t="s">
        <v>30</v>
      </c>
      <c r="G580" s="174"/>
      <c r="H580" s="174"/>
      <c r="V580" s="17"/>
    </row>
    <row r="581" spans="2:41">
      <c r="B581" s="175"/>
      <c r="F581" s="174"/>
      <c r="G581" s="174"/>
      <c r="H581" s="174"/>
      <c r="V581" s="17"/>
    </row>
    <row r="582" spans="2:41" ht="26.25" customHeight="1">
      <c r="B582" s="175"/>
      <c r="F582" s="174"/>
      <c r="G582" s="174"/>
      <c r="H582" s="174"/>
      <c r="V582" s="17"/>
      <c r="X582" s="22" t="s">
        <v>67</v>
      </c>
    </row>
    <row r="583" spans="2:41" ht="23.25">
      <c r="B583" s="23" t="s">
        <v>32</v>
      </c>
      <c r="C583" s="20">
        <f>IF(X538="PAGADO",0,C543)</f>
        <v>159.88</v>
      </c>
      <c r="E583" s="164" t="s">
        <v>557</v>
      </c>
      <c r="F583" s="164"/>
      <c r="G583" s="164"/>
      <c r="H583" s="164"/>
      <c r="V583" s="17"/>
      <c r="X583" s="23" t="s">
        <v>32</v>
      </c>
      <c r="Y583" s="20">
        <f>IF(B1383="PAGADO",0,C588)</f>
        <v>144.88</v>
      </c>
      <c r="AA583" s="164" t="s">
        <v>20</v>
      </c>
      <c r="AB583" s="164"/>
      <c r="AC583" s="164"/>
      <c r="AD583" s="164"/>
    </row>
    <row r="584" spans="2:41">
      <c r="B584" s="1" t="s">
        <v>0</v>
      </c>
      <c r="C584" s="19">
        <f>H599</f>
        <v>0</v>
      </c>
      <c r="E584" s="2" t="s">
        <v>1</v>
      </c>
      <c r="F584" s="2" t="s">
        <v>2</v>
      </c>
      <c r="G584" s="2" t="s">
        <v>3</v>
      </c>
      <c r="H584" s="2" t="s">
        <v>4</v>
      </c>
      <c r="N584" s="2" t="s">
        <v>1</v>
      </c>
      <c r="O584" s="2" t="s">
        <v>5</v>
      </c>
      <c r="P584" s="2" t="s">
        <v>4</v>
      </c>
      <c r="Q584" s="2" t="s">
        <v>6</v>
      </c>
      <c r="R584" s="2" t="s">
        <v>7</v>
      </c>
      <c r="S584" s="3"/>
      <c r="V584" s="17"/>
      <c r="X584" s="1" t="s">
        <v>0</v>
      </c>
      <c r="Y584" s="19">
        <f>AD599</f>
        <v>0</v>
      </c>
      <c r="AA584" s="2" t="s">
        <v>1</v>
      </c>
      <c r="AB584" s="2" t="s">
        <v>2</v>
      </c>
      <c r="AC584" s="2" t="s">
        <v>3</v>
      </c>
      <c r="AD584" s="2" t="s">
        <v>4</v>
      </c>
      <c r="AJ584" s="2" t="s">
        <v>1</v>
      </c>
      <c r="AK584" s="2" t="s">
        <v>5</v>
      </c>
      <c r="AL584" s="2" t="s">
        <v>4</v>
      </c>
      <c r="AM584" s="2" t="s">
        <v>6</v>
      </c>
      <c r="AN584" s="2" t="s">
        <v>7</v>
      </c>
      <c r="AO584" s="3"/>
    </row>
    <row r="585" spans="2:41">
      <c r="C585" s="20"/>
      <c r="E585" s="4"/>
      <c r="F585" s="3"/>
      <c r="G585" s="3"/>
      <c r="H585" s="5"/>
      <c r="N585" s="25"/>
      <c r="O585" s="3"/>
      <c r="P585" s="3"/>
      <c r="Q585" s="3"/>
      <c r="R585" s="18"/>
      <c r="S585" s="3"/>
      <c r="V585" s="17"/>
      <c r="Y585" s="2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" t="s">
        <v>24</v>
      </c>
      <c r="C586" s="19">
        <f>IF(C583&gt;0,C583+C584,C584)</f>
        <v>159.88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" t="s">
        <v>24</v>
      </c>
      <c r="Y586" s="19">
        <f>IF(Y583&gt;0,Y583+Y584,Y584)</f>
        <v>144.88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" t="s">
        <v>9</v>
      </c>
      <c r="C587" s="20">
        <f>C611</f>
        <v>15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" t="s">
        <v>9</v>
      </c>
      <c r="Y587" s="20">
        <f>Y611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6" t="s">
        <v>26</v>
      </c>
      <c r="C588" s="21">
        <f>C586-C587</f>
        <v>144.88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6" t="s">
        <v>27</v>
      </c>
      <c r="Y588" s="21">
        <f>Y586-Y587</f>
        <v>144.88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 ht="23.25">
      <c r="B589" s="6"/>
      <c r="C589" s="7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65" t="str">
        <f>IF(Y588&lt;0,"NO PAGAR","COBRAR'")</f>
        <v>COBRAR'</v>
      </c>
      <c r="Y589" s="165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 ht="23.25">
      <c r="B590" s="165" t="str">
        <f>IF(C588&lt;0,"NO PAGAR","COBRAR'")</f>
        <v>COBRAR'</v>
      </c>
      <c r="C590" s="165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6"/>
      <c r="Y590" s="8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58" t="s">
        <v>9</v>
      </c>
      <c r="C591" s="159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58" t="s">
        <v>9</v>
      </c>
      <c r="Y591" s="159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9" t="str">
        <f>IF(Y543&lt;0,"SALDO ADELANTADO","SALDO A FAVOR '")</f>
        <v>SALDO A FAVOR '</v>
      </c>
      <c r="C592" s="10" t="b">
        <f>IF(Y543&lt;=0,Y543*-1)</f>
        <v>0</v>
      </c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9" t="str">
        <f>IF(C588&lt;0,"SALDO ADELANTADO","SALDO A FAVOR'")</f>
        <v>SALDO A FAVOR'</v>
      </c>
      <c r="Y592" s="10" t="b">
        <f>IF(C588&lt;=0,C588*-1)</f>
        <v>0</v>
      </c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10</v>
      </c>
      <c r="C593" s="10">
        <f>R601</f>
        <v>0</v>
      </c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10</v>
      </c>
      <c r="Y593" s="10">
        <f>AN601</f>
        <v>0</v>
      </c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11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11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12</v>
      </c>
      <c r="C595" s="10">
        <v>15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12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13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13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14</v>
      </c>
      <c r="C597" s="10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1" t="s">
        <v>14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15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15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16</v>
      </c>
      <c r="C599" s="10"/>
      <c r="E599" s="160" t="s">
        <v>7</v>
      </c>
      <c r="F599" s="161"/>
      <c r="G599" s="162"/>
      <c r="H599" s="5">
        <f>SUM(H585:H598)</f>
        <v>0</v>
      </c>
      <c r="N599" s="3"/>
      <c r="O599" s="3"/>
      <c r="P599" s="3"/>
      <c r="Q599" s="3"/>
      <c r="R599" s="18"/>
      <c r="S599" s="3"/>
      <c r="V599" s="17"/>
      <c r="X599" s="11" t="s">
        <v>16</v>
      </c>
      <c r="Y599" s="10"/>
      <c r="AA599" s="160" t="s">
        <v>7</v>
      </c>
      <c r="AB599" s="161"/>
      <c r="AC599" s="162"/>
      <c r="AD599" s="5">
        <f>SUM(AD585:AD598)</f>
        <v>0</v>
      </c>
      <c r="AJ599" s="3"/>
      <c r="AK599" s="3"/>
      <c r="AL599" s="3"/>
      <c r="AM599" s="3"/>
      <c r="AN599" s="18"/>
      <c r="AO599" s="3"/>
    </row>
    <row r="600" spans="2:41">
      <c r="B600" s="11" t="s">
        <v>17</v>
      </c>
      <c r="C600" s="10"/>
      <c r="E600" s="13"/>
      <c r="F600" s="13"/>
      <c r="G600" s="13"/>
      <c r="N600" s="3"/>
      <c r="O600" s="3"/>
      <c r="P600" s="3"/>
      <c r="Q600" s="3"/>
      <c r="R600" s="18"/>
      <c r="S600" s="3"/>
      <c r="V600" s="17"/>
      <c r="X600" s="11" t="s">
        <v>17</v>
      </c>
      <c r="Y600" s="10"/>
      <c r="AA600" s="13"/>
      <c r="AB600" s="13"/>
      <c r="AC600" s="13"/>
      <c r="AJ600" s="3"/>
      <c r="AK600" s="3"/>
      <c r="AL600" s="3"/>
      <c r="AM600" s="3"/>
      <c r="AN600" s="18"/>
      <c r="AO600" s="3"/>
    </row>
    <row r="601" spans="2:41">
      <c r="B601" s="12"/>
      <c r="C601" s="10"/>
      <c r="N601" s="160" t="s">
        <v>7</v>
      </c>
      <c r="O601" s="161"/>
      <c r="P601" s="161"/>
      <c r="Q601" s="162"/>
      <c r="R601" s="18">
        <f>SUM(R585:R600)</f>
        <v>0</v>
      </c>
      <c r="S601" s="3"/>
      <c r="V601" s="17"/>
      <c r="X601" s="12"/>
      <c r="Y601" s="10"/>
      <c r="AJ601" s="160" t="s">
        <v>7</v>
      </c>
      <c r="AK601" s="161"/>
      <c r="AL601" s="161"/>
      <c r="AM601" s="162"/>
      <c r="AN601" s="18">
        <f>SUM(AN585:AN600)</f>
        <v>0</v>
      </c>
      <c r="AO601" s="3"/>
    </row>
    <row r="602" spans="2:41">
      <c r="B602" s="12"/>
      <c r="C602" s="10"/>
      <c r="V602" s="17"/>
      <c r="X602" s="12"/>
      <c r="Y602" s="10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E604" s="14"/>
      <c r="V604" s="17"/>
      <c r="X604" s="12"/>
      <c r="Y604" s="10"/>
      <c r="AA604" s="14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2"/>
      <c r="C607" s="10"/>
      <c r="V607" s="17"/>
      <c r="X607" s="12"/>
      <c r="Y607" s="10"/>
    </row>
    <row r="608" spans="2:41">
      <c r="B608" s="12"/>
      <c r="C608" s="10"/>
      <c r="V608" s="17"/>
      <c r="X608" s="12"/>
      <c r="Y608" s="10"/>
    </row>
    <row r="609" spans="2:27">
      <c r="B609" s="12"/>
      <c r="C609" s="10"/>
      <c r="V609" s="17"/>
      <c r="X609" s="12"/>
      <c r="Y609" s="10"/>
    </row>
    <row r="610" spans="2:27">
      <c r="B610" s="11"/>
      <c r="C610" s="10"/>
      <c r="V610" s="17"/>
      <c r="X610" s="11"/>
      <c r="Y610" s="10"/>
    </row>
    <row r="611" spans="2:27">
      <c r="B611" s="15" t="s">
        <v>18</v>
      </c>
      <c r="C611" s="16">
        <f>SUM(C592:C610)</f>
        <v>15</v>
      </c>
      <c r="D611" t="s">
        <v>22</v>
      </c>
      <c r="E611" t="s">
        <v>21</v>
      </c>
      <c r="V611" s="17"/>
      <c r="X611" s="15" t="s">
        <v>18</v>
      </c>
      <c r="Y611" s="16">
        <f>SUM(Y592:Y610)</f>
        <v>0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66" t="s">
        <v>29</v>
      </c>
      <c r="AD625" s="166"/>
      <c r="AE625" s="166"/>
    </row>
    <row r="626" spans="2:41" ht="15" customHeight="1">
      <c r="I626" s="76"/>
      <c r="J626" s="76"/>
      <c r="V626" s="17"/>
      <c r="AC626" s="166"/>
      <c r="AD626" s="166"/>
      <c r="AE626" s="166"/>
    </row>
    <row r="627" spans="2:41" ht="15" customHeight="1">
      <c r="H627" s="76"/>
      <c r="I627" s="76"/>
      <c r="J627" s="76"/>
      <c r="V627" s="17"/>
      <c r="AC627" s="166"/>
      <c r="AD627" s="166"/>
      <c r="AE627" s="166"/>
    </row>
    <row r="628" spans="2:41">
      <c r="B628" s="176" t="s">
        <v>68</v>
      </c>
      <c r="F628" s="174" t="s">
        <v>28</v>
      </c>
      <c r="G628" s="174"/>
      <c r="H628" s="174"/>
      <c r="V628" s="17"/>
    </row>
    <row r="629" spans="2:41">
      <c r="B629" s="176"/>
      <c r="F629" s="174"/>
      <c r="G629" s="174"/>
      <c r="H629" s="174"/>
      <c r="V629" s="17"/>
    </row>
    <row r="630" spans="2:41" ht="26.25" customHeight="1">
      <c r="B630" s="176"/>
      <c r="F630" s="174"/>
      <c r="G630" s="174"/>
      <c r="H630" s="174"/>
      <c r="V630" s="17"/>
      <c r="X630" s="22" t="s">
        <v>68</v>
      </c>
    </row>
    <row r="631" spans="2:41" ht="23.25">
      <c r="B631" s="23" t="s">
        <v>32</v>
      </c>
      <c r="C631" s="20">
        <f>IF(X583="PAGADO",0,Y588)</f>
        <v>144.88</v>
      </c>
      <c r="E631" s="164" t="s">
        <v>557</v>
      </c>
      <c r="F631" s="164"/>
      <c r="G631" s="164"/>
      <c r="H631" s="164"/>
      <c r="V631" s="17"/>
      <c r="X631" s="23" t="s">
        <v>32</v>
      </c>
      <c r="Y631" s="20">
        <f>IF(B631="PAGADO",0,C636)</f>
        <v>144.88</v>
      </c>
      <c r="AA631" s="164" t="s">
        <v>20</v>
      </c>
      <c r="AB631" s="164"/>
      <c r="AC631" s="164"/>
      <c r="AD631" s="164"/>
    </row>
    <row r="632" spans="2:41">
      <c r="B632" s="1" t="s">
        <v>0</v>
      </c>
      <c r="C632" s="19">
        <f>H647</f>
        <v>0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Y633" s="2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" t="s">
        <v>24</v>
      </c>
      <c r="C634" s="19">
        <f>IF(C631&gt;0,C631+C632,C632)</f>
        <v>144.88</v>
      </c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" t="s">
        <v>24</v>
      </c>
      <c r="Y634" s="19">
        <f>IF(Y631&gt;0,Y631+Y632,Y632)</f>
        <v>144.88</v>
      </c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" t="s">
        <v>9</v>
      </c>
      <c r="C635" s="20">
        <f>C658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" t="s">
        <v>9</v>
      </c>
      <c r="Y635" s="20">
        <f>Y658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6" t="s">
        <v>25</v>
      </c>
      <c r="C636" s="21">
        <f>C634-C635</f>
        <v>144.88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6" t="s">
        <v>8</v>
      </c>
      <c r="Y636" s="21">
        <f>Y634-Y635</f>
        <v>144.88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 ht="26.25">
      <c r="B637" s="167" t="str">
        <f>IF(C636&lt;0,"NO PAGAR","COBRAR")</f>
        <v>COBRAR</v>
      </c>
      <c r="C637" s="167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67" t="str">
        <f>IF(Y636&lt;0,"NO PAGAR","COBRAR")</f>
        <v>COBRAR</v>
      </c>
      <c r="Y637" s="167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58" t="s">
        <v>9</v>
      </c>
      <c r="C638" s="159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58" t="s">
        <v>9</v>
      </c>
      <c r="Y638" s="15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 t="b">
        <f>IF(Y583&lt;=0,Y583*-1)</f>
        <v>0</v>
      </c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 FAVOR'</v>
      </c>
      <c r="Y639" s="10" t="b">
        <f>IF(C636&lt;=0,C636*-1)</f>
        <v>0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0</v>
      </c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/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/>
      <c r="E647" s="160" t="s">
        <v>7</v>
      </c>
      <c r="F647" s="161"/>
      <c r="G647" s="162"/>
      <c r="H647" s="5">
        <f>SUM(H633:H646)</f>
        <v>0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60" t="s">
        <v>7</v>
      </c>
      <c r="AB647" s="161"/>
      <c r="AC647" s="162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60" t="s">
        <v>7</v>
      </c>
      <c r="O649" s="161"/>
      <c r="P649" s="161"/>
      <c r="Q649" s="162"/>
      <c r="R649" s="18">
        <f>SUM(R633:R648)</f>
        <v>0</v>
      </c>
      <c r="S649" s="3"/>
      <c r="V649" s="17"/>
      <c r="X649" s="12"/>
      <c r="Y649" s="10"/>
      <c r="AJ649" s="160" t="s">
        <v>7</v>
      </c>
      <c r="AK649" s="161"/>
      <c r="AL649" s="161"/>
      <c r="AM649" s="162"/>
      <c r="AN649" s="18">
        <f>SUM(AN633:AN648)</f>
        <v>0</v>
      </c>
      <c r="AO649" s="3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E652" s="14"/>
      <c r="V652" s="17"/>
      <c r="X652" s="12"/>
      <c r="Y652" s="10"/>
      <c r="AA652" s="14"/>
    </row>
    <row r="653" spans="2:41">
      <c r="B653" s="12"/>
      <c r="C653" s="10"/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0</v>
      </c>
      <c r="V658" s="17"/>
      <c r="X658" s="15" t="s">
        <v>18</v>
      </c>
      <c r="Y658" s="16">
        <f>SUM(Y639:Y657)</f>
        <v>0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 ht="15" customHeight="1">
      <c r="I671" s="76"/>
      <c r="J671" s="76"/>
      <c r="V671" s="17"/>
      <c r="AA671" s="163" t="s">
        <v>31</v>
      </c>
      <c r="AB671" s="163"/>
      <c r="AC671" s="163"/>
    </row>
    <row r="672" spans="1:43" ht="15" customHeight="1">
      <c r="H672" s="76"/>
      <c r="I672" s="76"/>
      <c r="J672" s="76"/>
      <c r="V672" s="17"/>
      <c r="AA672" s="163"/>
      <c r="AB672" s="163"/>
      <c r="AC672" s="163"/>
    </row>
    <row r="673" spans="2:41">
      <c r="B673" s="175" t="s">
        <v>68</v>
      </c>
      <c r="F673" s="174" t="s">
        <v>30</v>
      </c>
      <c r="G673" s="174"/>
      <c r="H673" s="174"/>
      <c r="V673" s="17"/>
    </row>
    <row r="674" spans="2:41">
      <c r="B674" s="175"/>
      <c r="F674" s="174"/>
      <c r="G674" s="174"/>
      <c r="H674" s="174"/>
      <c r="V674" s="17"/>
    </row>
    <row r="675" spans="2:41" ht="26.25" customHeight="1">
      <c r="B675" s="175"/>
      <c r="F675" s="174"/>
      <c r="G675" s="174"/>
      <c r="H675" s="174"/>
      <c r="V675" s="17"/>
      <c r="X675" s="22" t="s">
        <v>68</v>
      </c>
    </row>
    <row r="676" spans="2:41" ht="23.25">
      <c r="B676" s="23" t="s">
        <v>32</v>
      </c>
      <c r="C676" s="20">
        <f>IF(X631="PAGADO",0,C636)</f>
        <v>144.88</v>
      </c>
      <c r="E676" s="164" t="s">
        <v>557</v>
      </c>
      <c r="F676" s="164"/>
      <c r="G676" s="164"/>
      <c r="H676" s="164"/>
      <c r="V676" s="17"/>
      <c r="X676" s="23" t="s">
        <v>32</v>
      </c>
      <c r="Y676" s="20">
        <f>IF(B1476="PAGADO",0,C681)</f>
        <v>144.88</v>
      </c>
      <c r="AA676" s="164" t="s">
        <v>20</v>
      </c>
      <c r="AB676" s="164"/>
      <c r="AC676" s="164"/>
      <c r="AD676" s="164"/>
    </row>
    <row r="677" spans="2:41">
      <c r="B677" s="1" t="s">
        <v>0</v>
      </c>
      <c r="C677" s="19">
        <f>H692</f>
        <v>0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Y678" s="2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" t="s">
        <v>24</v>
      </c>
      <c r="C679" s="19">
        <f>IF(C676&gt;0,C676+C677,C677)</f>
        <v>144.88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" t="s">
        <v>24</v>
      </c>
      <c r="Y679" s="19">
        <f>IF(Y676&gt;0,Y676+Y677,Y677)</f>
        <v>144.88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" t="s">
        <v>9</v>
      </c>
      <c r="C680" s="20">
        <f>C704</f>
        <v>0</v>
      </c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0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144.88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144.88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16.5" customHeight="1">
      <c r="B682" s="180" t="str">
        <f>IF(C681&lt;0,"NO PAGAR","COBRAR'")</f>
        <v>COBRAR'</v>
      </c>
      <c r="C682" s="18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65" t="str">
        <f>IF(Y681&lt;0,"NO PAGAR","COBRAR'")</f>
        <v>COBRAR'</v>
      </c>
      <c r="Y682" s="165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15.75" customHeight="1">
      <c r="B683" s="181"/>
      <c r="C683" s="181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58" t="s">
        <v>9</v>
      </c>
      <c r="C684" s="159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58" t="s">
        <v>9</v>
      </c>
      <c r="Y684" s="159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 FAVOR '</v>
      </c>
      <c r="C685" s="10" t="b">
        <f>IF(Y636&lt;=0,Y636*-1)</f>
        <v>0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 FAVOR'</v>
      </c>
      <c r="Y685" s="10" t="b">
        <f>IF(C681&lt;=0,C681*-1)</f>
        <v>0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0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16</v>
      </c>
      <c r="C692" s="10"/>
      <c r="E692" s="160" t="s">
        <v>7</v>
      </c>
      <c r="F692" s="161"/>
      <c r="G692" s="162"/>
      <c r="H692" s="5">
        <f>SUM(H678:H691)</f>
        <v>0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60" t="s">
        <v>7</v>
      </c>
      <c r="AB692" s="161"/>
      <c r="AC692" s="162"/>
      <c r="AD692" s="5">
        <f>SUM(AD678:AD691)</f>
        <v>0</v>
      </c>
      <c r="AJ692" s="3"/>
      <c r="AK692" s="3"/>
      <c r="AL692" s="3"/>
      <c r="AM692" s="3"/>
      <c r="AN692" s="18"/>
      <c r="AO692" s="3"/>
    </row>
    <row r="693" spans="2:41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17</v>
      </c>
      <c r="Y693" s="10"/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1">
      <c r="B694" s="12"/>
      <c r="C694" s="10"/>
      <c r="N694" s="160" t="s">
        <v>7</v>
      </c>
      <c r="O694" s="161"/>
      <c r="P694" s="161"/>
      <c r="Q694" s="162"/>
      <c r="R694" s="18">
        <f>SUM(R678:R693)</f>
        <v>0</v>
      </c>
      <c r="S694" s="3"/>
      <c r="V694" s="17"/>
      <c r="X694" s="12"/>
      <c r="Y694" s="10"/>
      <c r="AJ694" s="160" t="s">
        <v>7</v>
      </c>
      <c r="AK694" s="161"/>
      <c r="AL694" s="161"/>
      <c r="AM694" s="162"/>
      <c r="AN694" s="18">
        <f>SUM(AN678:AN693)</f>
        <v>0</v>
      </c>
      <c r="AO694" s="3"/>
    </row>
    <row r="695" spans="2:41">
      <c r="B695" s="12"/>
      <c r="C695" s="10"/>
      <c r="V695" s="17"/>
      <c r="X695" s="12"/>
      <c r="Y695" s="10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E697" s="14"/>
      <c r="V697" s="17"/>
      <c r="X697" s="12"/>
      <c r="Y697" s="10"/>
      <c r="AA697" s="14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V700" s="17"/>
      <c r="X700" s="12"/>
      <c r="Y700" s="10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1"/>
      <c r="C703" s="10"/>
      <c r="V703" s="17"/>
      <c r="X703" s="11"/>
      <c r="Y703" s="10"/>
    </row>
    <row r="704" spans="2:41">
      <c r="B704" s="15" t="s">
        <v>18</v>
      </c>
      <c r="C704" s="16">
        <f>SUM(C685:C703)</f>
        <v>0</v>
      </c>
      <c r="D704" t="s">
        <v>22</v>
      </c>
      <c r="E704" t="s">
        <v>21</v>
      </c>
      <c r="V704" s="17"/>
      <c r="X704" s="15" t="s">
        <v>18</v>
      </c>
      <c r="Y704" s="16">
        <f>SUM(Y685:Y703)</f>
        <v>0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66" t="s">
        <v>29</v>
      </c>
      <c r="AD718" s="166"/>
      <c r="AE718" s="166"/>
    </row>
    <row r="719" spans="5:31" ht="15" customHeight="1">
      <c r="I719" s="76"/>
      <c r="J719" s="76"/>
      <c r="V719" s="17"/>
      <c r="AC719" s="166"/>
      <c r="AD719" s="166"/>
      <c r="AE719" s="166"/>
    </row>
    <row r="720" spans="5:31" ht="15" customHeight="1">
      <c r="H720" s="76"/>
      <c r="I720" s="76"/>
      <c r="J720" s="76"/>
      <c r="V720" s="17"/>
      <c r="AC720" s="166"/>
      <c r="AD720" s="166"/>
      <c r="AE720" s="166"/>
    </row>
    <row r="721" spans="2:41">
      <c r="B721" s="176" t="s">
        <v>69</v>
      </c>
      <c r="F721" s="174" t="s">
        <v>28</v>
      </c>
      <c r="G721" s="174"/>
      <c r="H721" s="174"/>
      <c r="V721" s="17"/>
    </row>
    <row r="722" spans="2:41">
      <c r="B722" s="176"/>
      <c r="F722" s="174"/>
      <c r="G722" s="174"/>
      <c r="H722" s="174"/>
      <c r="V722" s="17"/>
    </row>
    <row r="723" spans="2:41" ht="26.25" customHeight="1">
      <c r="B723" s="176"/>
      <c r="F723" s="174"/>
      <c r="G723" s="174"/>
      <c r="H723" s="174"/>
      <c r="V723" s="17"/>
      <c r="X723" s="22" t="s">
        <v>69</v>
      </c>
    </row>
    <row r="724" spans="2:41" ht="23.25">
      <c r="B724" s="23" t="s">
        <v>32</v>
      </c>
      <c r="C724" s="20">
        <f>IF(X676="PAGADO",0,Y681)</f>
        <v>144.88</v>
      </c>
      <c r="E724" s="164" t="s">
        <v>557</v>
      </c>
      <c r="F724" s="164"/>
      <c r="G724" s="164"/>
      <c r="H724" s="164"/>
      <c r="V724" s="17"/>
      <c r="X724" s="23" t="s">
        <v>32</v>
      </c>
      <c r="Y724" s="20">
        <f>IF(B724="PAGADO",0,C729)</f>
        <v>144.88</v>
      </c>
      <c r="AA724" s="164" t="s">
        <v>20</v>
      </c>
      <c r="AB724" s="164"/>
      <c r="AC724" s="164"/>
      <c r="AD724" s="164"/>
    </row>
    <row r="725" spans="2:41">
      <c r="B725" s="1" t="s">
        <v>0</v>
      </c>
      <c r="C725" s="19">
        <f>H740</f>
        <v>0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Y726" s="2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144.88</v>
      </c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" t="s">
        <v>24</v>
      </c>
      <c r="Y727" s="19">
        <f>IF(Y724&gt;0,Y724+Y725,Y725)</f>
        <v>144.88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C751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9</v>
      </c>
      <c r="Y728" s="20">
        <f>Y751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144.88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6" t="s">
        <v>8</v>
      </c>
      <c r="Y729" s="21">
        <f>Y727-Y728</f>
        <v>144.88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67" t="str">
        <f>IF(C729&lt;0,"NO PAGAR","COBRAR")</f>
        <v>COBRAR</v>
      </c>
      <c r="C730" s="167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67" t="str">
        <f>IF(Y729&lt;0,"NO PAGAR","COBRAR")</f>
        <v>COBRAR</v>
      </c>
      <c r="Y730" s="167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58" t="s">
        <v>9</v>
      </c>
      <c r="C731" s="15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58" t="s">
        <v>9</v>
      </c>
      <c r="Y731" s="15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IF(C765&lt;0,"SALDO A FAVOR","SALDO ADELANTAD0'")</f>
        <v>SALDO ADELANTAD0'</v>
      </c>
      <c r="C732" s="10" t="b">
        <f>IF(Y676&lt;=0,Y676*-1)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 FAVOR'</v>
      </c>
      <c r="Y732" s="10" t="b">
        <f>IF(C729&lt;=0,C729*-1)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17</v>
      </c>
      <c r="C740" s="10"/>
      <c r="E740" s="160" t="s">
        <v>7</v>
      </c>
      <c r="F740" s="161"/>
      <c r="G740" s="162"/>
      <c r="H740" s="5">
        <f>SUM(H726:H739)</f>
        <v>0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60" t="s">
        <v>7</v>
      </c>
      <c r="AB740" s="161"/>
      <c r="AC740" s="162"/>
      <c r="AD740" s="5">
        <f>SUM(AD726:AD739)</f>
        <v>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60" t="s">
        <v>7</v>
      </c>
      <c r="O742" s="161"/>
      <c r="P742" s="161"/>
      <c r="Q742" s="162"/>
      <c r="R742" s="18">
        <f>SUM(R726:R741)</f>
        <v>0</v>
      </c>
      <c r="S742" s="3"/>
      <c r="V742" s="17"/>
      <c r="X742" s="12"/>
      <c r="Y742" s="10"/>
      <c r="AJ742" s="160" t="s">
        <v>7</v>
      </c>
      <c r="AK742" s="161"/>
      <c r="AL742" s="161"/>
      <c r="AM742" s="162"/>
      <c r="AN742" s="18">
        <f>SUM(AN726:AN741)</f>
        <v>0</v>
      </c>
      <c r="AO742" s="3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E745" s="14"/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V748" s="17"/>
      <c r="X748" s="12"/>
      <c r="Y748" s="10"/>
    </row>
    <row r="749" spans="2:41">
      <c r="B749" s="12"/>
      <c r="C749" s="10"/>
      <c r="V749" s="17"/>
      <c r="X749" s="12"/>
      <c r="Y749" s="10"/>
    </row>
    <row r="750" spans="2:41">
      <c r="B750" s="11"/>
      <c r="C750" s="10"/>
      <c r="V750" s="17"/>
      <c r="X750" s="11"/>
      <c r="Y750" s="10"/>
    </row>
    <row r="751" spans="2:41">
      <c r="B751" s="15" t="s">
        <v>18</v>
      </c>
      <c r="C751" s="16">
        <f>SUM(C732:C750)</f>
        <v>0</v>
      </c>
      <c r="V751" s="17"/>
      <c r="X751" s="15" t="s">
        <v>18</v>
      </c>
      <c r="Y751" s="16">
        <f>SUM(Y732:Y750)</f>
        <v>0</v>
      </c>
    </row>
    <row r="752" spans="2:41">
      <c r="D752" t="s">
        <v>22</v>
      </c>
      <c r="E752" t="s">
        <v>21</v>
      </c>
      <c r="V752" s="17"/>
      <c r="Z752" t="s">
        <v>22</v>
      </c>
      <c r="AA752" t="s">
        <v>21</v>
      </c>
    </row>
    <row r="753" spans="1:43">
      <c r="E753" s="1" t="s">
        <v>19</v>
      </c>
      <c r="V753" s="17"/>
      <c r="AA753" s="1" t="s">
        <v>19</v>
      </c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V758" s="17"/>
    </row>
    <row r="759" spans="1:43">
      <c r="V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</row>
    <row r="762" spans="1:43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</row>
    <row r="763" spans="1:43">
      <c r="V763" s="17"/>
    </row>
    <row r="764" spans="1:43" ht="15" customHeight="1">
      <c r="H764" s="76" t="s">
        <v>30</v>
      </c>
      <c r="I764" s="76"/>
      <c r="J764" s="76"/>
      <c r="V764" s="17"/>
      <c r="AA764" s="163" t="s">
        <v>31</v>
      </c>
      <c r="AB764" s="163"/>
      <c r="AC764" s="163"/>
    </row>
    <row r="765" spans="1:43" ht="15" customHeight="1">
      <c r="H765" s="76"/>
      <c r="I765" s="76"/>
      <c r="J765" s="76"/>
      <c r="V765" s="17"/>
      <c r="AA765" s="163"/>
      <c r="AB765" s="163"/>
      <c r="AC765" s="163"/>
    </row>
    <row r="766" spans="1:43">
      <c r="V766" s="17"/>
    </row>
    <row r="767" spans="1:43">
      <c r="V767" s="17"/>
    </row>
    <row r="768" spans="1:43" ht="23.25">
      <c r="B768" s="24" t="s">
        <v>69</v>
      </c>
      <c r="V768" s="17"/>
      <c r="X768" s="22" t="s">
        <v>69</v>
      </c>
    </row>
    <row r="769" spans="2:41" ht="23.25">
      <c r="B769" s="23" t="s">
        <v>32</v>
      </c>
      <c r="C769" s="20">
        <f>IF(X724="PAGADO",0,C729)</f>
        <v>144.88</v>
      </c>
      <c r="E769" s="164" t="s">
        <v>557</v>
      </c>
      <c r="F769" s="164"/>
      <c r="G769" s="164"/>
      <c r="H769" s="164"/>
      <c r="V769" s="17"/>
      <c r="X769" s="23" t="s">
        <v>32</v>
      </c>
      <c r="Y769" s="20">
        <f>IF(B1569="PAGADO",0,C774)</f>
        <v>144.88</v>
      </c>
      <c r="AA769" s="164" t="s">
        <v>20</v>
      </c>
      <c r="AB769" s="164"/>
      <c r="AC769" s="164"/>
      <c r="AD769" s="164"/>
    </row>
    <row r="770" spans="2:41">
      <c r="B770" s="1" t="s">
        <v>0</v>
      </c>
      <c r="C770" s="19">
        <f>H785</f>
        <v>0</v>
      </c>
      <c r="E770" s="2" t="s">
        <v>1</v>
      </c>
      <c r="F770" s="2" t="s">
        <v>2</v>
      </c>
      <c r="G770" s="2" t="s">
        <v>3</v>
      </c>
      <c r="H770" s="2" t="s">
        <v>4</v>
      </c>
      <c r="N770" s="2" t="s">
        <v>1</v>
      </c>
      <c r="O770" s="2" t="s">
        <v>5</v>
      </c>
      <c r="P770" s="2" t="s">
        <v>4</v>
      </c>
      <c r="Q770" s="2" t="s">
        <v>6</v>
      </c>
      <c r="R770" s="2" t="s">
        <v>7</v>
      </c>
      <c r="S770" s="3"/>
      <c r="V770" s="17"/>
      <c r="X770" s="1" t="s">
        <v>0</v>
      </c>
      <c r="Y770" s="19">
        <f>AD785</f>
        <v>0</v>
      </c>
      <c r="AA770" s="2" t="s">
        <v>1</v>
      </c>
      <c r="AB770" s="2" t="s">
        <v>2</v>
      </c>
      <c r="AC770" s="2" t="s">
        <v>3</v>
      </c>
      <c r="AD770" s="2" t="s">
        <v>4</v>
      </c>
      <c r="AJ770" s="2" t="s">
        <v>1</v>
      </c>
      <c r="AK770" s="2" t="s">
        <v>5</v>
      </c>
      <c r="AL770" s="2" t="s">
        <v>4</v>
      </c>
      <c r="AM770" s="2" t="s">
        <v>6</v>
      </c>
      <c r="AN770" s="2" t="s">
        <v>7</v>
      </c>
      <c r="AO770" s="3"/>
    </row>
    <row r="771" spans="2:41">
      <c r="C771" s="2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Y771" s="2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" t="s">
        <v>24</v>
      </c>
      <c r="C772" s="19">
        <f>IF(C769&gt;0,C769+C770,C770)</f>
        <v>144.88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" t="s">
        <v>24</v>
      </c>
      <c r="Y772" s="19">
        <f>IF(Y769&gt;0,Y769+Y770,Y770)</f>
        <v>144.88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" t="s">
        <v>9</v>
      </c>
      <c r="C773" s="20">
        <f>C797</f>
        <v>0</v>
      </c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" t="s">
        <v>9</v>
      </c>
      <c r="Y773" s="20">
        <f>Y797</f>
        <v>0</v>
      </c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6" t="s">
        <v>26</v>
      </c>
      <c r="C774" s="21">
        <f>C772-C773</f>
        <v>144.88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 t="s">
        <v>27</v>
      </c>
      <c r="Y774" s="21">
        <f>Y772-Y773</f>
        <v>144.88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 ht="23.25">
      <c r="B775" s="6"/>
      <c r="C775" s="7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65" t="str">
        <f>IF(Y774&lt;0,"NO PAGAR","COBRAR'")</f>
        <v>COBRAR'</v>
      </c>
      <c r="Y775" s="165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 ht="23.25">
      <c r="B776" s="165" t="str">
        <f>IF(C774&lt;0,"NO PAGAR","COBRAR'")</f>
        <v>COBRAR'</v>
      </c>
      <c r="C776" s="165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6"/>
      <c r="Y776" s="8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58" t="s">
        <v>9</v>
      </c>
      <c r="C777" s="159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58" t="s">
        <v>9</v>
      </c>
      <c r="Y777" s="159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9" t="str">
        <f>IF(Y729&lt;0,"SALDO ADELANTADO","SALDO A FAVOR '")</f>
        <v>SALDO A FAVOR '</v>
      </c>
      <c r="C778" s="10" t="b">
        <f>IF(Y729&lt;=0,Y729*-1)</f>
        <v>0</v>
      </c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9" t="str">
        <f>IF(C774&lt;0,"SALDO ADELANTADO","SALDO A FAVOR'")</f>
        <v>SALDO A FAVOR'</v>
      </c>
      <c r="Y778" s="10" t="b">
        <f>IF(C774&lt;=0,C774*-1)</f>
        <v>0</v>
      </c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10</v>
      </c>
      <c r="C779" s="10">
        <f>R787</f>
        <v>0</v>
      </c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10</v>
      </c>
      <c r="Y779" s="10">
        <f>AN787</f>
        <v>0</v>
      </c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11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11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12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12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13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13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14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14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15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15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16</v>
      </c>
      <c r="C785" s="10"/>
      <c r="E785" s="160" t="s">
        <v>7</v>
      </c>
      <c r="F785" s="161"/>
      <c r="G785" s="162"/>
      <c r="H785" s="5">
        <f>SUM(H771:H784)</f>
        <v>0</v>
      </c>
      <c r="N785" s="3"/>
      <c r="O785" s="3"/>
      <c r="P785" s="3"/>
      <c r="Q785" s="3"/>
      <c r="R785" s="18"/>
      <c r="S785" s="3"/>
      <c r="V785" s="17"/>
      <c r="X785" s="11" t="s">
        <v>16</v>
      </c>
      <c r="Y785" s="10"/>
      <c r="AA785" s="160" t="s">
        <v>7</v>
      </c>
      <c r="AB785" s="161"/>
      <c r="AC785" s="162"/>
      <c r="AD785" s="5">
        <f>SUM(AD771:AD784)</f>
        <v>0</v>
      </c>
      <c r="AJ785" s="3"/>
      <c r="AK785" s="3"/>
      <c r="AL785" s="3"/>
      <c r="AM785" s="3"/>
      <c r="AN785" s="18"/>
      <c r="AO785" s="3"/>
    </row>
    <row r="786" spans="2:41">
      <c r="B786" s="11" t="s">
        <v>17</v>
      </c>
      <c r="C786" s="10"/>
      <c r="E786" s="13"/>
      <c r="F786" s="13"/>
      <c r="G786" s="13"/>
      <c r="N786" s="3"/>
      <c r="O786" s="3"/>
      <c r="P786" s="3"/>
      <c r="Q786" s="3"/>
      <c r="R786" s="18"/>
      <c r="S786" s="3"/>
      <c r="V786" s="17"/>
      <c r="X786" s="11" t="s">
        <v>17</v>
      </c>
      <c r="Y786" s="10"/>
      <c r="AA786" s="13"/>
      <c r="AB786" s="13"/>
      <c r="AC786" s="13"/>
      <c r="AJ786" s="3"/>
      <c r="AK786" s="3"/>
      <c r="AL786" s="3"/>
      <c r="AM786" s="3"/>
      <c r="AN786" s="18"/>
      <c r="AO786" s="3"/>
    </row>
    <row r="787" spans="2:41">
      <c r="B787" s="12"/>
      <c r="C787" s="10"/>
      <c r="N787" s="160" t="s">
        <v>7</v>
      </c>
      <c r="O787" s="161"/>
      <c r="P787" s="161"/>
      <c r="Q787" s="162"/>
      <c r="R787" s="18">
        <f>SUM(R771:R786)</f>
        <v>0</v>
      </c>
      <c r="S787" s="3"/>
      <c r="V787" s="17"/>
      <c r="X787" s="12"/>
      <c r="Y787" s="10"/>
      <c r="AJ787" s="160" t="s">
        <v>7</v>
      </c>
      <c r="AK787" s="161"/>
      <c r="AL787" s="161"/>
      <c r="AM787" s="162"/>
      <c r="AN787" s="18">
        <f>SUM(AN771:AN786)</f>
        <v>0</v>
      </c>
      <c r="AO787" s="3"/>
    </row>
    <row r="788" spans="2:41">
      <c r="B788" s="12"/>
      <c r="C788" s="10"/>
      <c r="V788" s="17"/>
      <c r="X788" s="12"/>
      <c r="Y788" s="10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E790" s="14"/>
      <c r="V790" s="17"/>
      <c r="X790" s="12"/>
      <c r="Y790" s="10"/>
      <c r="AA790" s="14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1"/>
      <c r="C796" s="10"/>
      <c r="V796" s="17"/>
      <c r="X796" s="11"/>
      <c r="Y796" s="10"/>
    </row>
    <row r="797" spans="2:41">
      <c r="B797" s="15" t="s">
        <v>18</v>
      </c>
      <c r="C797" s="16">
        <f>SUM(C778:C796)</f>
        <v>0</v>
      </c>
      <c r="D797" t="s">
        <v>22</v>
      </c>
      <c r="E797" t="s">
        <v>21</v>
      </c>
      <c r="V797" s="17"/>
      <c r="X797" s="15" t="s">
        <v>18</v>
      </c>
      <c r="Y797" s="16">
        <f>SUM(Y778:Y796)</f>
        <v>0</v>
      </c>
      <c r="Z797" t="s">
        <v>22</v>
      </c>
      <c r="AA797" t="s">
        <v>21</v>
      </c>
    </row>
    <row r="798" spans="2:41">
      <c r="E798" s="1" t="s">
        <v>19</v>
      </c>
      <c r="V798" s="17"/>
      <c r="AA798" s="1" t="s">
        <v>19</v>
      </c>
    </row>
    <row r="799" spans="2:41">
      <c r="V799" s="17"/>
    </row>
    <row r="800" spans="2:41">
      <c r="V800" s="17"/>
    </row>
    <row r="801" spans="2:31">
      <c r="V801" s="17"/>
    </row>
    <row r="802" spans="2:31">
      <c r="V802" s="17"/>
    </row>
    <row r="803" spans="2:31">
      <c r="V803" s="17"/>
    </row>
    <row r="804" spans="2:31">
      <c r="V804" s="17"/>
    </row>
    <row r="805" spans="2:31">
      <c r="V805" s="17"/>
    </row>
    <row r="806" spans="2:31">
      <c r="V806" s="17"/>
    </row>
    <row r="807" spans="2:31">
      <c r="V807" s="17"/>
    </row>
    <row r="808" spans="2:31">
      <c r="V808" s="17"/>
    </row>
    <row r="809" spans="2:31">
      <c r="V809" s="17"/>
    </row>
    <row r="810" spans="2:31">
      <c r="V810" s="17"/>
    </row>
    <row r="811" spans="2:31">
      <c r="V811" s="17"/>
      <c r="AC811" s="166" t="s">
        <v>29</v>
      </c>
      <c r="AD811" s="166"/>
      <c r="AE811" s="166"/>
    </row>
    <row r="812" spans="2:31" ht="15" customHeight="1">
      <c r="H812" s="76" t="s">
        <v>28</v>
      </c>
      <c r="I812" s="76"/>
      <c r="J812" s="76"/>
      <c r="V812" s="17"/>
      <c r="AC812" s="166"/>
      <c r="AD812" s="166"/>
      <c r="AE812" s="166"/>
    </row>
    <row r="813" spans="2:31" ht="15" customHeight="1">
      <c r="H813" s="76"/>
      <c r="I813" s="76"/>
      <c r="J813" s="76"/>
      <c r="V813" s="17"/>
      <c r="AC813" s="166"/>
      <c r="AD813" s="166"/>
      <c r="AE813" s="166"/>
    </row>
    <row r="814" spans="2:31">
      <c r="V814" s="17"/>
    </row>
    <row r="815" spans="2:31">
      <c r="V815" s="17"/>
    </row>
    <row r="816" spans="2:31" ht="23.25">
      <c r="B816" s="22" t="s">
        <v>70</v>
      </c>
      <c r="V816" s="17"/>
      <c r="X816" s="22" t="s">
        <v>70</v>
      </c>
    </row>
    <row r="817" spans="2:41" ht="23.25">
      <c r="B817" s="23" t="s">
        <v>32</v>
      </c>
      <c r="C817" s="20">
        <f>IF(X769="PAGADO",0,Y774)</f>
        <v>144.88</v>
      </c>
      <c r="E817" s="164" t="s">
        <v>557</v>
      </c>
      <c r="F817" s="164"/>
      <c r="G817" s="164"/>
      <c r="H817" s="164"/>
      <c r="V817" s="17"/>
      <c r="X817" s="23" t="s">
        <v>32</v>
      </c>
      <c r="Y817" s="20">
        <f>IF(B817="PAGADO",0,C822)</f>
        <v>144.88</v>
      </c>
      <c r="AA817" s="164" t="s">
        <v>20</v>
      </c>
      <c r="AB817" s="164"/>
      <c r="AC817" s="164"/>
      <c r="AD817" s="164"/>
    </row>
    <row r="818" spans="2:41">
      <c r="B818" s="1" t="s">
        <v>0</v>
      </c>
      <c r="C818" s="19">
        <f>H833</f>
        <v>0</v>
      </c>
      <c r="E818" s="2" t="s">
        <v>1</v>
      </c>
      <c r="F818" s="2" t="s">
        <v>2</v>
      </c>
      <c r="G818" s="2" t="s">
        <v>3</v>
      </c>
      <c r="H818" s="2" t="s">
        <v>4</v>
      </c>
      <c r="N818" s="2" t="s">
        <v>1</v>
      </c>
      <c r="O818" s="2" t="s">
        <v>5</v>
      </c>
      <c r="P818" s="2" t="s">
        <v>4</v>
      </c>
      <c r="Q818" s="2" t="s">
        <v>6</v>
      </c>
      <c r="R818" s="2" t="s">
        <v>7</v>
      </c>
      <c r="S818" s="3"/>
      <c r="V818" s="17"/>
      <c r="X818" s="1" t="s">
        <v>0</v>
      </c>
      <c r="Y818" s="19">
        <f>AD833</f>
        <v>0</v>
      </c>
      <c r="AA818" s="2" t="s">
        <v>1</v>
      </c>
      <c r="AB818" s="2" t="s">
        <v>2</v>
      </c>
      <c r="AC818" s="2" t="s">
        <v>3</v>
      </c>
      <c r="AD818" s="2" t="s">
        <v>4</v>
      </c>
      <c r="AJ818" s="2" t="s">
        <v>1</v>
      </c>
      <c r="AK818" s="2" t="s">
        <v>5</v>
      </c>
      <c r="AL818" s="2" t="s">
        <v>4</v>
      </c>
      <c r="AM818" s="2" t="s">
        <v>6</v>
      </c>
      <c r="AN818" s="2" t="s">
        <v>7</v>
      </c>
      <c r="AO818" s="3"/>
    </row>
    <row r="819" spans="2:41">
      <c r="C819" s="2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Y819" s="2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" t="s">
        <v>24</v>
      </c>
      <c r="C820" s="19">
        <f>IF(C817&gt;0,C817+C818,C818)</f>
        <v>144.88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" t="s">
        <v>24</v>
      </c>
      <c r="Y820" s="19">
        <f>IF(Y817&gt;0,Y818+Y817,Y818)</f>
        <v>144.88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" t="s">
        <v>9</v>
      </c>
      <c r="C821" s="20">
        <f>C844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" t="s">
        <v>9</v>
      </c>
      <c r="Y821" s="20">
        <f>Y844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6" t="s">
        <v>25</v>
      </c>
      <c r="C822" s="21">
        <f>C820-C821</f>
        <v>144.88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6" t="s">
        <v>8</v>
      </c>
      <c r="Y822" s="21">
        <f>Y820-Y821</f>
        <v>144.88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 ht="26.25">
      <c r="B823" s="167" t="str">
        <f>IF(C822&lt;0,"NO PAGAR","COBRAR")</f>
        <v>COBRAR</v>
      </c>
      <c r="C823" s="167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67" t="str">
        <f>IF(Y822&lt;0,"NO PAGAR","COBRAR")</f>
        <v>COBRAR</v>
      </c>
      <c r="Y823" s="167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58" t="s">
        <v>9</v>
      </c>
      <c r="C824" s="159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58" t="s">
        <v>9</v>
      </c>
      <c r="Y824" s="159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9" t="str">
        <f>IF(C858&lt;0,"SALDO A FAVOR","SALDO ADELANTAD0'")</f>
        <v>SALDO ADELANTAD0'</v>
      </c>
      <c r="C825" s="10" t="b">
        <f>IF(Y769&lt;=0,Y769*-1)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9" t="str">
        <f>IF(C822&lt;0,"SALDO ADELANTADO","SALDO A FAVOR'")</f>
        <v>SALDO A FAVOR'</v>
      </c>
      <c r="Y825" s="10" t="b">
        <f>IF(C822&lt;=0,C822*-1)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10</v>
      </c>
      <c r="C826" s="10">
        <f>R835</f>
        <v>0</v>
      </c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10</v>
      </c>
      <c r="Y826" s="10">
        <f>AN835</f>
        <v>0</v>
      </c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11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11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12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12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13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13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14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14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15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15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16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16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17</v>
      </c>
      <c r="C833" s="10"/>
      <c r="E833" s="160" t="s">
        <v>7</v>
      </c>
      <c r="F833" s="161"/>
      <c r="G833" s="162"/>
      <c r="H833" s="5">
        <f>SUM(H819:H832)</f>
        <v>0</v>
      </c>
      <c r="N833" s="3"/>
      <c r="O833" s="3"/>
      <c r="P833" s="3"/>
      <c r="Q833" s="3"/>
      <c r="R833" s="18"/>
      <c r="S833" s="3"/>
      <c r="V833" s="17"/>
      <c r="X833" s="11" t="s">
        <v>17</v>
      </c>
      <c r="Y833" s="10"/>
      <c r="AA833" s="160" t="s">
        <v>7</v>
      </c>
      <c r="AB833" s="161"/>
      <c r="AC833" s="162"/>
      <c r="AD833" s="5">
        <f>SUM(AD819:AD832)</f>
        <v>0</v>
      </c>
      <c r="AJ833" s="3"/>
      <c r="AK833" s="3"/>
      <c r="AL833" s="3"/>
      <c r="AM833" s="3"/>
      <c r="AN833" s="18"/>
      <c r="AO833" s="3"/>
    </row>
    <row r="834" spans="2:41">
      <c r="B834" s="12"/>
      <c r="C834" s="10"/>
      <c r="E834" s="13"/>
      <c r="F834" s="13"/>
      <c r="G834" s="13"/>
      <c r="N834" s="3"/>
      <c r="O834" s="3"/>
      <c r="P834" s="3"/>
      <c r="Q834" s="3"/>
      <c r="R834" s="18"/>
      <c r="S834" s="3"/>
      <c r="V834" s="17"/>
      <c r="X834" s="12"/>
      <c r="Y834" s="10"/>
      <c r="AA834" s="13"/>
      <c r="AB834" s="13"/>
      <c r="AC834" s="13"/>
      <c r="AJ834" s="3"/>
      <c r="AK834" s="3"/>
      <c r="AL834" s="3"/>
      <c r="AM834" s="3"/>
      <c r="AN834" s="18"/>
      <c r="AO834" s="3"/>
    </row>
    <row r="835" spans="2:41">
      <c r="B835" s="12"/>
      <c r="C835" s="10"/>
      <c r="N835" s="160" t="s">
        <v>7</v>
      </c>
      <c r="O835" s="161"/>
      <c r="P835" s="161"/>
      <c r="Q835" s="162"/>
      <c r="R835" s="18">
        <f>SUM(R819:R834)</f>
        <v>0</v>
      </c>
      <c r="S835" s="3"/>
      <c r="V835" s="17"/>
      <c r="X835" s="12"/>
      <c r="Y835" s="10"/>
      <c r="AJ835" s="160" t="s">
        <v>7</v>
      </c>
      <c r="AK835" s="161"/>
      <c r="AL835" s="161"/>
      <c r="AM835" s="162"/>
      <c r="AN835" s="18">
        <f>SUM(AN819:AN834)</f>
        <v>0</v>
      </c>
      <c r="AO835" s="3"/>
    </row>
    <row r="836" spans="2:41">
      <c r="B836" s="12"/>
      <c r="C836" s="10"/>
      <c r="V836" s="17"/>
      <c r="X836" s="12"/>
      <c r="Y836" s="10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E838" s="14"/>
      <c r="V838" s="17"/>
      <c r="X838" s="12"/>
      <c r="Y838" s="10"/>
      <c r="AA838" s="14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V841" s="17"/>
      <c r="X841" s="12"/>
      <c r="Y841" s="10"/>
    </row>
    <row r="842" spans="2:41">
      <c r="B842" s="12"/>
      <c r="C842" s="10"/>
      <c r="V842" s="17"/>
      <c r="X842" s="12"/>
      <c r="Y842" s="10"/>
    </row>
    <row r="843" spans="2:41">
      <c r="B843" s="11"/>
      <c r="C843" s="10"/>
      <c r="V843" s="17"/>
      <c r="X843" s="11"/>
      <c r="Y843" s="10"/>
    </row>
    <row r="844" spans="2:41">
      <c r="B844" s="15" t="s">
        <v>18</v>
      </c>
      <c r="C844" s="16">
        <f>SUM(C825:C843)</f>
        <v>0</v>
      </c>
      <c r="V844" s="17"/>
      <c r="X844" s="15" t="s">
        <v>18</v>
      </c>
      <c r="Y844" s="16">
        <f>SUM(Y825:Y843)</f>
        <v>0</v>
      </c>
    </row>
    <row r="845" spans="2:41">
      <c r="D845" t="s">
        <v>22</v>
      </c>
      <c r="E845" t="s">
        <v>21</v>
      </c>
      <c r="V845" s="17"/>
      <c r="Z845" t="s">
        <v>22</v>
      </c>
      <c r="AA845" t="s">
        <v>21</v>
      </c>
    </row>
    <row r="846" spans="2:41">
      <c r="E846" s="1" t="s">
        <v>19</v>
      </c>
      <c r="V846" s="17"/>
      <c r="AA846" s="1" t="s">
        <v>19</v>
      </c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V851" s="17"/>
    </row>
    <row r="852" spans="1:43">
      <c r="V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</row>
    <row r="855" spans="1:43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</row>
    <row r="856" spans="1:43">
      <c r="V856" s="17"/>
    </row>
    <row r="857" spans="1:43" ht="15" customHeight="1">
      <c r="H857" s="76" t="s">
        <v>30</v>
      </c>
      <c r="I857" s="76"/>
      <c r="J857" s="76"/>
      <c r="V857" s="17"/>
      <c r="AA857" s="163" t="s">
        <v>31</v>
      </c>
      <c r="AB857" s="163"/>
      <c r="AC857" s="163"/>
    </row>
    <row r="858" spans="1:43" ht="15" customHeight="1">
      <c r="H858" s="76"/>
      <c r="I858" s="76"/>
      <c r="J858" s="76"/>
      <c r="V858" s="17"/>
      <c r="AA858" s="163"/>
      <c r="AB858" s="163"/>
      <c r="AC858" s="163"/>
    </row>
    <row r="859" spans="1:43">
      <c r="V859" s="17"/>
    </row>
    <row r="860" spans="1:43">
      <c r="V860" s="17"/>
    </row>
    <row r="861" spans="1:43" ht="23.25">
      <c r="B861" s="24" t="s">
        <v>70</v>
      </c>
      <c r="V861" s="17"/>
      <c r="X861" s="22" t="s">
        <v>70</v>
      </c>
    </row>
    <row r="862" spans="1:43" ht="23.25">
      <c r="B862" s="23" t="s">
        <v>32</v>
      </c>
      <c r="C862" s="20">
        <f>IF(X817="PAGADO",0,C822)</f>
        <v>144.88</v>
      </c>
      <c r="E862" s="164" t="s">
        <v>557</v>
      </c>
      <c r="F862" s="164"/>
      <c r="G862" s="164"/>
      <c r="H862" s="164"/>
      <c r="V862" s="17"/>
      <c r="X862" s="23" t="s">
        <v>32</v>
      </c>
      <c r="Y862" s="20">
        <f>IF(B1662="PAGADO",0,C867)</f>
        <v>144.88</v>
      </c>
      <c r="AA862" s="164" t="s">
        <v>20</v>
      </c>
      <c r="AB862" s="164"/>
      <c r="AC862" s="164"/>
      <c r="AD862" s="164"/>
    </row>
    <row r="863" spans="1:43">
      <c r="B863" s="1" t="s">
        <v>0</v>
      </c>
      <c r="C863" s="19">
        <f>H878</f>
        <v>0</v>
      </c>
      <c r="E863" s="2" t="s">
        <v>1</v>
      </c>
      <c r="F863" s="2" t="s">
        <v>2</v>
      </c>
      <c r="G863" s="2" t="s">
        <v>3</v>
      </c>
      <c r="H863" s="2" t="s">
        <v>4</v>
      </c>
      <c r="N863" s="2" t="s">
        <v>1</v>
      </c>
      <c r="O863" s="2" t="s">
        <v>5</v>
      </c>
      <c r="P863" s="2" t="s">
        <v>4</v>
      </c>
      <c r="Q863" s="2" t="s">
        <v>6</v>
      </c>
      <c r="R863" s="2" t="s">
        <v>7</v>
      </c>
      <c r="S863" s="3"/>
      <c r="V863" s="17"/>
      <c r="X863" s="1" t="s">
        <v>0</v>
      </c>
      <c r="Y863" s="19">
        <f>AD878</f>
        <v>0</v>
      </c>
      <c r="AA863" s="2" t="s">
        <v>1</v>
      </c>
      <c r="AB863" s="2" t="s">
        <v>2</v>
      </c>
      <c r="AC863" s="2" t="s">
        <v>3</v>
      </c>
      <c r="AD863" s="2" t="s">
        <v>4</v>
      </c>
      <c r="AJ863" s="2" t="s">
        <v>1</v>
      </c>
      <c r="AK863" s="2" t="s">
        <v>5</v>
      </c>
      <c r="AL863" s="2" t="s">
        <v>4</v>
      </c>
      <c r="AM863" s="2" t="s">
        <v>6</v>
      </c>
      <c r="AN863" s="2" t="s">
        <v>7</v>
      </c>
      <c r="AO863" s="3"/>
    </row>
    <row r="864" spans="1:43">
      <c r="C864" s="2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Y864" s="2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24</v>
      </c>
      <c r="C865" s="19">
        <f>IF(C862&gt;0,C862+C863,C863)</f>
        <v>144.88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24</v>
      </c>
      <c r="Y865" s="19">
        <f>IF(Y862&gt;0,Y862+Y863,Y863)</f>
        <v>144.88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" t="s">
        <v>9</v>
      </c>
      <c r="C866" s="20">
        <f>C890</f>
        <v>0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" t="s">
        <v>9</v>
      </c>
      <c r="Y866" s="20">
        <f>Y890</f>
        <v>0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6" t="s">
        <v>26</v>
      </c>
      <c r="C867" s="21">
        <f>C865-C866</f>
        <v>144.88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 t="s">
        <v>27</v>
      </c>
      <c r="Y867" s="21">
        <f>Y865-Y866</f>
        <v>144.88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 ht="23.25">
      <c r="B868" s="6"/>
      <c r="C868" s="7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65" t="str">
        <f>IF(Y867&lt;0,"NO PAGAR","COBRAR'")</f>
        <v>COBRAR'</v>
      </c>
      <c r="Y868" s="165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 ht="23.25">
      <c r="B869" s="165" t="str">
        <f>IF(C867&lt;0,"NO PAGAR","COBRAR'")</f>
        <v>COBRAR'</v>
      </c>
      <c r="C869" s="165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6"/>
      <c r="Y869" s="8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58" t="s">
        <v>9</v>
      </c>
      <c r="C870" s="159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58" t="s">
        <v>9</v>
      </c>
      <c r="Y870" s="159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9" t="str">
        <f>IF(Y822&lt;0,"SALDO ADELANTADO","SALDO A FAVOR '")</f>
        <v>SALDO A FAVOR '</v>
      </c>
      <c r="C871" s="10" t="b">
        <f>IF(Y822&lt;=0,Y822*-1)</f>
        <v>0</v>
      </c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9" t="str">
        <f>IF(C867&lt;0,"SALDO ADELANTADO","SALDO A FAVOR'")</f>
        <v>SALDO A FAVOR'</v>
      </c>
      <c r="Y871" s="10" t="b">
        <f>IF(C867&lt;=0,C867*-1)</f>
        <v>0</v>
      </c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10</v>
      </c>
      <c r="C872" s="10">
        <f>R880</f>
        <v>0</v>
      </c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10</v>
      </c>
      <c r="Y872" s="10">
        <f>AN880</f>
        <v>0</v>
      </c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11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11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12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12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13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13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14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14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15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15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16</v>
      </c>
      <c r="C878" s="10"/>
      <c r="E878" s="160" t="s">
        <v>7</v>
      </c>
      <c r="F878" s="161"/>
      <c r="G878" s="162"/>
      <c r="H878" s="5">
        <f>SUM(H864:H877)</f>
        <v>0</v>
      </c>
      <c r="N878" s="3"/>
      <c r="O878" s="3"/>
      <c r="P878" s="3"/>
      <c r="Q878" s="3"/>
      <c r="R878" s="18"/>
      <c r="S878" s="3"/>
      <c r="V878" s="17"/>
      <c r="X878" s="11" t="s">
        <v>16</v>
      </c>
      <c r="Y878" s="10"/>
      <c r="AA878" s="160" t="s">
        <v>7</v>
      </c>
      <c r="AB878" s="161"/>
      <c r="AC878" s="162"/>
      <c r="AD878" s="5">
        <f>SUM(AD864:AD877)</f>
        <v>0</v>
      </c>
      <c r="AJ878" s="3"/>
      <c r="AK878" s="3"/>
      <c r="AL878" s="3"/>
      <c r="AM878" s="3"/>
      <c r="AN878" s="18"/>
      <c r="AO878" s="3"/>
    </row>
    <row r="879" spans="2:41">
      <c r="B879" s="11" t="s">
        <v>17</v>
      </c>
      <c r="C879" s="10"/>
      <c r="E879" s="13"/>
      <c r="F879" s="13"/>
      <c r="G879" s="13"/>
      <c r="N879" s="3"/>
      <c r="O879" s="3"/>
      <c r="P879" s="3"/>
      <c r="Q879" s="3"/>
      <c r="R879" s="18"/>
      <c r="S879" s="3"/>
      <c r="V879" s="17"/>
      <c r="X879" s="11" t="s">
        <v>17</v>
      </c>
      <c r="Y879" s="10"/>
      <c r="AA879" s="13"/>
      <c r="AB879" s="13"/>
      <c r="AC879" s="13"/>
      <c r="AJ879" s="3"/>
      <c r="AK879" s="3"/>
      <c r="AL879" s="3"/>
      <c r="AM879" s="3"/>
      <c r="AN879" s="18"/>
      <c r="AO879" s="3"/>
    </row>
    <row r="880" spans="2:41">
      <c r="B880" s="12"/>
      <c r="C880" s="10"/>
      <c r="N880" s="160" t="s">
        <v>7</v>
      </c>
      <c r="O880" s="161"/>
      <c r="P880" s="161"/>
      <c r="Q880" s="162"/>
      <c r="R880" s="18">
        <f>SUM(R864:R879)</f>
        <v>0</v>
      </c>
      <c r="S880" s="3"/>
      <c r="V880" s="17"/>
      <c r="X880" s="12"/>
      <c r="Y880" s="10"/>
      <c r="AJ880" s="160" t="s">
        <v>7</v>
      </c>
      <c r="AK880" s="161"/>
      <c r="AL880" s="161"/>
      <c r="AM880" s="162"/>
      <c r="AN880" s="18">
        <f>SUM(AN864:AN879)</f>
        <v>0</v>
      </c>
      <c r="AO880" s="3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E883" s="14"/>
      <c r="V883" s="17"/>
      <c r="X883" s="12"/>
      <c r="Y883" s="10"/>
      <c r="AA883" s="14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2"/>
      <c r="C887" s="10"/>
      <c r="V887" s="17"/>
      <c r="X887" s="12"/>
      <c r="Y887" s="10"/>
    </row>
    <row r="888" spans="2:27">
      <c r="B888" s="12"/>
      <c r="C888" s="10"/>
      <c r="V888" s="17"/>
      <c r="X888" s="12"/>
      <c r="Y888" s="10"/>
    </row>
    <row r="889" spans="2:27">
      <c r="B889" s="11"/>
      <c r="C889" s="10"/>
      <c r="V889" s="17"/>
      <c r="X889" s="11"/>
      <c r="Y889" s="10"/>
    </row>
    <row r="890" spans="2:27">
      <c r="B890" s="15" t="s">
        <v>18</v>
      </c>
      <c r="C890" s="16">
        <f>SUM(C871:C889)</f>
        <v>0</v>
      </c>
      <c r="D890" t="s">
        <v>22</v>
      </c>
      <c r="E890" t="s">
        <v>21</v>
      </c>
      <c r="V890" s="17"/>
      <c r="X890" s="15" t="s">
        <v>18</v>
      </c>
      <c r="Y890" s="16">
        <f>SUM(Y871:Y889)</f>
        <v>0</v>
      </c>
      <c r="Z890" t="s">
        <v>22</v>
      </c>
      <c r="AA890" t="s">
        <v>21</v>
      </c>
    </row>
    <row r="891" spans="2:27">
      <c r="E891" s="1" t="s">
        <v>19</v>
      </c>
      <c r="V891" s="17"/>
      <c r="AA891" s="1" t="s">
        <v>19</v>
      </c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</row>
    <row r="904" spans="2:41">
      <c r="V904" s="17"/>
    </row>
    <row r="905" spans="2:41">
      <c r="V905" s="17"/>
      <c r="AC905" s="166" t="s">
        <v>29</v>
      </c>
      <c r="AD905" s="166"/>
      <c r="AE905" s="166"/>
    </row>
    <row r="906" spans="2:41" ht="15" customHeight="1">
      <c r="H906" s="76" t="s">
        <v>28</v>
      </c>
      <c r="I906" s="76"/>
      <c r="J906" s="76"/>
      <c r="V906" s="17"/>
      <c r="AC906" s="166"/>
      <c r="AD906" s="166"/>
      <c r="AE906" s="166"/>
    </row>
    <row r="907" spans="2:41" ht="15" customHeight="1">
      <c r="H907" s="76"/>
      <c r="I907" s="76"/>
      <c r="J907" s="76"/>
      <c r="V907" s="17"/>
      <c r="AC907" s="166"/>
      <c r="AD907" s="166"/>
      <c r="AE907" s="166"/>
    </row>
    <row r="908" spans="2:41">
      <c r="V908" s="17"/>
    </row>
    <row r="909" spans="2:41">
      <c r="V909" s="17"/>
    </row>
    <row r="910" spans="2:41" ht="23.25">
      <c r="B910" s="22" t="s">
        <v>71</v>
      </c>
      <c r="V910" s="17"/>
      <c r="X910" s="22" t="s">
        <v>71</v>
      </c>
    </row>
    <row r="911" spans="2:41" ht="23.25">
      <c r="B911" s="23" t="s">
        <v>32</v>
      </c>
      <c r="C911" s="20">
        <f>IF(X862="PAGADO",0,Y867)</f>
        <v>144.88</v>
      </c>
      <c r="E911" s="164" t="s">
        <v>557</v>
      </c>
      <c r="F911" s="164"/>
      <c r="G911" s="164"/>
      <c r="H911" s="164"/>
      <c r="V911" s="17"/>
      <c r="X911" s="23" t="s">
        <v>32</v>
      </c>
      <c r="Y911" s="20">
        <f>IF(B911="PAGADO",0,C916)</f>
        <v>144.88</v>
      </c>
      <c r="AA911" s="164" t="s">
        <v>20</v>
      </c>
      <c r="AB911" s="164"/>
      <c r="AC911" s="164"/>
      <c r="AD911" s="164"/>
    </row>
    <row r="912" spans="2:41">
      <c r="B912" s="1" t="s">
        <v>0</v>
      </c>
      <c r="C912" s="19">
        <f>H927</f>
        <v>0</v>
      </c>
      <c r="E912" s="2" t="s">
        <v>1</v>
      </c>
      <c r="F912" s="2" t="s">
        <v>2</v>
      </c>
      <c r="G912" s="2" t="s">
        <v>3</v>
      </c>
      <c r="H912" s="2" t="s">
        <v>4</v>
      </c>
      <c r="N912" s="2" t="s">
        <v>1</v>
      </c>
      <c r="O912" s="2" t="s">
        <v>5</v>
      </c>
      <c r="P912" s="2" t="s">
        <v>4</v>
      </c>
      <c r="Q912" s="2" t="s">
        <v>6</v>
      </c>
      <c r="R912" s="2" t="s">
        <v>7</v>
      </c>
      <c r="S912" s="3"/>
      <c r="V912" s="17"/>
      <c r="X912" s="1" t="s">
        <v>0</v>
      </c>
      <c r="Y912" s="19">
        <f>AD927</f>
        <v>0</v>
      </c>
      <c r="AA912" s="2" t="s">
        <v>1</v>
      </c>
      <c r="AB912" s="2" t="s">
        <v>2</v>
      </c>
      <c r="AC912" s="2" t="s">
        <v>3</v>
      </c>
      <c r="AD912" s="2" t="s">
        <v>4</v>
      </c>
      <c r="AJ912" s="2" t="s">
        <v>1</v>
      </c>
      <c r="AK912" s="2" t="s">
        <v>5</v>
      </c>
      <c r="AL912" s="2" t="s">
        <v>4</v>
      </c>
      <c r="AM912" s="2" t="s">
        <v>6</v>
      </c>
      <c r="AN912" s="2" t="s">
        <v>7</v>
      </c>
      <c r="AO912" s="3"/>
    </row>
    <row r="913" spans="2:41">
      <c r="C913" s="2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Y913" s="2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" t="s">
        <v>24</v>
      </c>
      <c r="C914" s="19">
        <f>IF(C911&gt;0,C911+C912,C912)</f>
        <v>144.88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" t="s">
        <v>24</v>
      </c>
      <c r="Y914" s="19">
        <f>IF(Y911&gt;0,Y912+Y911,Y912)</f>
        <v>144.88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" t="s">
        <v>9</v>
      </c>
      <c r="C915" s="20">
        <f>C938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" t="s">
        <v>9</v>
      </c>
      <c r="Y915" s="20">
        <f>Y938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6" t="s">
        <v>25</v>
      </c>
      <c r="C916" s="21">
        <f>C914-C915</f>
        <v>144.88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6" t="s">
        <v>8</v>
      </c>
      <c r="Y916" s="21">
        <f>Y914-Y915</f>
        <v>144.88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 ht="26.25">
      <c r="B917" s="167" t="str">
        <f>IF(C916&lt;0,"NO PAGAR","COBRAR")</f>
        <v>COBRAR</v>
      </c>
      <c r="C917" s="167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67" t="str">
        <f>IF(Y916&lt;0,"NO PAGAR","COBRAR")</f>
        <v>COBRAR</v>
      </c>
      <c r="Y917" s="167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58" t="s">
        <v>9</v>
      </c>
      <c r="C918" s="159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58" t="s">
        <v>9</v>
      </c>
      <c r="Y918" s="159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9" t="str">
        <f>IF(C952&lt;0,"SALDO A FAVOR","SALDO ADELANTAD0'")</f>
        <v>SALDO ADELANTAD0'</v>
      </c>
      <c r="C919" s="10" t="b">
        <f>IF(Y867&lt;=0,Y867*-1)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9" t="str">
        <f>IF(C916&lt;0,"SALDO ADELANTADO","SALDO A FAVOR'")</f>
        <v>SALDO A FAVOR'</v>
      </c>
      <c r="Y919" s="10" t="b">
        <f>IF(C916&lt;=0,C916*-1)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10</v>
      </c>
      <c r="C920" s="10">
        <f>R929</f>
        <v>0</v>
      </c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10</v>
      </c>
      <c r="Y920" s="10">
        <f>AN929</f>
        <v>0</v>
      </c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11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11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12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12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13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13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14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14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15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15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16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16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17</v>
      </c>
      <c r="C927" s="10"/>
      <c r="E927" s="160" t="s">
        <v>7</v>
      </c>
      <c r="F927" s="161"/>
      <c r="G927" s="162"/>
      <c r="H927" s="5">
        <f>SUM(H913:H926)</f>
        <v>0</v>
      </c>
      <c r="N927" s="3"/>
      <c r="O927" s="3"/>
      <c r="P927" s="3"/>
      <c r="Q927" s="3"/>
      <c r="R927" s="18"/>
      <c r="S927" s="3"/>
      <c r="V927" s="17"/>
      <c r="X927" s="11" t="s">
        <v>17</v>
      </c>
      <c r="Y927" s="10"/>
      <c r="AA927" s="160" t="s">
        <v>7</v>
      </c>
      <c r="AB927" s="161"/>
      <c r="AC927" s="162"/>
      <c r="AD927" s="5">
        <f>SUM(AD913:AD926)</f>
        <v>0</v>
      </c>
      <c r="AJ927" s="3"/>
      <c r="AK927" s="3"/>
      <c r="AL927" s="3"/>
      <c r="AM927" s="3"/>
      <c r="AN927" s="18"/>
      <c r="AO927" s="3"/>
    </row>
    <row r="928" spans="2:41">
      <c r="B928" s="12"/>
      <c r="C928" s="10"/>
      <c r="E928" s="13"/>
      <c r="F928" s="13"/>
      <c r="G928" s="13"/>
      <c r="N928" s="3"/>
      <c r="O928" s="3"/>
      <c r="P928" s="3"/>
      <c r="Q928" s="3"/>
      <c r="R928" s="18"/>
      <c r="S928" s="3"/>
      <c r="V928" s="17"/>
      <c r="X928" s="12"/>
      <c r="Y928" s="10"/>
      <c r="AA928" s="13"/>
      <c r="AB928" s="13"/>
      <c r="AC928" s="13"/>
      <c r="AJ928" s="3"/>
      <c r="AK928" s="3"/>
      <c r="AL928" s="3"/>
      <c r="AM928" s="3"/>
      <c r="AN928" s="18"/>
      <c r="AO928" s="3"/>
    </row>
    <row r="929" spans="2:41">
      <c r="B929" s="12"/>
      <c r="C929" s="10"/>
      <c r="N929" s="160" t="s">
        <v>7</v>
      </c>
      <c r="O929" s="161"/>
      <c r="P929" s="161"/>
      <c r="Q929" s="162"/>
      <c r="R929" s="18">
        <f>SUM(R913:R928)</f>
        <v>0</v>
      </c>
      <c r="S929" s="3"/>
      <c r="V929" s="17"/>
      <c r="X929" s="12"/>
      <c r="Y929" s="10"/>
      <c r="AJ929" s="160" t="s">
        <v>7</v>
      </c>
      <c r="AK929" s="161"/>
      <c r="AL929" s="161"/>
      <c r="AM929" s="162"/>
      <c r="AN929" s="18">
        <f>SUM(AN913:AN928)</f>
        <v>0</v>
      </c>
      <c r="AO929" s="3"/>
    </row>
    <row r="930" spans="2:41">
      <c r="B930" s="12"/>
      <c r="C930" s="10"/>
      <c r="V930" s="17"/>
      <c r="X930" s="12"/>
      <c r="Y930" s="10"/>
    </row>
    <row r="931" spans="2:41">
      <c r="B931" s="12"/>
      <c r="C931" s="10"/>
      <c r="V931" s="17"/>
      <c r="X931" s="12"/>
      <c r="Y931" s="10"/>
    </row>
    <row r="932" spans="2:41">
      <c r="B932" s="12"/>
      <c r="C932" s="10"/>
      <c r="E932" s="14"/>
      <c r="V932" s="17"/>
      <c r="X932" s="12"/>
      <c r="Y932" s="10"/>
      <c r="AA932" s="14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V935" s="17"/>
      <c r="X935" s="12"/>
      <c r="Y935" s="10"/>
    </row>
    <row r="936" spans="2:41">
      <c r="B936" s="12"/>
      <c r="C936" s="10"/>
      <c r="V936" s="17"/>
      <c r="X936" s="12"/>
      <c r="Y936" s="10"/>
    </row>
    <row r="937" spans="2:41">
      <c r="B937" s="11"/>
      <c r="C937" s="10"/>
      <c r="V937" s="17"/>
      <c r="X937" s="11"/>
      <c r="Y937" s="10"/>
    </row>
    <row r="938" spans="2:41">
      <c r="B938" s="15" t="s">
        <v>18</v>
      </c>
      <c r="C938" s="16">
        <f>SUM(C919:C937)</f>
        <v>0</v>
      </c>
      <c r="V938" s="17"/>
      <c r="X938" s="15" t="s">
        <v>18</v>
      </c>
      <c r="Y938" s="16">
        <f>SUM(Y919:Y937)</f>
        <v>0</v>
      </c>
    </row>
    <row r="939" spans="2:41">
      <c r="D939" t="s">
        <v>22</v>
      </c>
      <c r="E939" t="s">
        <v>21</v>
      </c>
      <c r="V939" s="17"/>
      <c r="Z939" t="s">
        <v>22</v>
      </c>
      <c r="AA939" t="s">
        <v>21</v>
      </c>
    </row>
    <row r="940" spans="2:41">
      <c r="E940" s="1" t="s">
        <v>19</v>
      </c>
      <c r="V940" s="17"/>
      <c r="AA940" s="1" t="s">
        <v>19</v>
      </c>
    </row>
    <row r="941" spans="2:41">
      <c r="V941" s="17"/>
    </row>
    <row r="942" spans="2:41">
      <c r="V942" s="17"/>
    </row>
    <row r="943" spans="2:41">
      <c r="V943" s="17"/>
    </row>
    <row r="944" spans="2:41">
      <c r="V944" s="17"/>
    </row>
    <row r="945" spans="1:43">
      <c r="V945" s="17"/>
    </row>
    <row r="946" spans="1:43">
      <c r="V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</row>
    <row r="949" spans="1:43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</row>
    <row r="950" spans="1:43">
      <c r="V950" s="17"/>
    </row>
    <row r="951" spans="1:43" ht="15" customHeight="1">
      <c r="H951" s="76" t="s">
        <v>30</v>
      </c>
      <c r="I951" s="76"/>
      <c r="J951" s="76"/>
      <c r="V951" s="17"/>
      <c r="AA951" s="163" t="s">
        <v>31</v>
      </c>
      <c r="AB951" s="163"/>
      <c r="AC951" s="163"/>
    </row>
    <row r="952" spans="1:43" ht="15" customHeight="1">
      <c r="H952" s="76"/>
      <c r="I952" s="76"/>
      <c r="J952" s="76"/>
      <c r="V952" s="17"/>
      <c r="AA952" s="163"/>
      <c r="AB952" s="163"/>
      <c r="AC952" s="163"/>
    </row>
    <row r="953" spans="1:43">
      <c r="V953" s="17"/>
    </row>
    <row r="954" spans="1:43">
      <c r="V954" s="17"/>
    </row>
    <row r="955" spans="1:43" ht="23.25">
      <c r="B955" s="24" t="s">
        <v>73</v>
      </c>
      <c r="V955" s="17"/>
      <c r="X955" s="22" t="s">
        <v>71</v>
      </c>
    </row>
    <row r="956" spans="1:43" ht="23.25">
      <c r="B956" s="23" t="s">
        <v>32</v>
      </c>
      <c r="C956" s="20">
        <f>IF(X911="PAGADO",0,C916)</f>
        <v>144.88</v>
      </c>
      <c r="E956" s="164" t="s">
        <v>557</v>
      </c>
      <c r="F956" s="164"/>
      <c r="G956" s="164"/>
      <c r="H956" s="164"/>
      <c r="V956" s="17"/>
      <c r="X956" s="23" t="s">
        <v>32</v>
      </c>
      <c r="Y956" s="20">
        <f>IF(B1756="PAGADO",0,C961)</f>
        <v>144.88</v>
      </c>
      <c r="AA956" s="164" t="s">
        <v>20</v>
      </c>
      <c r="AB956" s="164"/>
      <c r="AC956" s="164"/>
      <c r="AD956" s="164"/>
    </row>
    <row r="957" spans="1:43">
      <c r="B957" s="1" t="s">
        <v>0</v>
      </c>
      <c r="C957" s="19">
        <f>H972</f>
        <v>0</v>
      </c>
      <c r="E957" s="2" t="s">
        <v>1</v>
      </c>
      <c r="F957" s="2" t="s">
        <v>2</v>
      </c>
      <c r="G957" s="2" t="s">
        <v>3</v>
      </c>
      <c r="H957" s="2" t="s">
        <v>4</v>
      </c>
      <c r="N957" s="2" t="s">
        <v>1</v>
      </c>
      <c r="O957" s="2" t="s">
        <v>5</v>
      </c>
      <c r="P957" s="2" t="s">
        <v>4</v>
      </c>
      <c r="Q957" s="2" t="s">
        <v>6</v>
      </c>
      <c r="R957" s="2" t="s">
        <v>7</v>
      </c>
      <c r="S957" s="3"/>
      <c r="V957" s="17"/>
      <c r="X957" s="1" t="s">
        <v>0</v>
      </c>
      <c r="Y957" s="19">
        <f>AD972</f>
        <v>0</v>
      </c>
      <c r="AA957" s="2" t="s">
        <v>1</v>
      </c>
      <c r="AB957" s="2" t="s">
        <v>2</v>
      </c>
      <c r="AC957" s="2" t="s">
        <v>3</v>
      </c>
      <c r="AD957" s="2" t="s">
        <v>4</v>
      </c>
      <c r="AJ957" s="2" t="s">
        <v>1</v>
      </c>
      <c r="AK957" s="2" t="s">
        <v>5</v>
      </c>
      <c r="AL957" s="2" t="s">
        <v>4</v>
      </c>
      <c r="AM957" s="2" t="s">
        <v>6</v>
      </c>
      <c r="AN957" s="2" t="s">
        <v>7</v>
      </c>
      <c r="AO957" s="3"/>
    </row>
    <row r="958" spans="1:43">
      <c r="C958" s="2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Y958" s="2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1" t="s">
        <v>24</v>
      </c>
      <c r="C959" s="19">
        <f>IF(C956&gt;0,C956+C957,C957)</f>
        <v>144.88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" t="s">
        <v>24</v>
      </c>
      <c r="Y959" s="19">
        <f>IF(Y956&gt;0,Y956+Y957,Y957)</f>
        <v>144.88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" t="s">
        <v>9</v>
      </c>
      <c r="C960" s="20">
        <f>C984</f>
        <v>0</v>
      </c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" t="s">
        <v>9</v>
      </c>
      <c r="Y960" s="20">
        <f>Y984</f>
        <v>0</v>
      </c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6" t="s">
        <v>26</v>
      </c>
      <c r="C961" s="21">
        <f>C959-C960</f>
        <v>144.88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 t="s">
        <v>27</v>
      </c>
      <c r="Y961" s="21">
        <f>Y959-Y960</f>
        <v>144.88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 ht="23.25">
      <c r="B962" s="6"/>
      <c r="C962" s="7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65" t="str">
        <f>IF(Y961&lt;0,"NO PAGAR","COBRAR'")</f>
        <v>COBRAR'</v>
      </c>
      <c r="Y962" s="165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 ht="23.25">
      <c r="B963" s="165" t="str">
        <f>IF(C961&lt;0,"NO PAGAR","COBRAR'")</f>
        <v>COBRAR'</v>
      </c>
      <c r="C963" s="165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6"/>
      <c r="Y963" s="8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58" t="s">
        <v>9</v>
      </c>
      <c r="C964" s="159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58" t="s">
        <v>9</v>
      </c>
      <c r="Y964" s="159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9" t="str">
        <f>IF(Y916&lt;0,"SALDO ADELANTADO","SALDO A FAVOR '")</f>
        <v>SALDO A FAVOR '</v>
      </c>
      <c r="C965" s="10" t="b">
        <f>IF(Y916&lt;=0,Y916*-1)</f>
        <v>0</v>
      </c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9" t="str">
        <f>IF(C961&lt;0,"SALDO ADELANTADO","SALDO A FAVOR'")</f>
        <v>SALDO A FAVOR'</v>
      </c>
      <c r="Y965" s="10" t="b">
        <f>IF(C961&lt;=0,C961*-1)</f>
        <v>0</v>
      </c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10</v>
      </c>
      <c r="C966" s="10">
        <f>R974</f>
        <v>0</v>
      </c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10</v>
      </c>
      <c r="Y966" s="10">
        <f>AN974</f>
        <v>0</v>
      </c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11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11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12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12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13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13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14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14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15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15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16</v>
      </c>
      <c r="C972" s="10"/>
      <c r="E972" s="160" t="s">
        <v>7</v>
      </c>
      <c r="F972" s="161"/>
      <c r="G972" s="162"/>
      <c r="H972" s="5">
        <f>SUM(H958:H971)</f>
        <v>0</v>
      </c>
      <c r="N972" s="3"/>
      <c r="O972" s="3"/>
      <c r="P972" s="3"/>
      <c r="Q972" s="3"/>
      <c r="R972" s="18"/>
      <c r="S972" s="3"/>
      <c r="V972" s="17"/>
      <c r="X972" s="11" t="s">
        <v>16</v>
      </c>
      <c r="Y972" s="10"/>
      <c r="AA972" s="160" t="s">
        <v>7</v>
      </c>
      <c r="AB972" s="161"/>
      <c r="AC972" s="162"/>
      <c r="AD972" s="5">
        <f>SUM(AD958:AD971)</f>
        <v>0</v>
      </c>
      <c r="AJ972" s="3"/>
      <c r="AK972" s="3"/>
      <c r="AL972" s="3"/>
      <c r="AM972" s="3"/>
      <c r="AN972" s="18"/>
      <c r="AO972" s="3"/>
    </row>
    <row r="973" spans="2:41">
      <c r="B973" s="11" t="s">
        <v>17</v>
      </c>
      <c r="C973" s="10"/>
      <c r="E973" s="13"/>
      <c r="F973" s="13"/>
      <c r="G973" s="13"/>
      <c r="N973" s="3"/>
      <c r="O973" s="3"/>
      <c r="P973" s="3"/>
      <c r="Q973" s="3"/>
      <c r="R973" s="18"/>
      <c r="S973" s="3"/>
      <c r="V973" s="17"/>
      <c r="X973" s="11" t="s">
        <v>17</v>
      </c>
      <c r="Y973" s="10"/>
      <c r="AA973" s="13"/>
      <c r="AB973" s="13"/>
      <c r="AC973" s="13"/>
      <c r="AJ973" s="3"/>
      <c r="AK973" s="3"/>
      <c r="AL973" s="3"/>
      <c r="AM973" s="3"/>
      <c r="AN973" s="18"/>
      <c r="AO973" s="3"/>
    </row>
    <row r="974" spans="2:41">
      <c r="B974" s="12"/>
      <c r="C974" s="10"/>
      <c r="N974" s="160" t="s">
        <v>7</v>
      </c>
      <c r="O974" s="161"/>
      <c r="P974" s="161"/>
      <c r="Q974" s="162"/>
      <c r="R974" s="18">
        <f>SUM(R958:R973)</f>
        <v>0</v>
      </c>
      <c r="S974" s="3"/>
      <c r="V974" s="17"/>
      <c r="X974" s="12"/>
      <c r="Y974" s="10"/>
      <c r="AJ974" s="160" t="s">
        <v>7</v>
      </c>
      <c r="AK974" s="161"/>
      <c r="AL974" s="161"/>
      <c r="AM974" s="162"/>
      <c r="AN974" s="18">
        <f>SUM(AN958:AN973)</f>
        <v>0</v>
      </c>
      <c r="AO974" s="3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E977" s="14"/>
      <c r="V977" s="17"/>
      <c r="X977" s="12"/>
      <c r="Y977" s="10"/>
      <c r="AA977" s="14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2"/>
      <c r="C981" s="10"/>
      <c r="V981" s="17"/>
      <c r="X981" s="12"/>
      <c r="Y981" s="10"/>
    </row>
    <row r="982" spans="2:27">
      <c r="B982" s="12"/>
      <c r="C982" s="10"/>
      <c r="V982" s="17"/>
      <c r="X982" s="12"/>
      <c r="Y982" s="10"/>
    </row>
    <row r="983" spans="2:27">
      <c r="B983" s="11"/>
      <c r="C983" s="10"/>
      <c r="V983" s="17"/>
      <c r="X983" s="11"/>
      <c r="Y983" s="10"/>
    </row>
    <row r="984" spans="2:27">
      <c r="B984" s="15" t="s">
        <v>18</v>
      </c>
      <c r="C984" s="16">
        <f>SUM(C965:C983)</f>
        <v>0</v>
      </c>
      <c r="D984" t="s">
        <v>22</v>
      </c>
      <c r="E984" t="s">
        <v>21</v>
      </c>
      <c r="V984" s="17"/>
      <c r="X984" s="15" t="s">
        <v>18</v>
      </c>
      <c r="Y984" s="16">
        <f>SUM(Y965:Y983)</f>
        <v>0</v>
      </c>
      <c r="Z984" t="s">
        <v>22</v>
      </c>
      <c r="AA984" t="s">
        <v>21</v>
      </c>
    </row>
    <row r="985" spans="2:27">
      <c r="E985" s="1" t="s">
        <v>19</v>
      </c>
      <c r="V985" s="17"/>
      <c r="AA985" s="1" t="s">
        <v>19</v>
      </c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  <c r="AC998" s="166" t="s">
        <v>29</v>
      </c>
      <c r="AD998" s="166"/>
      <c r="AE998" s="166"/>
    </row>
    <row r="999" spans="2:41" ht="15" customHeight="1">
      <c r="H999" s="76" t="s">
        <v>28</v>
      </c>
      <c r="I999" s="76"/>
      <c r="J999" s="76"/>
      <c r="V999" s="17"/>
      <c r="AC999" s="166"/>
      <c r="AD999" s="166"/>
      <c r="AE999" s="166"/>
    </row>
    <row r="1000" spans="2:41" ht="15" customHeight="1">
      <c r="H1000" s="76"/>
      <c r="I1000" s="76"/>
      <c r="J1000" s="76"/>
      <c r="V1000" s="17"/>
      <c r="AC1000" s="166"/>
      <c r="AD1000" s="166"/>
      <c r="AE1000" s="166"/>
    </row>
    <row r="1001" spans="2:41">
      <c r="V1001" s="17"/>
    </row>
    <row r="1002" spans="2:41">
      <c r="V1002" s="17"/>
    </row>
    <row r="1003" spans="2:41" ht="23.25">
      <c r="B1003" s="22" t="s">
        <v>72</v>
      </c>
      <c r="V1003" s="17"/>
      <c r="X1003" s="22" t="s">
        <v>74</v>
      </c>
    </row>
    <row r="1004" spans="2:41" ht="23.25">
      <c r="B1004" s="23" t="s">
        <v>32</v>
      </c>
      <c r="C1004" s="20">
        <f>IF(X956="PAGADO",0,Y961)</f>
        <v>144.88</v>
      </c>
      <c r="E1004" s="164" t="s">
        <v>557</v>
      </c>
      <c r="F1004" s="164"/>
      <c r="G1004" s="164"/>
      <c r="H1004" s="164"/>
      <c r="V1004" s="17"/>
      <c r="X1004" s="23" t="s">
        <v>32</v>
      </c>
      <c r="Y1004" s="20">
        <f>IF(B1004="PAGADO",0,C1009)</f>
        <v>144.88</v>
      </c>
      <c r="AA1004" s="164" t="s">
        <v>20</v>
      </c>
      <c r="AB1004" s="164"/>
      <c r="AC1004" s="164"/>
      <c r="AD1004" s="164"/>
    </row>
    <row r="1005" spans="2:41">
      <c r="B1005" s="1" t="s">
        <v>0</v>
      </c>
      <c r="C1005" s="19">
        <f>H1020</f>
        <v>0</v>
      </c>
      <c r="E1005" s="2" t="s">
        <v>1</v>
      </c>
      <c r="F1005" s="2" t="s">
        <v>2</v>
      </c>
      <c r="G1005" s="2" t="s">
        <v>3</v>
      </c>
      <c r="H1005" s="2" t="s">
        <v>4</v>
      </c>
      <c r="N1005" s="2" t="s">
        <v>1</v>
      </c>
      <c r="O1005" s="2" t="s">
        <v>5</v>
      </c>
      <c r="P1005" s="2" t="s">
        <v>4</v>
      </c>
      <c r="Q1005" s="2" t="s">
        <v>6</v>
      </c>
      <c r="R1005" s="2" t="s">
        <v>7</v>
      </c>
      <c r="S1005" s="3"/>
      <c r="V1005" s="17"/>
      <c r="X1005" s="1" t="s">
        <v>0</v>
      </c>
      <c r="Y1005" s="19">
        <f>AD1020</f>
        <v>0</v>
      </c>
      <c r="AA1005" s="2" t="s">
        <v>1</v>
      </c>
      <c r="AB1005" s="2" t="s">
        <v>2</v>
      </c>
      <c r="AC1005" s="2" t="s">
        <v>3</v>
      </c>
      <c r="AD1005" s="2" t="s">
        <v>4</v>
      </c>
      <c r="AJ1005" s="2" t="s">
        <v>1</v>
      </c>
      <c r="AK1005" s="2" t="s">
        <v>5</v>
      </c>
      <c r="AL1005" s="2" t="s">
        <v>4</v>
      </c>
      <c r="AM1005" s="2" t="s">
        <v>6</v>
      </c>
      <c r="AN1005" s="2" t="s">
        <v>7</v>
      </c>
      <c r="AO1005" s="3"/>
    </row>
    <row r="1006" spans="2:41">
      <c r="C1006" s="2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Y1006" s="2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" t="s">
        <v>24</v>
      </c>
      <c r="C1007" s="19">
        <f>IF(C1004&gt;0,C1004+C1005,C1005)</f>
        <v>144.88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" t="s">
        <v>24</v>
      </c>
      <c r="Y1007" s="19">
        <f>IF(Y1004&gt;0,Y1004+Y1005,Y1005)</f>
        <v>144.88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" t="s">
        <v>9</v>
      </c>
      <c r="C1008" s="20">
        <f>C1031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" t="s">
        <v>9</v>
      </c>
      <c r="Y1008" s="20">
        <f>Y1031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6" t="s">
        <v>25</v>
      </c>
      <c r="C1009" s="21">
        <f>C1007-C1008</f>
        <v>144.88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6" t="s">
        <v>8</v>
      </c>
      <c r="Y1009" s="21">
        <f>Y1007-Y1008</f>
        <v>144.88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 ht="26.25">
      <c r="B1010" s="167" t="str">
        <f>IF(C1009&lt;0,"NO PAGAR","COBRAR")</f>
        <v>COBRAR</v>
      </c>
      <c r="C1010" s="167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67" t="str">
        <f>IF(Y1009&lt;0,"NO PAGAR","COBRAR")</f>
        <v>COBRAR</v>
      </c>
      <c r="Y1010" s="167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58" t="s">
        <v>9</v>
      </c>
      <c r="C1011" s="159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58" t="s">
        <v>9</v>
      </c>
      <c r="Y1011" s="159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9" t="str">
        <f>IF(C1045&lt;0,"SALDO A FAVOR","SALDO ADELANTAD0'")</f>
        <v>SALDO ADELANTAD0'</v>
      </c>
      <c r="C1012" s="10" t="b">
        <f>IF(Y956&lt;=0,Y956*-1)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9" t="str">
        <f>IF(C1009&lt;0,"SALDO ADELANTADO","SALDO A FAVOR'")</f>
        <v>SALDO A FAVOR'</v>
      </c>
      <c r="Y1012" s="10" t="b">
        <f>IF(C1009&lt;=0,C1009*-1)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10</v>
      </c>
      <c r="C1013" s="10">
        <f>R1022</f>
        <v>0</v>
      </c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10</v>
      </c>
      <c r="Y1013" s="10">
        <f>AN1022</f>
        <v>0</v>
      </c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11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11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12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12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13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13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14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14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15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15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16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16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17</v>
      </c>
      <c r="C1020" s="10"/>
      <c r="E1020" s="160" t="s">
        <v>7</v>
      </c>
      <c r="F1020" s="161"/>
      <c r="G1020" s="162"/>
      <c r="H1020" s="5">
        <f>SUM(H1006:H1019)</f>
        <v>0</v>
      </c>
      <c r="N1020" s="3"/>
      <c r="O1020" s="3"/>
      <c r="P1020" s="3"/>
      <c r="Q1020" s="3"/>
      <c r="R1020" s="18"/>
      <c r="S1020" s="3"/>
      <c r="V1020" s="17"/>
      <c r="X1020" s="11" t="s">
        <v>17</v>
      </c>
      <c r="Y1020" s="10"/>
      <c r="AA1020" s="160" t="s">
        <v>7</v>
      </c>
      <c r="AB1020" s="161"/>
      <c r="AC1020" s="162"/>
      <c r="AD1020" s="5">
        <f>SUM(AD1006:AD1019)</f>
        <v>0</v>
      </c>
      <c r="AJ1020" s="3"/>
      <c r="AK1020" s="3"/>
      <c r="AL1020" s="3"/>
      <c r="AM1020" s="3"/>
      <c r="AN1020" s="18"/>
      <c r="AO1020" s="3"/>
    </row>
    <row r="1021" spans="2:41">
      <c r="B1021" s="12"/>
      <c r="C1021" s="10"/>
      <c r="E1021" s="13"/>
      <c r="F1021" s="13"/>
      <c r="G1021" s="13"/>
      <c r="N1021" s="3"/>
      <c r="O1021" s="3"/>
      <c r="P1021" s="3"/>
      <c r="Q1021" s="3"/>
      <c r="R1021" s="18"/>
      <c r="S1021" s="3"/>
      <c r="V1021" s="17"/>
      <c r="X1021" s="12"/>
      <c r="Y1021" s="10"/>
      <c r="AA1021" s="13"/>
      <c r="AB1021" s="13"/>
      <c r="AC1021" s="13"/>
      <c r="AJ1021" s="3"/>
      <c r="AK1021" s="3"/>
      <c r="AL1021" s="3"/>
      <c r="AM1021" s="3"/>
      <c r="AN1021" s="18"/>
      <c r="AO1021" s="3"/>
    </row>
    <row r="1022" spans="2:41">
      <c r="B1022" s="12"/>
      <c r="C1022" s="10"/>
      <c r="N1022" s="160" t="s">
        <v>7</v>
      </c>
      <c r="O1022" s="161"/>
      <c r="P1022" s="161"/>
      <c r="Q1022" s="162"/>
      <c r="R1022" s="18">
        <f>SUM(R1006:R1021)</f>
        <v>0</v>
      </c>
      <c r="S1022" s="3"/>
      <c r="V1022" s="17"/>
      <c r="X1022" s="12"/>
      <c r="Y1022" s="10"/>
      <c r="AJ1022" s="160" t="s">
        <v>7</v>
      </c>
      <c r="AK1022" s="161"/>
      <c r="AL1022" s="161"/>
      <c r="AM1022" s="162"/>
      <c r="AN1022" s="18">
        <f>SUM(AN1006:AN1021)</f>
        <v>0</v>
      </c>
      <c r="AO1022" s="3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E1025" s="14"/>
      <c r="V1025" s="17"/>
      <c r="X1025" s="12"/>
      <c r="Y1025" s="10"/>
      <c r="AA1025" s="14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2"/>
      <c r="C1028" s="10"/>
      <c r="V1028" s="17"/>
      <c r="X1028" s="12"/>
      <c r="Y1028" s="10"/>
    </row>
    <row r="1029" spans="1:43">
      <c r="B1029" s="12"/>
      <c r="C1029" s="10"/>
      <c r="V1029" s="17"/>
      <c r="X1029" s="12"/>
      <c r="Y1029" s="10"/>
    </row>
    <row r="1030" spans="1:43">
      <c r="B1030" s="11"/>
      <c r="C1030" s="10"/>
      <c r="V1030" s="17"/>
      <c r="X1030" s="11"/>
      <c r="Y1030" s="10"/>
    </row>
    <row r="1031" spans="1:43">
      <c r="B1031" s="15" t="s">
        <v>18</v>
      </c>
      <c r="C1031" s="16">
        <f>SUM(C1012:C1030)</f>
        <v>0</v>
      </c>
      <c r="V1031" s="17"/>
      <c r="X1031" s="15" t="s">
        <v>18</v>
      </c>
      <c r="Y1031" s="16">
        <f>SUM(Y1012:Y1030)</f>
        <v>0</v>
      </c>
    </row>
    <row r="1032" spans="1:43">
      <c r="D1032" t="s">
        <v>22</v>
      </c>
      <c r="E1032" t="s">
        <v>21</v>
      </c>
      <c r="V1032" s="17"/>
      <c r="Z1032" t="s">
        <v>22</v>
      </c>
      <c r="AA1032" t="s">
        <v>21</v>
      </c>
    </row>
    <row r="1033" spans="1:43">
      <c r="E1033" s="1" t="s">
        <v>19</v>
      </c>
      <c r="V1033" s="17"/>
      <c r="AA1033" s="1" t="s">
        <v>19</v>
      </c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V1038" s="17"/>
    </row>
    <row r="1039" spans="1:43">
      <c r="V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1:43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  <c r="AA1041" s="17"/>
      <c r="AB1041" s="17"/>
      <c r="AC1041" s="17"/>
      <c r="AD1041" s="17"/>
      <c r="AE1041" s="17"/>
      <c r="AF1041" s="17"/>
      <c r="AG1041" s="17"/>
      <c r="AH1041" s="17"/>
      <c r="AI1041" s="17"/>
      <c r="AJ1041" s="17"/>
      <c r="AK1041" s="17"/>
      <c r="AL1041" s="17"/>
      <c r="AM1041" s="17"/>
      <c r="AN1041" s="17"/>
      <c r="AO1041" s="17"/>
      <c r="AP1041" s="17"/>
      <c r="AQ1041" s="17"/>
    </row>
    <row r="1042" spans="1:43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  <c r="AA1042" s="17"/>
      <c r="AB1042" s="17"/>
      <c r="AC1042" s="17"/>
      <c r="AD1042" s="17"/>
      <c r="AE1042" s="17"/>
      <c r="AF1042" s="17"/>
      <c r="AG1042" s="17"/>
      <c r="AH1042" s="17"/>
      <c r="AI1042" s="17"/>
      <c r="AJ1042" s="17"/>
      <c r="AK1042" s="17"/>
      <c r="AL1042" s="17"/>
      <c r="AM1042" s="17"/>
      <c r="AN1042" s="17"/>
      <c r="AO1042" s="17"/>
      <c r="AP1042" s="17"/>
      <c r="AQ1042" s="17"/>
    </row>
    <row r="1043" spans="1:43">
      <c r="V1043" s="17"/>
    </row>
    <row r="1044" spans="1:43" ht="15" customHeight="1">
      <c r="H1044" s="76" t="s">
        <v>30</v>
      </c>
      <c r="I1044" s="76"/>
      <c r="J1044" s="76"/>
      <c r="V1044" s="17"/>
      <c r="AA1044" s="163" t="s">
        <v>31</v>
      </c>
      <c r="AB1044" s="163"/>
      <c r="AC1044" s="163"/>
    </row>
    <row r="1045" spans="1:43" ht="15" customHeight="1">
      <c r="H1045" s="76"/>
      <c r="I1045" s="76"/>
      <c r="J1045" s="76"/>
      <c r="V1045" s="17"/>
      <c r="AA1045" s="163"/>
      <c r="AB1045" s="163"/>
      <c r="AC1045" s="163"/>
    </row>
    <row r="1046" spans="1:43">
      <c r="V1046" s="17"/>
    </row>
    <row r="1047" spans="1:43">
      <c r="V1047" s="17"/>
    </row>
    <row r="1048" spans="1:43" ht="23.25">
      <c r="B1048" s="24" t="s">
        <v>72</v>
      </c>
      <c r="V1048" s="17"/>
      <c r="X1048" s="22" t="s">
        <v>72</v>
      </c>
    </row>
    <row r="1049" spans="1:43" ht="23.25">
      <c r="B1049" s="23" t="s">
        <v>32</v>
      </c>
      <c r="C1049" s="20">
        <f>IF(X1004="PAGADO",0,C1009)</f>
        <v>144.88</v>
      </c>
      <c r="E1049" s="164" t="s">
        <v>557</v>
      </c>
      <c r="F1049" s="164"/>
      <c r="G1049" s="164"/>
      <c r="H1049" s="164"/>
      <c r="V1049" s="17"/>
      <c r="X1049" s="23" t="s">
        <v>32</v>
      </c>
      <c r="Y1049" s="20">
        <f>IF(B1849="PAGADO",0,C1054)</f>
        <v>144.88</v>
      </c>
      <c r="AA1049" s="164" t="s">
        <v>20</v>
      </c>
      <c r="AB1049" s="164"/>
      <c r="AC1049" s="164"/>
      <c r="AD1049" s="164"/>
    </row>
    <row r="1050" spans="1:43">
      <c r="B1050" s="1" t="s">
        <v>0</v>
      </c>
      <c r="C1050" s="19">
        <f>H1065</f>
        <v>0</v>
      </c>
      <c r="E1050" s="2" t="s">
        <v>1</v>
      </c>
      <c r="F1050" s="2" t="s">
        <v>2</v>
      </c>
      <c r="G1050" s="2" t="s">
        <v>3</v>
      </c>
      <c r="H1050" s="2" t="s">
        <v>4</v>
      </c>
      <c r="N1050" s="2" t="s">
        <v>1</v>
      </c>
      <c r="O1050" s="2" t="s">
        <v>5</v>
      </c>
      <c r="P1050" s="2" t="s">
        <v>4</v>
      </c>
      <c r="Q1050" s="2" t="s">
        <v>6</v>
      </c>
      <c r="R1050" s="2" t="s">
        <v>7</v>
      </c>
      <c r="S1050" s="3"/>
      <c r="V1050" s="17"/>
      <c r="X1050" s="1" t="s">
        <v>0</v>
      </c>
      <c r="Y1050" s="19">
        <f>AD1065</f>
        <v>0</v>
      </c>
      <c r="AA1050" s="2" t="s">
        <v>1</v>
      </c>
      <c r="AB1050" s="2" t="s">
        <v>2</v>
      </c>
      <c r="AC1050" s="2" t="s">
        <v>3</v>
      </c>
      <c r="AD1050" s="2" t="s">
        <v>4</v>
      </c>
      <c r="AJ1050" s="2" t="s">
        <v>1</v>
      </c>
      <c r="AK1050" s="2" t="s">
        <v>5</v>
      </c>
      <c r="AL1050" s="2" t="s">
        <v>4</v>
      </c>
      <c r="AM1050" s="2" t="s">
        <v>6</v>
      </c>
      <c r="AN1050" s="2" t="s">
        <v>7</v>
      </c>
      <c r="AO1050" s="3"/>
    </row>
    <row r="1051" spans="1:43">
      <c r="C1051" s="2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Y1051" s="2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1:43">
      <c r="B1052" s="1" t="s">
        <v>24</v>
      </c>
      <c r="C1052" s="19">
        <f>IF(C1049&gt;0,C1049+C1050,C1050)</f>
        <v>144.88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" t="s">
        <v>24</v>
      </c>
      <c r="Y1052" s="19">
        <f>IF(Y1049&gt;0,Y1049+Y1050,Y1050)</f>
        <v>144.88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1:43">
      <c r="B1053" s="1" t="s">
        <v>9</v>
      </c>
      <c r="C1053" s="20">
        <f>C1077</f>
        <v>0</v>
      </c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" t="s">
        <v>9</v>
      </c>
      <c r="Y1053" s="20">
        <f>Y1077</f>
        <v>0</v>
      </c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1:43">
      <c r="B1054" s="6" t="s">
        <v>26</v>
      </c>
      <c r="C1054" s="21">
        <f>C1052-C1053</f>
        <v>144.88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 t="s">
        <v>27</v>
      </c>
      <c r="Y1054" s="21">
        <f>Y1052-Y1053</f>
        <v>144.88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 ht="23.25">
      <c r="B1055" s="6"/>
      <c r="C1055" s="7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65" t="str">
        <f>IF(Y1054&lt;0,"NO PAGAR","COBRAR'")</f>
        <v>COBRAR'</v>
      </c>
      <c r="Y1055" s="165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 ht="23.25">
      <c r="B1056" s="165" t="str">
        <f>IF(C1054&lt;0,"NO PAGAR","COBRAR'")</f>
        <v>COBRAR'</v>
      </c>
      <c r="C1056" s="165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6"/>
      <c r="Y1056" s="8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58" t="s">
        <v>9</v>
      </c>
      <c r="C1057" s="159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58" t="s">
        <v>9</v>
      </c>
      <c r="Y1057" s="159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9" t="str">
        <f>IF(Y1009&lt;0,"SALDO ADELANTADO","SALDO A FAVOR '")</f>
        <v>SALDO A FAVOR '</v>
      </c>
      <c r="C1058" s="10" t="b">
        <f>IF(Y1009&lt;=0,Y1009*-1)</f>
        <v>0</v>
      </c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9" t="str">
        <f>IF(C1054&lt;0,"SALDO ADELANTADO","SALDO A FAVOR'")</f>
        <v>SALDO A FAVOR'</v>
      </c>
      <c r="Y1058" s="10" t="b">
        <f>IF(C1054&lt;=0,C1054*-1)</f>
        <v>0</v>
      </c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10</v>
      </c>
      <c r="C1059" s="10">
        <f>R1067</f>
        <v>0</v>
      </c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10</v>
      </c>
      <c r="Y1059" s="10">
        <f>AN1067</f>
        <v>0</v>
      </c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11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11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12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12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13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13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14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14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15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15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16</v>
      </c>
      <c r="C1065" s="10"/>
      <c r="E1065" s="160" t="s">
        <v>7</v>
      </c>
      <c r="F1065" s="161"/>
      <c r="G1065" s="162"/>
      <c r="H1065" s="5">
        <f>SUM(H1051:H1064)</f>
        <v>0</v>
      </c>
      <c r="N1065" s="3"/>
      <c r="O1065" s="3"/>
      <c r="P1065" s="3"/>
      <c r="Q1065" s="3"/>
      <c r="R1065" s="18"/>
      <c r="S1065" s="3"/>
      <c r="V1065" s="17"/>
      <c r="X1065" s="11" t="s">
        <v>16</v>
      </c>
      <c r="Y1065" s="10"/>
      <c r="AA1065" s="160" t="s">
        <v>7</v>
      </c>
      <c r="AB1065" s="161"/>
      <c r="AC1065" s="162"/>
      <c r="AD1065" s="5">
        <f>SUM(AD1051:AD1064)</f>
        <v>0</v>
      </c>
      <c r="AJ1065" s="3"/>
      <c r="AK1065" s="3"/>
      <c r="AL1065" s="3"/>
      <c r="AM1065" s="3"/>
      <c r="AN1065" s="18"/>
      <c r="AO1065" s="3"/>
    </row>
    <row r="1066" spans="2:41">
      <c r="B1066" s="11" t="s">
        <v>17</v>
      </c>
      <c r="C1066" s="10"/>
      <c r="E1066" s="13"/>
      <c r="F1066" s="13"/>
      <c r="G1066" s="13"/>
      <c r="N1066" s="3"/>
      <c r="O1066" s="3"/>
      <c r="P1066" s="3"/>
      <c r="Q1066" s="3"/>
      <c r="R1066" s="18"/>
      <c r="S1066" s="3"/>
      <c r="V1066" s="17"/>
      <c r="X1066" s="11" t="s">
        <v>17</v>
      </c>
      <c r="Y1066" s="10"/>
      <c r="AA1066" s="13"/>
      <c r="AB1066" s="13"/>
      <c r="AC1066" s="13"/>
      <c r="AJ1066" s="3"/>
      <c r="AK1066" s="3"/>
      <c r="AL1066" s="3"/>
      <c r="AM1066" s="3"/>
      <c r="AN1066" s="18"/>
      <c r="AO1066" s="3"/>
    </row>
    <row r="1067" spans="2:41">
      <c r="B1067" s="12"/>
      <c r="C1067" s="10"/>
      <c r="N1067" s="160" t="s">
        <v>7</v>
      </c>
      <c r="O1067" s="161"/>
      <c r="P1067" s="161"/>
      <c r="Q1067" s="162"/>
      <c r="R1067" s="18">
        <f>SUM(R1051:R1066)</f>
        <v>0</v>
      </c>
      <c r="S1067" s="3"/>
      <c r="V1067" s="17"/>
      <c r="X1067" s="12"/>
      <c r="Y1067" s="10"/>
      <c r="AJ1067" s="160" t="s">
        <v>7</v>
      </c>
      <c r="AK1067" s="161"/>
      <c r="AL1067" s="161"/>
      <c r="AM1067" s="162"/>
      <c r="AN1067" s="18">
        <f>SUM(AN1051:AN1066)</f>
        <v>0</v>
      </c>
      <c r="AO1067" s="3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E1070" s="14"/>
      <c r="V1070" s="17"/>
      <c r="X1070" s="12"/>
      <c r="Y1070" s="10"/>
      <c r="AA1070" s="14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1"/>
      <c r="C1076" s="10"/>
      <c r="V1076" s="17"/>
      <c r="X1076" s="11"/>
      <c r="Y1076" s="10"/>
    </row>
    <row r="1077" spans="2:27">
      <c r="B1077" s="15" t="s">
        <v>18</v>
      </c>
      <c r="C1077" s="16">
        <f>SUM(C1058:C1076)</f>
        <v>0</v>
      </c>
      <c r="D1077" t="s">
        <v>22</v>
      </c>
      <c r="E1077" t="s">
        <v>21</v>
      </c>
      <c r="V1077" s="17"/>
      <c r="X1077" s="15" t="s">
        <v>18</v>
      </c>
      <c r="Y1077" s="16">
        <f>SUM(Y1058:Y1076)</f>
        <v>0</v>
      </c>
      <c r="Z1077" t="s">
        <v>22</v>
      </c>
      <c r="AA1077" t="s">
        <v>21</v>
      </c>
    </row>
    <row r="1078" spans="2:27">
      <c r="E1078" s="1" t="s">
        <v>19</v>
      </c>
      <c r="V1078" s="17"/>
      <c r="AA1078" s="1" t="s">
        <v>19</v>
      </c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</sheetData>
  <mergeCells count="292">
    <mergeCell ref="AJ1022:AM1022"/>
    <mergeCell ref="E1020:G1020"/>
    <mergeCell ref="AJ1067:AM1067"/>
    <mergeCell ref="E1065:G1065"/>
    <mergeCell ref="X1055:Y1055"/>
    <mergeCell ref="B1056:C1056"/>
    <mergeCell ref="B1057:C1057"/>
    <mergeCell ref="X1057:Y1057"/>
    <mergeCell ref="AA1065:AC1065"/>
    <mergeCell ref="N1067:Q1067"/>
    <mergeCell ref="N1022:Q1022"/>
    <mergeCell ref="AA1044:AC1045"/>
    <mergeCell ref="AA1049:AD1049"/>
    <mergeCell ref="E1049:H1049"/>
    <mergeCell ref="E1004:H1004"/>
    <mergeCell ref="B1010:C1010"/>
    <mergeCell ref="X1010:Y1010"/>
    <mergeCell ref="B1011:C1011"/>
    <mergeCell ref="X1011:Y1011"/>
    <mergeCell ref="AA1020:AC1020"/>
    <mergeCell ref="AA972:AC972"/>
    <mergeCell ref="N974:Q974"/>
    <mergeCell ref="AJ974:AM974"/>
    <mergeCell ref="E972:G972"/>
    <mergeCell ref="AC998:AE1000"/>
    <mergeCell ref="AA1004:AD1004"/>
    <mergeCell ref="AA951:AC952"/>
    <mergeCell ref="AA956:AD956"/>
    <mergeCell ref="E956:H956"/>
    <mergeCell ref="X962:Y962"/>
    <mergeCell ref="B963:C963"/>
    <mergeCell ref="B964:C964"/>
    <mergeCell ref="X964:Y964"/>
    <mergeCell ref="B918:C918"/>
    <mergeCell ref="X918:Y918"/>
    <mergeCell ref="AA927:AC927"/>
    <mergeCell ref="N929:Q929"/>
    <mergeCell ref="AJ929:AM929"/>
    <mergeCell ref="E927:G927"/>
    <mergeCell ref="AJ880:AM880"/>
    <mergeCell ref="E878:G878"/>
    <mergeCell ref="AC905:AE907"/>
    <mergeCell ref="AA911:AD911"/>
    <mergeCell ref="E911:H911"/>
    <mergeCell ref="B917:C917"/>
    <mergeCell ref="X917:Y917"/>
    <mergeCell ref="X868:Y868"/>
    <mergeCell ref="B869:C869"/>
    <mergeCell ref="B870:C870"/>
    <mergeCell ref="X870:Y870"/>
    <mergeCell ref="AA878:AC878"/>
    <mergeCell ref="N880:Q880"/>
    <mergeCell ref="N835:Q835"/>
    <mergeCell ref="AJ835:AM835"/>
    <mergeCell ref="E833:G833"/>
    <mergeCell ref="AA857:AC858"/>
    <mergeCell ref="AA862:AD862"/>
    <mergeCell ref="E862:H862"/>
    <mergeCell ref="E817:H817"/>
    <mergeCell ref="B823:C823"/>
    <mergeCell ref="X823:Y823"/>
    <mergeCell ref="B824:C824"/>
    <mergeCell ref="X824:Y824"/>
    <mergeCell ref="AA833:AC833"/>
    <mergeCell ref="AA785:AC785"/>
    <mergeCell ref="N787:Q787"/>
    <mergeCell ref="AJ787:AM787"/>
    <mergeCell ref="E785:G785"/>
    <mergeCell ref="AC811:AE813"/>
    <mergeCell ref="AA817:AD817"/>
    <mergeCell ref="AA764:AC765"/>
    <mergeCell ref="AA769:AD769"/>
    <mergeCell ref="E769:H769"/>
    <mergeCell ref="X775:Y775"/>
    <mergeCell ref="B776:C776"/>
    <mergeCell ref="B777:C777"/>
    <mergeCell ref="X777:Y777"/>
    <mergeCell ref="B731:C731"/>
    <mergeCell ref="X731:Y731"/>
    <mergeCell ref="AA740:AC740"/>
    <mergeCell ref="N742:Q742"/>
    <mergeCell ref="F721:H723"/>
    <mergeCell ref="B721:B723"/>
    <mergeCell ref="AA671:AC672"/>
    <mergeCell ref="AA676:AD676"/>
    <mergeCell ref="E676:H676"/>
    <mergeCell ref="F673:H675"/>
    <mergeCell ref="B673:B675"/>
    <mergeCell ref="AJ742:AM742"/>
    <mergeCell ref="E740:G740"/>
    <mergeCell ref="AJ694:AM694"/>
    <mergeCell ref="E692:G692"/>
    <mergeCell ref="AC718:AE720"/>
    <mergeCell ref="AA724:AD724"/>
    <mergeCell ref="E724:H724"/>
    <mergeCell ref="B730:C730"/>
    <mergeCell ref="X730:Y730"/>
    <mergeCell ref="N601:Q601"/>
    <mergeCell ref="AJ601:AM601"/>
    <mergeCell ref="E599:G599"/>
    <mergeCell ref="X589:Y589"/>
    <mergeCell ref="X682:Y682"/>
    <mergeCell ref="B684:C684"/>
    <mergeCell ref="X684:Y684"/>
    <mergeCell ref="AA692:AC692"/>
    <mergeCell ref="N694:Q694"/>
    <mergeCell ref="B682:C683"/>
    <mergeCell ref="F628:H630"/>
    <mergeCell ref="N649:Q649"/>
    <mergeCell ref="AA538:AD538"/>
    <mergeCell ref="E538:H538"/>
    <mergeCell ref="B544:C544"/>
    <mergeCell ref="X544:Y544"/>
    <mergeCell ref="AA578:AC579"/>
    <mergeCell ref="AA583:AD583"/>
    <mergeCell ref="E583:H583"/>
    <mergeCell ref="AJ649:AM649"/>
    <mergeCell ref="E647:G647"/>
    <mergeCell ref="AA554:AC554"/>
    <mergeCell ref="N556:Q556"/>
    <mergeCell ref="E631:H631"/>
    <mergeCell ref="B637:C637"/>
    <mergeCell ref="X637:Y637"/>
    <mergeCell ref="B638:C638"/>
    <mergeCell ref="X638:Y638"/>
    <mergeCell ref="AA647:AC647"/>
    <mergeCell ref="AC625:AE627"/>
    <mergeCell ref="AA631:AD631"/>
    <mergeCell ref="AJ556:AM556"/>
    <mergeCell ref="E554:G554"/>
    <mergeCell ref="F580:H582"/>
    <mergeCell ref="B580:B582"/>
    <mergeCell ref="AA599:AC599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28:B630"/>
    <mergeCell ref="B449:B451"/>
    <mergeCell ref="F449:H451"/>
    <mergeCell ref="X449:X451"/>
    <mergeCell ref="N470:Q470"/>
    <mergeCell ref="B590:C590"/>
    <mergeCell ref="B591:C591"/>
    <mergeCell ref="X591:Y591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44"/>
  <sheetViews>
    <sheetView topLeftCell="X463" zoomScale="78" zoomScaleNormal="78" workbookViewId="0">
      <selection activeCell="X482" sqref="X482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64" t="s">
        <v>83</v>
      </c>
      <c r="F8" s="164"/>
      <c r="G8" s="164"/>
      <c r="H8" s="164"/>
      <c r="V8" s="17"/>
      <c r="X8" s="23" t="s">
        <v>130</v>
      </c>
      <c r="Y8" s="20">
        <f>IF(B8="PAGADO",0,C13)</f>
        <v>0</v>
      </c>
      <c r="AA8" s="164" t="s">
        <v>20</v>
      </c>
      <c r="AB8" s="164"/>
      <c r="AC8" s="164"/>
      <c r="AD8" s="164"/>
      <c r="AK8" s="178" t="s">
        <v>10</v>
      </c>
      <c r="AL8" s="178"/>
      <c r="AM8" s="178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60" t="s">
        <v>7</v>
      </c>
      <c r="AB24" s="161"/>
      <c r="AC24" s="162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102.65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64" t="s">
        <v>197</v>
      </c>
      <c r="F53" s="164"/>
      <c r="G53" s="164"/>
      <c r="H53" s="164"/>
      <c r="V53" s="17"/>
      <c r="X53" s="23" t="s">
        <v>82</v>
      </c>
      <c r="Y53" s="20">
        <f>IF(B53="PAGADO",0,C58)</f>
        <v>0</v>
      </c>
      <c r="AA53" s="164" t="s">
        <v>83</v>
      </c>
      <c r="AB53" s="164"/>
      <c r="AC53" s="164"/>
      <c r="AD53" s="164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66" t="s">
        <v>29</v>
      </c>
      <c r="AD96" s="166"/>
      <c r="AE96" s="166"/>
    </row>
    <row r="97" spans="2:41">
      <c r="H97" s="163" t="s">
        <v>28</v>
      </c>
      <c r="I97" s="163"/>
      <c r="J97" s="163"/>
      <c r="V97" s="17"/>
      <c r="AC97" s="166"/>
      <c r="AD97" s="166"/>
      <c r="AE97" s="166"/>
    </row>
    <row r="98" spans="2:41">
      <c r="H98" s="163"/>
      <c r="I98" s="163"/>
      <c r="J98" s="163"/>
      <c r="V98" s="17"/>
      <c r="AC98" s="166"/>
      <c r="AD98" s="166"/>
      <c r="AE98" s="166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64" t="s">
        <v>83</v>
      </c>
      <c r="F102" s="164"/>
      <c r="G102" s="164"/>
      <c r="H102" s="164"/>
      <c r="V102" s="17"/>
      <c r="X102" s="23" t="s">
        <v>32</v>
      </c>
      <c r="Y102" s="20">
        <f>IF(B102="PAGADO",0,C107)</f>
        <v>0</v>
      </c>
      <c r="AA102" s="164" t="s">
        <v>20</v>
      </c>
      <c r="AB102" s="164"/>
      <c r="AC102" s="164"/>
      <c r="AD102" s="164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67" t="str">
        <f>IF(C107&lt;0,"NO PAGAR","COBRAR")</f>
        <v>COBRAR</v>
      </c>
      <c r="C108" s="167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67" t="str">
        <f>IF(Y107&lt;0,"NO PAGAR","COBRAR")</f>
        <v>NO PAGAR</v>
      </c>
      <c r="Y108" s="167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58" t="s">
        <v>9</v>
      </c>
      <c r="C109" s="159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58" t="s">
        <v>9</v>
      </c>
      <c r="Y109" s="15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60" t="s">
        <v>7</v>
      </c>
      <c r="F118" s="161"/>
      <c r="G118" s="162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60" t="s">
        <v>7</v>
      </c>
      <c r="AB118" s="161"/>
      <c r="AC118" s="162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60" t="s">
        <v>7</v>
      </c>
      <c r="O120" s="161"/>
      <c r="P120" s="161"/>
      <c r="Q120" s="162"/>
      <c r="R120" s="18">
        <f>SUM(R104:R119)</f>
        <v>0</v>
      </c>
      <c r="S120" s="3"/>
      <c r="V120" s="17"/>
      <c r="X120" s="12"/>
      <c r="Y120" s="10"/>
      <c r="AJ120" s="160" t="s">
        <v>7</v>
      </c>
      <c r="AK120" s="161"/>
      <c r="AL120" s="161"/>
      <c r="AM120" s="162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63" t="s">
        <v>30</v>
      </c>
      <c r="I128" s="163"/>
      <c r="J128" s="163"/>
      <c r="V128" s="17"/>
      <c r="AA128" s="163" t="s">
        <v>31</v>
      </c>
      <c r="AB128" s="163"/>
      <c r="AC128" s="163"/>
    </row>
    <row r="129" spans="2:41">
      <c r="H129" s="163"/>
      <c r="I129" s="163"/>
      <c r="J129" s="163"/>
      <c r="V129" s="17"/>
      <c r="AA129" s="163"/>
      <c r="AB129" s="163"/>
      <c r="AC129" s="163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64" t="s">
        <v>20</v>
      </c>
      <c r="F133" s="164"/>
      <c r="G133" s="164"/>
      <c r="H133" s="164"/>
      <c r="V133" s="17"/>
      <c r="X133" s="23" t="s">
        <v>32</v>
      </c>
      <c r="Y133" s="20">
        <f>IF(B133="PAGADO",0,C138)</f>
        <v>0</v>
      </c>
      <c r="AA133" s="164" t="s">
        <v>20</v>
      </c>
      <c r="AB133" s="164"/>
      <c r="AC133" s="164"/>
      <c r="AD133" s="164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354</v>
      </c>
      <c r="AC135" s="3" t="s">
        <v>97</v>
      </c>
      <c r="AD135" s="5">
        <v>315</v>
      </c>
      <c r="AJ135" s="25">
        <v>44973</v>
      </c>
      <c r="AK135" s="3" t="s">
        <v>340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335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65" t="str">
        <f>IF(Y138&lt;0,"NO PAGAR","COBRAR'")</f>
        <v>COBRAR'</v>
      </c>
      <c r="Y139" s="165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65" t="str">
        <f>IF(C138&lt;0,"NO PAGAR","COBRAR'")</f>
        <v>COBRAR'</v>
      </c>
      <c r="C140" s="165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58" t="s">
        <v>9</v>
      </c>
      <c r="C141" s="159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58" t="s">
        <v>9</v>
      </c>
      <c r="Y141" s="159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60" t="s">
        <v>7</v>
      </c>
      <c r="F149" s="161"/>
      <c r="G149" s="162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60" t="s">
        <v>7</v>
      </c>
      <c r="AB149" s="161"/>
      <c r="AC149" s="162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60" t="s">
        <v>7</v>
      </c>
      <c r="O151" s="161"/>
      <c r="P151" s="161"/>
      <c r="Q151" s="162"/>
      <c r="R151" s="18">
        <f>SUM(R135:R150)</f>
        <v>0</v>
      </c>
      <c r="S151" s="3"/>
      <c r="V151" s="17"/>
      <c r="X151" s="12"/>
      <c r="Y151" s="10"/>
      <c r="AJ151" s="160" t="s">
        <v>7</v>
      </c>
      <c r="AK151" s="161"/>
      <c r="AL151" s="161"/>
      <c r="AM151" s="162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66" t="s">
        <v>29</v>
      </c>
      <c r="AD167" s="166"/>
      <c r="AE167" s="166"/>
    </row>
    <row r="168" spans="2:41">
      <c r="H168" s="163" t="s">
        <v>28</v>
      </c>
      <c r="I168" s="163"/>
      <c r="J168" s="163"/>
      <c r="V168" s="17"/>
      <c r="AC168" s="166"/>
      <c r="AD168" s="166"/>
      <c r="AE168" s="166"/>
    </row>
    <row r="169" spans="2:41">
      <c r="H169" s="163"/>
      <c r="I169" s="163"/>
      <c r="J169" s="163"/>
      <c r="V169" s="17"/>
      <c r="AC169" s="166"/>
      <c r="AD169" s="166"/>
      <c r="AE169" s="166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64" t="s">
        <v>20</v>
      </c>
      <c r="F173" s="164"/>
      <c r="G173" s="164"/>
      <c r="H173" s="164"/>
      <c r="V173" s="17"/>
      <c r="X173" s="23" t="s">
        <v>32</v>
      </c>
      <c r="Y173" s="20">
        <f>IF(B172="PAGADO",0,C177)</f>
        <v>76.029999999999973</v>
      </c>
      <c r="AA173" s="164" t="s">
        <v>437</v>
      </c>
      <c r="AB173" s="164"/>
      <c r="AC173" s="164"/>
      <c r="AD173" s="164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438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67" t="str">
        <f>IF(C177&lt;0,"NO PAGAR","COBRAR")</f>
        <v>COBRAR</v>
      </c>
      <c r="C178" s="167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58" t="s">
        <v>9</v>
      </c>
      <c r="C179" s="15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67" t="str">
        <f>IF(Y178&lt;0,"NO PAGAR","COBRAR")</f>
        <v>NO PAGAR</v>
      </c>
      <c r="Y179" s="167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58" t="s">
        <v>9</v>
      </c>
      <c r="Y180" s="15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454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60" t="s">
        <v>7</v>
      </c>
      <c r="F189" s="161"/>
      <c r="G189" s="162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450</v>
      </c>
      <c r="Y189" s="10">
        <v>50</v>
      </c>
      <c r="AA189" s="160" t="s">
        <v>7</v>
      </c>
      <c r="AB189" s="161"/>
      <c r="AC189" s="162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486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60" t="s">
        <v>7</v>
      </c>
      <c r="O191" s="161"/>
      <c r="P191" s="161"/>
      <c r="Q191" s="162"/>
      <c r="R191" s="18">
        <f>SUM(R175:R190)</f>
        <v>0</v>
      </c>
      <c r="S191" s="3"/>
      <c r="V191" s="17"/>
      <c r="X191" s="12"/>
      <c r="Y191" s="10"/>
      <c r="AJ191" s="160" t="s">
        <v>7</v>
      </c>
      <c r="AK191" s="161"/>
      <c r="AL191" s="161"/>
      <c r="AM191" s="162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63" t="s">
        <v>30</v>
      </c>
      <c r="I213" s="163"/>
      <c r="J213" s="163"/>
      <c r="V213" s="17"/>
      <c r="AA213" s="163" t="s">
        <v>31</v>
      </c>
      <c r="AB213" s="163"/>
      <c r="AC213" s="163"/>
    </row>
    <row r="214" spans="1:43">
      <c r="H214" s="163"/>
      <c r="I214" s="163"/>
      <c r="J214" s="163"/>
      <c r="V214" s="17"/>
      <c r="AA214" s="163"/>
      <c r="AB214" s="163"/>
      <c r="AC214" s="163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64" t="s">
        <v>497</v>
      </c>
      <c r="F218" s="164"/>
      <c r="G218" s="164"/>
      <c r="H218" s="164"/>
      <c r="V218" s="17"/>
      <c r="X218" s="23" t="s">
        <v>32</v>
      </c>
      <c r="Y218" s="20">
        <f>IF(B239="PAGADO",0,C222)</f>
        <v>293.27999999999997</v>
      </c>
      <c r="AA218" s="164" t="s">
        <v>534</v>
      </c>
      <c r="AB218" s="164"/>
      <c r="AC218" s="164"/>
      <c r="AD218" s="164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332</v>
      </c>
      <c r="G220" s="3" t="s">
        <v>334</v>
      </c>
      <c r="H220" s="5">
        <v>300</v>
      </c>
      <c r="N220" s="25">
        <v>45001</v>
      </c>
      <c r="O220" s="3" t="s">
        <v>317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524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446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65" t="str">
        <f>IF(C222&lt;0,"NO PAGAR","COBRAR'")</f>
        <v>COBRAR'</v>
      </c>
      <c r="C224" s="165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65" t="str">
        <f>IF(Y223&lt;0,"NO PAGAR","COBRAR'")</f>
        <v>NO PAGAR</v>
      </c>
      <c r="Y224" s="165"/>
      <c r="AA224" s="4">
        <v>44945</v>
      </c>
      <c r="AB224" s="3" t="s">
        <v>553</v>
      </c>
      <c r="AC224" s="3" t="s">
        <v>334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58" t="s">
        <v>9</v>
      </c>
      <c r="C225" s="159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58" t="s">
        <v>9</v>
      </c>
      <c r="Y226" s="159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60" t="s">
        <v>7</v>
      </c>
      <c r="F234" s="161"/>
      <c r="G234" s="162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60" t="s">
        <v>7</v>
      </c>
      <c r="AB234" s="161"/>
      <c r="AC234" s="162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530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60" t="s">
        <v>7</v>
      </c>
      <c r="O236" s="161"/>
      <c r="P236" s="161"/>
      <c r="Q236" s="162"/>
      <c r="R236" s="18">
        <f>SUM(R220:R235)</f>
        <v>100</v>
      </c>
      <c r="S236" s="3"/>
      <c r="V236" s="17"/>
      <c r="X236" s="12" t="s">
        <v>559</v>
      </c>
      <c r="Y236" s="10">
        <v>150.93</v>
      </c>
      <c r="AJ236" s="160" t="s">
        <v>7</v>
      </c>
      <c r="AK236" s="161"/>
      <c r="AL236" s="161"/>
      <c r="AM236" s="162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66" t="s">
        <v>29</v>
      </c>
      <c r="AD259" s="166"/>
      <c r="AE259" s="166"/>
    </row>
    <row r="260" spans="2:41">
      <c r="H260" s="163" t="s">
        <v>28</v>
      </c>
      <c r="I260" s="163"/>
      <c r="J260" s="163"/>
      <c r="V260" s="17"/>
      <c r="AC260" s="166"/>
      <c r="AD260" s="166"/>
      <c r="AE260" s="166"/>
    </row>
    <row r="261" spans="2:41">
      <c r="H261" s="163"/>
      <c r="I261" s="163"/>
      <c r="J261" s="163"/>
      <c r="V261" s="17"/>
      <c r="AC261" s="166"/>
      <c r="AD261" s="166"/>
      <c r="AE261" s="166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64" t="s">
        <v>594</v>
      </c>
      <c r="F265" s="164"/>
      <c r="G265" s="164"/>
      <c r="H265" s="164"/>
      <c r="V265" s="17"/>
      <c r="X265" s="23" t="s">
        <v>32</v>
      </c>
      <c r="Y265" s="20">
        <f>IF(B264="PAGADO",0,C269)</f>
        <v>205.25000000000011</v>
      </c>
      <c r="AA265" s="164" t="s">
        <v>437</v>
      </c>
      <c r="AB265" s="164"/>
      <c r="AC265" s="164"/>
      <c r="AD265" s="164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572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381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597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67" t="str">
        <f>IF(C269&lt;0,"NO PAGAR","COBRAR")</f>
        <v>COBRAR</v>
      </c>
      <c r="C270" s="167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58" t="s">
        <v>9</v>
      </c>
      <c r="C271" s="15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67" t="str">
        <f>IF(Y270&lt;0,"NO PAGAR","COBRAR")</f>
        <v>COBRAR</v>
      </c>
      <c r="Y271" s="167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58" t="s">
        <v>9</v>
      </c>
      <c r="Y272" s="15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630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574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60" t="s">
        <v>7</v>
      </c>
      <c r="F281" s="161"/>
      <c r="G281" s="162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60" t="s">
        <v>7</v>
      </c>
      <c r="AB281" s="161"/>
      <c r="AC281" s="162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60" t="s">
        <v>7</v>
      </c>
      <c r="O283" s="161"/>
      <c r="P283" s="161"/>
      <c r="Q283" s="162"/>
      <c r="R283" s="18">
        <f>SUM(R267:R282)</f>
        <v>40</v>
      </c>
      <c r="S283" s="3"/>
      <c r="V283" s="17"/>
      <c r="X283" s="12"/>
      <c r="Y283" s="10"/>
      <c r="AJ283" s="160" t="s">
        <v>7</v>
      </c>
      <c r="AK283" s="161"/>
      <c r="AL283" s="161"/>
      <c r="AM283" s="162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63" t="s">
        <v>30</v>
      </c>
      <c r="I305" s="163"/>
      <c r="J305" s="163"/>
      <c r="V305" s="17"/>
      <c r="AA305" s="163" t="s">
        <v>31</v>
      </c>
      <c r="AB305" s="163"/>
      <c r="AC305" s="163"/>
    </row>
    <row r="306" spans="2:41">
      <c r="H306" s="163"/>
      <c r="I306" s="163"/>
      <c r="J306" s="163"/>
      <c r="V306" s="17"/>
      <c r="AA306" s="163"/>
      <c r="AB306" s="163"/>
      <c r="AC306" s="163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64" t="s">
        <v>437</v>
      </c>
      <c r="F310" s="164"/>
      <c r="G310" s="164"/>
      <c r="H310" s="164"/>
      <c r="V310" s="17"/>
      <c r="X310" s="23" t="s">
        <v>32</v>
      </c>
      <c r="Y310" s="20">
        <f>IF(B1044="PAGADO",0,C315)</f>
        <v>-647.71</v>
      </c>
      <c r="AA310" s="164" t="s">
        <v>704</v>
      </c>
      <c r="AB310" s="164"/>
      <c r="AC310" s="164"/>
      <c r="AD310" s="164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645</v>
      </c>
      <c r="G312" s="3" t="s">
        <v>646</v>
      </c>
      <c r="H312" s="5">
        <v>150</v>
      </c>
      <c r="N312" s="25">
        <v>45033</v>
      </c>
      <c r="O312" s="3" t="s">
        <v>435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332</v>
      </c>
      <c r="G313" s="3" t="s">
        <v>647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332</v>
      </c>
      <c r="G314" s="3" t="s">
        <v>334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332</v>
      </c>
      <c r="G315" s="3" t="s">
        <v>647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65" t="str">
        <f>IF(Y315&lt;0,"NO PAGAR","COBRAR'")</f>
        <v>NO PAGAR</v>
      </c>
      <c r="Y316" s="165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5" t="str">
        <f>IF(C315&lt;0,"NO PAGAR","COBRAR'")</f>
        <v>NO PAGAR</v>
      </c>
      <c r="C317" s="165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8" t="s">
        <v>9</v>
      </c>
      <c r="C318" s="159"/>
      <c r="E318" s="4">
        <v>44985</v>
      </c>
      <c r="F318" s="3" t="s">
        <v>668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58" t="s">
        <v>9</v>
      </c>
      <c r="Y318" s="159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160" t="s">
        <v>7</v>
      </c>
      <c r="F326" s="161"/>
      <c r="G326" s="162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60" t="s">
        <v>7</v>
      </c>
      <c r="AB326" s="161"/>
      <c r="AC326" s="162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698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60" t="s">
        <v>7</v>
      </c>
      <c r="O328" s="161"/>
      <c r="P328" s="161"/>
      <c r="Q328" s="162"/>
      <c r="R328" s="18">
        <f>SUM(R312:R327)</f>
        <v>2600</v>
      </c>
      <c r="S328" s="3"/>
      <c r="V328" s="17"/>
      <c r="X328" s="12"/>
      <c r="Y328" s="10"/>
      <c r="AJ328" s="160" t="s">
        <v>7</v>
      </c>
      <c r="AK328" s="161"/>
      <c r="AL328" s="161"/>
      <c r="AM328" s="162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63" t="s">
        <v>28</v>
      </c>
      <c r="I345" s="163"/>
      <c r="J345" s="163"/>
      <c r="V345" s="17"/>
    </row>
    <row r="346" spans="2:41">
      <c r="H346" s="163"/>
      <c r="I346" s="163"/>
      <c r="J346" s="163"/>
      <c r="V346" s="17"/>
    </row>
    <row r="347" spans="2:41">
      <c r="V347" s="17"/>
      <c r="X347" s="176" t="s">
        <v>64</v>
      </c>
      <c r="AB347" s="173" t="s">
        <v>29</v>
      </c>
      <c r="AC347" s="173"/>
      <c r="AD347" s="173"/>
    </row>
    <row r="348" spans="2:41">
      <c r="V348" s="17"/>
      <c r="X348" s="176"/>
      <c r="AB348" s="173"/>
      <c r="AC348" s="173"/>
      <c r="AD348" s="173"/>
    </row>
    <row r="349" spans="2:41" ht="23.25">
      <c r="B349" s="22" t="s">
        <v>64</v>
      </c>
      <c r="V349" s="17"/>
      <c r="X349" s="176"/>
      <c r="AB349" s="173"/>
      <c r="AC349" s="173"/>
      <c r="AD349" s="173"/>
    </row>
    <row r="350" spans="2:41" ht="23.25">
      <c r="B350" s="23" t="s">
        <v>32</v>
      </c>
      <c r="C350" s="20">
        <f>IF(X310="PAGADO",0,Y315)</f>
        <v>-785.77</v>
      </c>
      <c r="E350" s="164" t="s">
        <v>437</v>
      </c>
      <c r="F350" s="164"/>
      <c r="G350" s="164"/>
      <c r="H350" s="164"/>
      <c r="V350" s="17"/>
      <c r="X350" s="23" t="s">
        <v>32</v>
      </c>
      <c r="Y350" s="20">
        <f>IF(B350="PAGADO",0,C355)</f>
        <v>-215.76999999999998</v>
      </c>
      <c r="AA350" s="164" t="s">
        <v>704</v>
      </c>
      <c r="AB350" s="164"/>
      <c r="AC350" s="164"/>
      <c r="AD350" s="164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633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712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763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67" t="str">
        <f>IF(C355&lt;0,"NO PAGAR","COBRAR")</f>
        <v>NO PAGAR</v>
      </c>
      <c r="C356" s="167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67" t="str">
        <f>IF(Y355&lt;0,"NO PAGAR","COBRAR")</f>
        <v>COBRAR</v>
      </c>
      <c r="Y356" s="167"/>
      <c r="AA356" s="4">
        <v>45007</v>
      </c>
      <c r="AB356" s="3" t="s">
        <v>763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58" t="s">
        <v>9</v>
      </c>
      <c r="C357" s="159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58" t="s">
        <v>9</v>
      </c>
      <c r="Y357" s="159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60" t="s">
        <v>7</v>
      </c>
      <c r="AK361" s="161"/>
      <c r="AL361" s="161"/>
      <c r="AM361" s="162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769</v>
      </c>
      <c r="Y363" s="10">
        <v>58.92</v>
      </c>
      <c r="AA363" s="4"/>
      <c r="AB363" s="3"/>
      <c r="AC363" s="3"/>
      <c r="AD363" s="5"/>
      <c r="AH363" s="66" t="s">
        <v>472</v>
      </c>
      <c r="AI363" s="102">
        <v>24422</v>
      </c>
      <c r="AJ363" s="68" t="s">
        <v>475</v>
      </c>
      <c r="AK363" s="69">
        <v>45036</v>
      </c>
      <c r="AL363" s="66">
        <v>1716325822</v>
      </c>
      <c r="AM363" s="66" t="s">
        <v>20</v>
      </c>
      <c r="AN363" s="109" t="s">
        <v>478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472</v>
      </c>
      <c r="AI364" s="101">
        <v>24520</v>
      </c>
      <c r="AJ364" s="63" t="s">
        <v>475</v>
      </c>
      <c r="AK364" s="64">
        <v>45040</v>
      </c>
      <c r="AL364" s="61">
        <v>1716325822</v>
      </c>
      <c r="AM364" s="61" t="s">
        <v>749</v>
      </c>
      <c r="AN364" s="108" t="s">
        <v>478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472</v>
      </c>
      <c r="AI365" s="102">
        <v>24604</v>
      </c>
      <c r="AJ365" s="68" t="s">
        <v>475</v>
      </c>
      <c r="AK365" s="69">
        <v>45042</v>
      </c>
      <c r="AL365" s="66">
        <v>1716325822</v>
      </c>
      <c r="AM365" s="66" t="s">
        <v>20</v>
      </c>
      <c r="AN365" s="109" t="s">
        <v>478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60" t="s">
        <v>7</v>
      </c>
      <c r="F366" s="161"/>
      <c r="G366" s="162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60" t="s">
        <v>7</v>
      </c>
      <c r="AB366" s="161"/>
      <c r="AC366" s="162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60" t="s">
        <v>7</v>
      </c>
      <c r="O368" s="161"/>
      <c r="P368" s="161"/>
      <c r="Q368" s="162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63" t="s">
        <v>30</v>
      </c>
      <c r="I384" s="163"/>
      <c r="J384" s="163"/>
      <c r="V384" s="17"/>
      <c r="AA384" s="163" t="s">
        <v>31</v>
      </c>
      <c r="AB384" s="163"/>
      <c r="AC384" s="163"/>
    </row>
    <row r="385" spans="2:41">
      <c r="H385" s="163"/>
      <c r="I385" s="163"/>
      <c r="J385" s="163"/>
      <c r="V385" s="17"/>
      <c r="AA385" s="163"/>
      <c r="AB385" s="163"/>
      <c r="AC385" s="163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64" t="s">
        <v>782</v>
      </c>
      <c r="F389" s="164"/>
      <c r="G389" s="164"/>
      <c r="H389" s="164"/>
      <c r="V389" s="17"/>
      <c r="X389" s="23" t="s">
        <v>32</v>
      </c>
      <c r="Y389" s="20">
        <f>IF(B1137="PAGADO",0,C394)</f>
        <v>-132.38000000000011</v>
      </c>
      <c r="AA389" s="164" t="s">
        <v>846</v>
      </c>
      <c r="AB389" s="164"/>
      <c r="AC389" s="164"/>
      <c r="AD389" s="164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781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861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793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65" t="str">
        <f>IF(Y394&lt;0,"NO PAGAR","COBRAR'")</f>
        <v>COBRAR'</v>
      </c>
      <c r="Y395" s="165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65" t="str">
        <f>IF(C394&lt;0,"NO PAGAR","COBRAR'")</f>
        <v>NO PAGAR</v>
      </c>
      <c r="C396" s="165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58" t="s">
        <v>9</v>
      </c>
      <c r="C397" s="159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58" t="s">
        <v>9</v>
      </c>
      <c r="Y397" s="159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60" t="s">
        <v>7</v>
      </c>
      <c r="AK399" s="161"/>
      <c r="AL399" s="161"/>
      <c r="AM399" s="162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9" t="s">
        <v>839</v>
      </c>
      <c r="AK401" s="119" t="s">
        <v>475</v>
      </c>
      <c r="AL401" s="119" t="s">
        <v>478</v>
      </c>
      <c r="AM401" s="120">
        <v>79.12</v>
      </c>
      <c r="AN401" s="121">
        <v>45.21</v>
      </c>
      <c r="AO401" s="121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9" t="s">
        <v>840</v>
      </c>
      <c r="AK402" s="119" t="s">
        <v>475</v>
      </c>
      <c r="AL402" s="119" t="s">
        <v>478</v>
      </c>
      <c r="AM402" s="120">
        <v>74.650000000000006</v>
      </c>
      <c r="AN402" s="121">
        <v>42.656999999999996</v>
      </c>
      <c r="AO402" s="121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9" t="s">
        <v>835</v>
      </c>
      <c r="AK403" s="119" t="s">
        <v>475</v>
      </c>
      <c r="AL403" s="119" t="s">
        <v>478</v>
      </c>
      <c r="AM403" s="120">
        <v>41.28</v>
      </c>
      <c r="AN403" s="121">
        <v>23.591000000000001</v>
      </c>
      <c r="AO403" s="121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60" t="s">
        <v>7</v>
      </c>
      <c r="F405" s="161"/>
      <c r="G405" s="162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60" t="s">
        <v>7</v>
      </c>
      <c r="AB405" s="161"/>
      <c r="AC405" s="162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844</v>
      </c>
      <c r="Y406" s="10">
        <v>195.05</v>
      </c>
      <c r="AA406" s="13"/>
      <c r="AB406" s="13"/>
      <c r="AC406" s="13"/>
    </row>
    <row r="407" spans="2:41">
      <c r="B407" s="12"/>
      <c r="C407" s="10"/>
      <c r="N407" s="160" t="s">
        <v>7</v>
      </c>
      <c r="O407" s="161"/>
      <c r="P407" s="161"/>
      <c r="Q407" s="162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63" t="s">
        <v>28</v>
      </c>
      <c r="I419" s="163"/>
      <c r="J419" s="163"/>
      <c r="V419" s="17"/>
      <c r="AC419" s="24"/>
      <c r="AD419" s="24"/>
      <c r="AE419" s="24"/>
    </row>
    <row r="420" spans="2:41" ht="15" customHeight="1">
      <c r="H420" s="163"/>
      <c r="I420" s="163"/>
      <c r="J420" s="163"/>
      <c r="V420" s="17"/>
      <c r="AC420" s="24"/>
      <c r="AD420" s="24"/>
      <c r="AE420" s="24"/>
    </row>
    <row r="421" spans="2:41" ht="23.25">
      <c r="V421" s="17"/>
      <c r="AB421" s="166" t="s">
        <v>29</v>
      </c>
      <c r="AC421" s="166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920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64" t="s">
        <v>782</v>
      </c>
      <c r="F424" s="164"/>
      <c r="G424" s="164"/>
      <c r="H424" s="164"/>
      <c r="V424" s="17"/>
      <c r="X424" s="23" t="s">
        <v>32</v>
      </c>
      <c r="Y424" s="20">
        <f>IF(B424="PAGADO",0,C429)</f>
        <v>233.90999999999997</v>
      </c>
      <c r="AA424" s="164" t="s">
        <v>437</v>
      </c>
      <c r="AB424" s="164"/>
      <c r="AC424" s="164"/>
      <c r="AD424" s="164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874</v>
      </c>
      <c r="G426" s="3" t="s">
        <v>875</v>
      </c>
      <c r="H426" s="5">
        <v>170</v>
      </c>
      <c r="N426" s="25">
        <v>45078</v>
      </c>
      <c r="O426" s="3" t="s">
        <v>879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880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67" t="str">
        <f>IF(C429&lt;0,"NO PAGAR","COBRAR")</f>
        <v>COBRAR</v>
      </c>
      <c r="C430" s="167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67" t="str">
        <f>IF(Y429&lt;0,"NO PAGAR","COBRAR")</f>
        <v>COBRAR</v>
      </c>
      <c r="Y430" s="167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58" t="s">
        <v>9</v>
      </c>
      <c r="C431" s="159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58" t="s">
        <v>9</v>
      </c>
      <c r="Y431" s="159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889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870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60" t="s">
        <v>7</v>
      </c>
      <c r="AK439" s="161"/>
      <c r="AL439" s="161"/>
      <c r="AM439" s="162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60" t="s">
        <v>7</v>
      </c>
      <c r="F440" s="161"/>
      <c r="G440" s="162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918</v>
      </c>
      <c r="Y440" s="10">
        <f>AN444</f>
        <v>122.46</v>
      </c>
      <c r="AA440" s="160" t="s">
        <v>7</v>
      </c>
      <c r="AB440" s="161"/>
      <c r="AC440" s="162"/>
      <c r="AD440" s="5">
        <f>SUM(AD426:AD439)</f>
        <v>350</v>
      </c>
      <c r="AJ440" s="131" t="s">
        <v>897</v>
      </c>
      <c r="AK440" s="131" t="s">
        <v>898</v>
      </c>
      <c r="AL440" s="131" t="s">
        <v>899</v>
      </c>
      <c r="AM440" s="131" t="s">
        <v>900</v>
      </c>
      <c r="AN440" s="131" t="s">
        <v>901</v>
      </c>
      <c r="AO440" s="131" t="s">
        <v>902</v>
      </c>
      <c r="AP440" s="131" t="s">
        <v>903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7" t="s">
        <v>475</v>
      </c>
      <c r="AK441" s="128">
        <v>45066.275972219999</v>
      </c>
      <c r="AL441" s="127" t="s">
        <v>478</v>
      </c>
      <c r="AM441" s="129">
        <v>40.000999999999998</v>
      </c>
      <c r="AN441" s="129">
        <v>70</v>
      </c>
      <c r="AO441" s="129">
        <v>999</v>
      </c>
      <c r="AP441" s="130" t="s">
        <v>749</v>
      </c>
    </row>
    <row r="442" spans="2:42">
      <c r="B442" s="12"/>
      <c r="C442" s="10"/>
      <c r="N442" s="160" t="s">
        <v>7</v>
      </c>
      <c r="O442" s="161"/>
      <c r="P442" s="161"/>
      <c r="Q442" s="162"/>
      <c r="R442" s="18">
        <f>SUM(R426:R441)</f>
        <v>700</v>
      </c>
      <c r="S442" s="3"/>
      <c r="V442" s="17"/>
      <c r="X442" s="12"/>
      <c r="Y442" s="10"/>
      <c r="AJ442" s="127" t="s">
        <v>475</v>
      </c>
      <c r="AK442" s="128">
        <v>45072.749189820002</v>
      </c>
      <c r="AL442" s="127" t="s">
        <v>478</v>
      </c>
      <c r="AM442" s="129">
        <v>26.283000000000001</v>
      </c>
      <c r="AN442" s="129">
        <v>46</v>
      </c>
      <c r="AO442" s="129">
        <v>68802</v>
      </c>
      <c r="AP442" s="130" t="s">
        <v>20</v>
      </c>
    </row>
    <row r="443" spans="2:42">
      <c r="B443" s="12"/>
      <c r="C443" s="10"/>
      <c r="V443" s="17"/>
      <c r="X443" s="12"/>
      <c r="Y443" s="10"/>
      <c r="AJ443" s="127" t="s">
        <v>475</v>
      </c>
      <c r="AK443" s="128">
        <v>45075.4955787</v>
      </c>
      <c r="AL443" s="127" t="s">
        <v>478</v>
      </c>
      <c r="AM443" s="129">
        <v>3.694</v>
      </c>
      <c r="AN443" s="129">
        <v>6.46</v>
      </c>
      <c r="AO443" s="129">
        <v>5555</v>
      </c>
      <c r="AP443" s="130" t="s">
        <v>916</v>
      </c>
    </row>
    <row r="444" spans="2:42">
      <c r="B444" s="12"/>
      <c r="C444" s="10"/>
      <c r="V444" s="17"/>
      <c r="X444" s="12"/>
      <c r="Y444" s="10"/>
      <c r="AN444" s="134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63" t="s">
        <v>30</v>
      </c>
      <c r="I459" s="163"/>
      <c r="J459" s="163"/>
      <c r="V459" s="17"/>
      <c r="AA459" s="163" t="s">
        <v>31</v>
      </c>
      <c r="AB459" s="163"/>
      <c r="AC459" s="163"/>
    </row>
    <row r="460" spans="1:43">
      <c r="H460" s="163"/>
      <c r="I460" s="163"/>
      <c r="J460" s="163"/>
      <c r="V460" s="17"/>
      <c r="AA460" s="163"/>
      <c r="AB460" s="163"/>
      <c r="AC460" s="163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64" t="s">
        <v>782</v>
      </c>
      <c r="F464" s="164"/>
      <c r="G464" s="164"/>
      <c r="H464" s="164"/>
      <c r="V464" s="17"/>
      <c r="X464" s="23" t="s">
        <v>32</v>
      </c>
      <c r="Y464" s="20">
        <f>IF(B464="PAGADO",0,C469)</f>
        <v>0</v>
      </c>
      <c r="AA464" s="164" t="s">
        <v>437</v>
      </c>
      <c r="AB464" s="164"/>
      <c r="AC464" s="164"/>
      <c r="AD464" s="164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936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381</v>
      </c>
      <c r="AC466" s="3" t="s">
        <v>975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6.8300000000000125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65" t="str">
        <f>IF(Y469&lt;0,"NO PAGAR","COBRAR'")</f>
        <v>COBRAR'</v>
      </c>
      <c r="Y470" s="165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 ht="23.25">
      <c r="B471" s="165" t="str">
        <f>IF(C469&lt;0,"NO PAGAR","COBRAR'")</f>
        <v>COBRAR'</v>
      </c>
      <c r="C471" s="165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58" t="s">
        <v>9</v>
      </c>
      <c r="C472" s="159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58" t="s">
        <v>9</v>
      </c>
      <c r="Y472" s="159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498</v>
      </c>
      <c r="G475" s="3" t="s">
        <v>958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963</v>
      </c>
      <c r="C480" s="10">
        <v>48.66</v>
      </c>
      <c r="E480" s="160" t="s">
        <v>7</v>
      </c>
      <c r="F480" s="161"/>
      <c r="G480" s="162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60" t="s">
        <v>7</v>
      </c>
      <c r="AB480" s="161"/>
      <c r="AC480" s="162"/>
      <c r="AD480" s="5">
        <f>SUM(AD466:AD479)</f>
        <v>140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982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60" t="s">
        <v>7</v>
      </c>
      <c r="O482" s="161"/>
      <c r="P482" s="161"/>
      <c r="Q482" s="162"/>
      <c r="R482" s="18">
        <f>SUM(R466:R481)</f>
        <v>25</v>
      </c>
      <c r="S482" s="3"/>
      <c r="V482" s="17"/>
      <c r="X482" s="12"/>
      <c r="Y482" s="10"/>
      <c r="AJ482" s="160" t="s">
        <v>7</v>
      </c>
      <c r="AK482" s="161"/>
      <c r="AL482" s="161"/>
      <c r="AM482" s="162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4">
        <v>20230607</v>
      </c>
      <c r="AK483" s="154" t="s">
        <v>475</v>
      </c>
      <c r="AL483" s="154" t="s">
        <v>979</v>
      </c>
      <c r="AM483" s="154" t="s">
        <v>478</v>
      </c>
      <c r="AN483" s="156">
        <v>64.17</v>
      </c>
      <c r="AO483" s="155">
        <v>36669</v>
      </c>
      <c r="AP483" s="154">
        <v>0</v>
      </c>
    </row>
    <row r="484" spans="2:42" ht="27" thickBot="1">
      <c r="B484" s="12"/>
      <c r="C484" s="10"/>
      <c r="V484" s="17"/>
      <c r="X484" s="12"/>
      <c r="Y484" s="10"/>
      <c r="AJ484" s="154">
        <v>20230610</v>
      </c>
      <c r="AK484" s="154" t="s">
        <v>475</v>
      </c>
      <c r="AL484" s="154" t="s">
        <v>979</v>
      </c>
      <c r="AM484" s="154" t="s">
        <v>478</v>
      </c>
      <c r="AN484" s="156">
        <v>69</v>
      </c>
      <c r="AO484" s="155">
        <v>39429</v>
      </c>
      <c r="AP484" s="154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7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66" t="s">
        <v>29</v>
      </c>
      <c r="AD491" s="166"/>
      <c r="AE491" s="166"/>
    </row>
    <row r="492" spans="2:42">
      <c r="H492" s="163" t="s">
        <v>28</v>
      </c>
      <c r="I492" s="163"/>
      <c r="J492" s="163"/>
      <c r="V492" s="17"/>
      <c r="AC492" s="166"/>
      <c r="AD492" s="166"/>
      <c r="AE492" s="166"/>
    </row>
    <row r="493" spans="2:42">
      <c r="H493" s="163"/>
      <c r="I493" s="163"/>
      <c r="J493" s="163"/>
      <c r="V493" s="17"/>
      <c r="AC493" s="166"/>
      <c r="AD493" s="166"/>
      <c r="AE493" s="166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6.8300000000000125</v>
      </c>
      <c r="E497" s="164" t="s">
        <v>782</v>
      </c>
      <c r="F497" s="164"/>
      <c r="G497" s="164"/>
      <c r="H497" s="164"/>
      <c r="V497" s="17"/>
      <c r="X497" s="23" t="s">
        <v>32</v>
      </c>
      <c r="Y497" s="20">
        <f>IF(B497="PAGADO",0,C502)</f>
        <v>6.8300000000000125</v>
      </c>
      <c r="AA497" s="164" t="s">
        <v>20</v>
      </c>
      <c r="AB497" s="164"/>
      <c r="AC497" s="164"/>
      <c r="AD497" s="164"/>
    </row>
    <row r="498" spans="2:41">
      <c r="B498" s="1" t="s">
        <v>0</v>
      </c>
      <c r="C498" s="19">
        <f>H513</f>
        <v>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Y499" s="2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6.8300000000000125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1" t="s">
        <v>24</v>
      </c>
      <c r="Y500" s="19">
        <f>IF(Y497&gt;0,Y497+Y498,Y498)</f>
        <v>6.8300000000000125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C524</f>
        <v>0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Y524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6.8300000000000125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6.8300000000000125</v>
      </c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1" ht="26.25">
      <c r="B503" s="167" t="str">
        <f>IF(C502&lt;0,"NO PAGAR","COBRAR")</f>
        <v>COBRAR</v>
      </c>
      <c r="C503" s="167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67" t="str">
        <f>IF(Y502&lt;0,"NO PAGAR","COBRAR")</f>
        <v>COBRAR</v>
      </c>
      <c r="Y503" s="167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58" t="s">
        <v>9</v>
      </c>
      <c r="C504" s="159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58" t="s">
        <v>9</v>
      </c>
      <c r="Y504" s="159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IF(C538&lt;0,"SALDO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 FAVOR'</v>
      </c>
      <c r="Y505" s="10" t="b">
        <f>IF(C502&lt;=0,C502*-1)</f>
        <v>0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0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/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/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14</v>
      </c>
      <c r="C510" s="10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17</v>
      </c>
      <c r="C513" s="10"/>
      <c r="E513" s="160" t="s">
        <v>7</v>
      </c>
      <c r="F513" s="161"/>
      <c r="G513" s="162"/>
      <c r="H513" s="5">
        <f>SUM(H499:H512)</f>
        <v>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60" t="s">
        <v>7</v>
      </c>
      <c r="AB513" s="161"/>
      <c r="AC513" s="162"/>
      <c r="AD513" s="5">
        <f>SUM(AD499:AD512)</f>
        <v>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>
      <c r="B515" s="12"/>
      <c r="C515" s="10"/>
      <c r="N515" s="160" t="s">
        <v>7</v>
      </c>
      <c r="O515" s="161"/>
      <c r="P515" s="161"/>
      <c r="Q515" s="162"/>
      <c r="R515" s="18">
        <f>SUM(R499:R514)</f>
        <v>0</v>
      </c>
      <c r="S515" s="3"/>
      <c r="V515" s="17"/>
      <c r="X515" s="12"/>
      <c r="Y515" s="10"/>
      <c r="AJ515" s="160" t="s">
        <v>7</v>
      </c>
      <c r="AK515" s="161"/>
      <c r="AL515" s="161"/>
      <c r="AM515" s="162"/>
      <c r="AN515" s="18">
        <f>SUM(AN499:AN514)</f>
        <v>0</v>
      </c>
      <c r="AO515" s="3"/>
    </row>
    <row r="516" spans="2:41">
      <c r="B516" s="12"/>
      <c r="C516" s="10"/>
      <c r="V516" s="17"/>
      <c r="X516" s="12"/>
      <c r="Y516" s="10"/>
    </row>
    <row r="517" spans="2:41">
      <c r="B517" s="12"/>
      <c r="C517" s="10"/>
      <c r="V517" s="17"/>
      <c r="X517" s="12"/>
      <c r="Y517" s="10"/>
    </row>
    <row r="518" spans="2:41">
      <c r="B518" s="12"/>
      <c r="C518" s="10"/>
      <c r="E518" s="14"/>
      <c r="V518" s="17"/>
      <c r="X518" s="12"/>
      <c r="Y518" s="10"/>
      <c r="AA518" s="14"/>
    </row>
    <row r="519" spans="2:41">
      <c r="B519" s="12"/>
      <c r="C519" s="10"/>
      <c r="V519" s="17"/>
      <c r="X519" s="12"/>
      <c r="Y519" s="10"/>
    </row>
    <row r="520" spans="2:41">
      <c r="B520" s="12"/>
      <c r="C520" s="10"/>
      <c r="V520" s="17"/>
      <c r="X520" s="12"/>
      <c r="Y520" s="10"/>
    </row>
    <row r="521" spans="2:41">
      <c r="B521" s="12"/>
      <c r="C521" s="10"/>
      <c r="V521" s="17"/>
      <c r="X521" s="12"/>
      <c r="Y521" s="10"/>
    </row>
    <row r="522" spans="2:41">
      <c r="B522" s="12"/>
      <c r="C522" s="10"/>
      <c r="V522" s="17"/>
      <c r="X522" s="12"/>
      <c r="Y522" s="10"/>
    </row>
    <row r="523" spans="2:41">
      <c r="B523" s="11"/>
      <c r="C523" s="10"/>
      <c r="V523" s="17"/>
      <c r="X523" s="11"/>
      <c r="Y523" s="10"/>
    </row>
    <row r="524" spans="2:41">
      <c r="B524" s="15" t="s">
        <v>18</v>
      </c>
      <c r="C524" s="16">
        <f>SUM(C505:C523)</f>
        <v>0</v>
      </c>
      <c r="V524" s="17"/>
      <c r="X524" s="15" t="s">
        <v>18</v>
      </c>
      <c r="Y524" s="16">
        <f>SUM(Y505:Y523)</f>
        <v>0</v>
      </c>
    </row>
    <row r="525" spans="2:41">
      <c r="D525" t="s">
        <v>22</v>
      </c>
      <c r="E525" t="s">
        <v>21</v>
      </c>
      <c r="V525" s="17"/>
      <c r="Z525" t="s">
        <v>22</v>
      </c>
      <c r="AA525" t="s">
        <v>21</v>
      </c>
    </row>
    <row r="526" spans="2:41">
      <c r="E526" s="1" t="s">
        <v>19</v>
      </c>
      <c r="V526" s="17"/>
      <c r="AA526" s="1" t="s">
        <v>19</v>
      </c>
    </row>
    <row r="527" spans="2:41">
      <c r="V527" s="17"/>
    </row>
    <row r="528" spans="2:41">
      <c r="V528" s="17"/>
    </row>
    <row r="529" spans="1:43">
      <c r="V529" s="17"/>
    </row>
    <row r="530" spans="1:43">
      <c r="V530" s="17"/>
    </row>
    <row r="531" spans="1:43">
      <c r="V531" s="17"/>
    </row>
    <row r="532" spans="1:43">
      <c r="V532" s="17"/>
    </row>
    <row r="533" spans="1:4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</row>
    <row r="534" spans="1:43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</row>
    <row r="535" spans="1:43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</row>
    <row r="536" spans="1:43">
      <c r="V536" s="17"/>
    </row>
    <row r="537" spans="1:43">
      <c r="H537" s="163" t="s">
        <v>30</v>
      </c>
      <c r="I537" s="163"/>
      <c r="J537" s="163"/>
      <c r="V537" s="17"/>
      <c r="AA537" s="163" t="s">
        <v>31</v>
      </c>
      <c r="AB537" s="163"/>
      <c r="AC537" s="163"/>
    </row>
    <row r="538" spans="1:43">
      <c r="H538" s="163"/>
      <c r="I538" s="163"/>
      <c r="J538" s="163"/>
      <c r="V538" s="17"/>
      <c r="AA538" s="163"/>
      <c r="AB538" s="163"/>
      <c r="AC538" s="163"/>
    </row>
    <row r="539" spans="1:43">
      <c r="V539" s="17"/>
    </row>
    <row r="540" spans="1:43">
      <c r="V540" s="17"/>
    </row>
    <row r="541" spans="1:43" ht="23.25">
      <c r="B541" s="24" t="s">
        <v>67</v>
      </c>
      <c r="V541" s="17"/>
      <c r="X541" s="22" t="s">
        <v>67</v>
      </c>
    </row>
    <row r="542" spans="1:43" ht="23.25">
      <c r="B542" s="23" t="s">
        <v>32</v>
      </c>
      <c r="C542" s="20">
        <f>IF(X497="PAGADO",0,C502)</f>
        <v>6.8300000000000125</v>
      </c>
      <c r="E542" s="164" t="s">
        <v>20</v>
      </c>
      <c r="F542" s="164"/>
      <c r="G542" s="164"/>
      <c r="H542" s="164"/>
      <c r="V542" s="17"/>
      <c r="X542" s="23" t="s">
        <v>32</v>
      </c>
      <c r="Y542" s="20">
        <f>IF(B1333="PAGADO",0,C547)</f>
        <v>6.8300000000000125</v>
      </c>
      <c r="AA542" s="164" t="s">
        <v>20</v>
      </c>
      <c r="AB542" s="164"/>
      <c r="AC542" s="164"/>
      <c r="AD542" s="164"/>
    </row>
    <row r="543" spans="1:43">
      <c r="B543" s="1" t="s">
        <v>0</v>
      </c>
      <c r="C543" s="19">
        <f>H558</f>
        <v>0</v>
      </c>
      <c r="E543" s="2" t="s">
        <v>1</v>
      </c>
      <c r="F543" s="2" t="s">
        <v>2</v>
      </c>
      <c r="G543" s="2" t="s">
        <v>3</v>
      </c>
      <c r="H543" s="2" t="s">
        <v>4</v>
      </c>
      <c r="N543" s="2" t="s">
        <v>1</v>
      </c>
      <c r="O543" s="2" t="s">
        <v>5</v>
      </c>
      <c r="P543" s="2" t="s">
        <v>4</v>
      </c>
      <c r="Q543" s="2" t="s">
        <v>6</v>
      </c>
      <c r="R543" s="2" t="s">
        <v>7</v>
      </c>
      <c r="S543" s="3"/>
      <c r="V543" s="17"/>
      <c r="X543" s="1" t="s">
        <v>0</v>
      </c>
      <c r="Y543" s="19">
        <f>AD558</f>
        <v>0</v>
      </c>
      <c r="AA543" s="2" t="s">
        <v>1</v>
      </c>
      <c r="AB543" s="2" t="s">
        <v>2</v>
      </c>
      <c r="AC543" s="2" t="s">
        <v>3</v>
      </c>
      <c r="AD543" s="2" t="s">
        <v>4</v>
      </c>
      <c r="AJ543" s="2" t="s">
        <v>1</v>
      </c>
      <c r="AK543" s="2" t="s">
        <v>5</v>
      </c>
      <c r="AL543" s="2" t="s">
        <v>4</v>
      </c>
      <c r="AM543" s="2" t="s">
        <v>6</v>
      </c>
      <c r="AN543" s="2" t="s">
        <v>7</v>
      </c>
      <c r="AO543" s="3"/>
    </row>
    <row r="544" spans="1:43">
      <c r="C544" s="2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Y544" s="2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" t="s">
        <v>24</v>
      </c>
      <c r="C545" s="19">
        <f>IF(C542&gt;0,C542+C543,C543)</f>
        <v>6.8300000000000125</v>
      </c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" t="s">
        <v>24</v>
      </c>
      <c r="Y545" s="19">
        <f>IF(Y542&gt;0,Y542+Y543,Y543)</f>
        <v>6.8300000000000125</v>
      </c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" t="s">
        <v>9</v>
      </c>
      <c r="C546" s="20">
        <f>C570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" t="s">
        <v>9</v>
      </c>
      <c r="Y546" s="20">
        <f>Y570</f>
        <v>0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6" t="s">
        <v>26</v>
      </c>
      <c r="C547" s="21">
        <f>C545-C546</f>
        <v>6.8300000000000125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6" t="s">
        <v>27</v>
      </c>
      <c r="Y547" s="21">
        <f>Y545-Y546</f>
        <v>6.8300000000000125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 ht="23.25">
      <c r="B548" s="6"/>
      <c r="C548" s="7"/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65" t="str">
        <f>IF(Y547&lt;0,"NO PAGAR","COBRAR'")</f>
        <v>COBRAR'</v>
      </c>
      <c r="Y548" s="165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 ht="23.25">
      <c r="B549" s="165" t="str">
        <f>IF(C547&lt;0,"NO PAGAR","COBRAR'")</f>
        <v>COBRAR'</v>
      </c>
      <c r="C549" s="165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6"/>
      <c r="Y549" s="8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58" t="s">
        <v>9</v>
      </c>
      <c r="C550" s="159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58" t="s">
        <v>9</v>
      </c>
      <c r="Y550" s="159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9" t="str">
        <f>IF(Y502&lt;0,"SALDO ADELANTADO","SALDO A FAVOR '")</f>
        <v>SALDO A FAVOR '</v>
      </c>
      <c r="C551" s="10" t="b">
        <f>IF(Y502&lt;=0,Y502*-1)</f>
        <v>0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9" t="str">
        <f>IF(C547&lt;0,"SALDO ADELANTADO","SALDO A FAVOR'")</f>
        <v>SALDO A FAVOR'</v>
      </c>
      <c r="Y551" s="10" t="b">
        <f>IF(C547&lt;=0,C547*-1)</f>
        <v>0</v>
      </c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10</v>
      </c>
      <c r="C552" s="10">
        <f>R560</f>
        <v>0</v>
      </c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10</v>
      </c>
      <c r="Y552" s="10">
        <f>AN560</f>
        <v>0</v>
      </c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11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11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12</v>
      </c>
      <c r="C554" s="1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X554" s="11" t="s">
        <v>12</v>
      </c>
      <c r="Y554" s="1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1" t="s">
        <v>13</v>
      </c>
      <c r="C555" s="10"/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1" t="s">
        <v>13</v>
      </c>
      <c r="Y555" s="10"/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1" t="s">
        <v>14</v>
      </c>
      <c r="C556" s="10"/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1" t="s">
        <v>14</v>
      </c>
      <c r="Y556" s="10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1" t="s">
        <v>15</v>
      </c>
      <c r="C557" s="10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1" t="s">
        <v>15</v>
      </c>
      <c r="Y557" s="10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11" t="s">
        <v>16</v>
      </c>
      <c r="C558" s="10"/>
      <c r="E558" s="160" t="s">
        <v>7</v>
      </c>
      <c r="F558" s="161"/>
      <c r="G558" s="162"/>
      <c r="H558" s="5">
        <f>SUM(H544:H557)</f>
        <v>0</v>
      </c>
      <c r="N558" s="3"/>
      <c r="O558" s="3"/>
      <c r="P558" s="3"/>
      <c r="Q558" s="3"/>
      <c r="R558" s="18"/>
      <c r="S558" s="3"/>
      <c r="V558" s="17"/>
      <c r="X558" s="11" t="s">
        <v>16</v>
      </c>
      <c r="Y558" s="10"/>
      <c r="AA558" s="160" t="s">
        <v>7</v>
      </c>
      <c r="AB558" s="161"/>
      <c r="AC558" s="162"/>
      <c r="AD558" s="5">
        <f>SUM(AD544:AD557)</f>
        <v>0</v>
      </c>
      <c r="AJ558" s="3"/>
      <c r="AK558" s="3"/>
      <c r="AL558" s="3"/>
      <c r="AM558" s="3"/>
      <c r="AN558" s="18"/>
      <c r="AO558" s="3"/>
    </row>
    <row r="559" spans="2:41">
      <c r="B559" s="11" t="s">
        <v>17</v>
      </c>
      <c r="C559" s="10"/>
      <c r="E559" s="13"/>
      <c r="F559" s="13"/>
      <c r="G559" s="13"/>
      <c r="N559" s="3"/>
      <c r="O559" s="3"/>
      <c r="P559" s="3"/>
      <c r="Q559" s="3"/>
      <c r="R559" s="18"/>
      <c r="S559" s="3"/>
      <c r="V559" s="17"/>
      <c r="X559" s="11" t="s">
        <v>17</v>
      </c>
      <c r="Y559" s="10"/>
      <c r="AA559" s="13"/>
      <c r="AB559" s="13"/>
      <c r="AC559" s="13"/>
      <c r="AJ559" s="3"/>
      <c r="AK559" s="3"/>
      <c r="AL559" s="3"/>
      <c r="AM559" s="3"/>
      <c r="AN559" s="18"/>
      <c r="AO559" s="3"/>
    </row>
    <row r="560" spans="2:41">
      <c r="B560" s="12"/>
      <c r="C560" s="10"/>
      <c r="N560" s="160" t="s">
        <v>7</v>
      </c>
      <c r="O560" s="161"/>
      <c r="P560" s="161"/>
      <c r="Q560" s="162"/>
      <c r="R560" s="18">
        <f>SUM(R544:R559)</f>
        <v>0</v>
      </c>
      <c r="S560" s="3"/>
      <c r="V560" s="17"/>
      <c r="X560" s="12"/>
      <c r="Y560" s="10"/>
      <c r="AJ560" s="160" t="s">
        <v>7</v>
      </c>
      <c r="AK560" s="161"/>
      <c r="AL560" s="161"/>
      <c r="AM560" s="162"/>
      <c r="AN560" s="18">
        <f>SUM(AN544:AN559)</f>
        <v>0</v>
      </c>
      <c r="AO560" s="3"/>
    </row>
    <row r="561" spans="2:31">
      <c r="B561" s="12"/>
      <c r="C561" s="10"/>
      <c r="V561" s="17"/>
      <c r="X561" s="12"/>
      <c r="Y561" s="10"/>
    </row>
    <row r="562" spans="2:31">
      <c r="B562" s="12"/>
      <c r="C562" s="10"/>
      <c r="V562" s="17"/>
      <c r="X562" s="12"/>
      <c r="Y562" s="10"/>
    </row>
    <row r="563" spans="2:31">
      <c r="B563" s="12"/>
      <c r="C563" s="10"/>
      <c r="E563" s="14"/>
      <c r="V563" s="17"/>
      <c r="X563" s="12"/>
      <c r="Y563" s="10"/>
      <c r="AA563" s="14"/>
    </row>
    <row r="564" spans="2:31">
      <c r="B564" s="12"/>
      <c r="C564" s="10"/>
      <c r="V564" s="17"/>
      <c r="X564" s="12"/>
      <c r="Y564" s="10"/>
    </row>
    <row r="565" spans="2:31">
      <c r="B565" s="12"/>
      <c r="C565" s="10"/>
      <c r="V565" s="17"/>
      <c r="X565" s="12"/>
      <c r="Y565" s="10"/>
    </row>
    <row r="566" spans="2:31">
      <c r="B566" s="12"/>
      <c r="C566" s="10"/>
      <c r="V566" s="17"/>
      <c r="X566" s="12"/>
      <c r="Y566" s="10"/>
    </row>
    <row r="567" spans="2:31">
      <c r="B567" s="12"/>
      <c r="C567" s="10"/>
      <c r="V567" s="17"/>
      <c r="X567" s="12"/>
      <c r="Y567" s="10"/>
    </row>
    <row r="568" spans="2:31">
      <c r="B568" s="12"/>
      <c r="C568" s="10"/>
      <c r="V568" s="17"/>
      <c r="X568" s="12"/>
      <c r="Y568" s="10"/>
    </row>
    <row r="569" spans="2:31">
      <c r="B569" s="11"/>
      <c r="C569" s="10"/>
      <c r="V569" s="17"/>
      <c r="X569" s="11"/>
      <c r="Y569" s="10"/>
    </row>
    <row r="570" spans="2:31">
      <c r="B570" s="15" t="s">
        <v>18</v>
      </c>
      <c r="C570" s="16">
        <f>SUM(C551:C569)</f>
        <v>0</v>
      </c>
      <c r="D570" t="s">
        <v>22</v>
      </c>
      <c r="E570" t="s">
        <v>21</v>
      </c>
      <c r="V570" s="17"/>
      <c r="X570" s="15" t="s">
        <v>18</v>
      </c>
      <c r="Y570" s="16">
        <f>SUM(Y551:Y569)</f>
        <v>0</v>
      </c>
      <c r="Z570" t="s">
        <v>22</v>
      </c>
      <c r="AA570" t="s">
        <v>21</v>
      </c>
    </row>
    <row r="571" spans="2:31">
      <c r="E571" s="1" t="s">
        <v>19</v>
      </c>
      <c r="V571" s="17"/>
      <c r="AA571" s="1" t="s">
        <v>19</v>
      </c>
    </row>
    <row r="572" spans="2:31">
      <c r="V572" s="17"/>
    </row>
    <row r="573" spans="2:31">
      <c r="V573" s="17"/>
    </row>
    <row r="574" spans="2:31">
      <c r="V574" s="17"/>
    </row>
    <row r="575" spans="2:31">
      <c r="V575" s="17"/>
      <c r="AC575" s="166" t="s">
        <v>29</v>
      </c>
      <c r="AD575" s="166"/>
      <c r="AE575" s="166"/>
    </row>
    <row r="576" spans="2:31">
      <c r="H576" s="163" t="s">
        <v>28</v>
      </c>
      <c r="I576" s="163"/>
      <c r="J576" s="163"/>
      <c r="V576" s="17"/>
      <c r="AC576" s="166"/>
      <c r="AD576" s="166"/>
      <c r="AE576" s="166"/>
    </row>
    <row r="577" spans="2:41">
      <c r="H577" s="163"/>
      <c r="I577" s="163"/>
      <c r="J577" s="163"/>
      <c r="V577" s="17"/>
      <c r="AC577" s="166"/>
      <c r="AD577" s="166"/>
      <c r="AE577" s="166"/>
    </row>
    <row r="578" spans="2:41">
      <c r="V578" s="17"/>
    </row>
    <row r="579" spans="2:41">
      <c r="V579" s="17"/>
    </row>
    <row r="580" spans="2:41" ht="23.25">
      <c r="B580" s="22" t="s">
        <v>68</v>
      </c>
      <c r="V580" s="17"/>
      <c r="X580" s="22" t="s">
        <v>68</v>
      </c>
    </row>
    <row r="581" spans="2:41" ht="23.25">
      <c r="B581" s="23" t="s">
        <v>32</v>
      </c>
      <c r="C581" s="20">
        <f>IF(X542="PAGADO",0,Y547)</f>
        <v>6.8300000000000125</v>
      </c>
      <c r="E581" s="164" t="s">
        <v>20</v>
      </c>
      <c r="F581" s="164"/>
      <c r="G581" s="164"/>
      <c r="H581" s="164"/>
      <c r="V581" s="17"/>
      <c r="X581" s="23" t="s">
        <v>32</v>
      </c>
      <c r="Y581" s="20">
        <f>IF(B581="PAGADO",0,C586)</f>
        <v>6.8300000000000125</v>
      </c>
      <c r="AA581" s="164" t="s">
        <v>20</v>
      </c>
      <c r="AB581" s="164"/>
      <c r="AC581" s="164"/>
      <c r="AD581" s="164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6.8300000000000125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6.8300000000000125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6.8300000000000125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6.8300000000000125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67" t="str">
        <f>IF(C586&lt;0,"NO PAGAR","COBRAR")</f>
        <v>COBRAR</v>
      </c>
      <c r="C587" s="167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67" t="str">
        <f>IF(Y586&lt;0,"NO PAGAR","COBRAR")</f>
        <v>COBRAR</v>
      </c>
      <c r="Y587" s="167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58" t="s">
        <v>9</v>
      </c>
      <c r="C588" s="159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58" t="s">
        <v>9</v>
      </c>
      <c r="Y588" s="159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 t="b">
        <f>IF(Y542&lt;=0,Y542*-1)</f>
        <v>0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 FAVOR'</v>
      </c>
      <c r="Y589" s="10" t="b">
        <f>IF(C586&lt;=0,C586*-1)</f>
        <v>0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60" t="s">
        <v>7</v>
      </c>
      <c r="F597" s="161"/>
      <c r="G597" s="162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60" t="s">
        <v>7</v>
      </c>
      <c r="AB597" s="161"/>
      <c r="AC597" s="162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60" t="s">
        <v>7</v>
      </c>
      <c r="O599" s="161"/>
      <c r="P599" s="161"/>
      <c r="Q599" s="162"/>
      <c r="R599" s="18">
        <f>SUM(R583:R598)</f>
        <v>0</v>
      </c>
      <c r="S599" s="3"/>
      <c r="V599" s="17"/>
      <c r="X599" s="12"/>
      <c r="Y599" s="10"/>
      <c r="AJ599" s="160" t="s">
        <v>7</v>
      </c>
      <c r="AK599" s="161"/>
      <c r="AL599" s="161"/>
      <c r="AM599" s="162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0</v>
      </c>
      <c r="V608" s="17"/>
      <c r="X608" s="15" t="s">
        <v>18</v>
      </c>
      <c r="Y608" s="16">
        <f>SUM(Y589:Y607)</f>
        <v>0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63" t="s">
        <v>30</v>
      </c>
      <c r="I621" s="163"/>
      <c r="J621" s="163"/>
      <c r="V621" s="17"/>
      <c r="AA621" s="163" t="s">
        <v>31</v>
      </c>
      <c r="AB621" s="163"/>
      <c r="AC621" s="163"/>
    </row>
    <row r="622" spans="1:43">
      <c r="H622" s="163"/>
      <c r="I622" s="163"/>
      <c r="J622" s="163"/>
      <c r="V622" s="17"/>
      <c r="AA622" s="163"/>
      <c r="AB622" s="163"/>
      <c r="AC622" s="163"/>
    </row>
    <row r="623" spans="1:43">
      <c r="V623" s="17"/>
    </row>
    <row r="624" spans="1:43">
      <c r="V624" s="17"/>
    </row>
    <row r="625" spans="2:41" ht="23.25">
      <c r="B625" s="24" t="s">
        <v>68</v>
      </c>
      <c r="V625" s="17"/>
      <c r="X625" s="22" t="s">
        <v>68</v>
      </c>
    </row>
    <row r="626" spans="2:41" ht="23.25">
      <c r="B626" s="23" t="s">
        <v>32</v>
      </c>
      <c r="C626" s="20">
        <f>IF(X581="PAGADO",0,C586)</f>
        <v>6.8300000000000125</v>
      </c>
      <c r="E626" s="164" t="s">
        <v>20</v>
      </c>
      <c r="F626" s="164"/>
      <c r="G626" s="164"/>
      <c r="H626" s="164"/>
      <c r="V626" s="17"/>
      <c r="X626" s="23" t="s">
        <v>32</v>
      </c>
      <c r="Y626" s="20">
        <f>IF(B1426="PAGADO",0,C631)</f>
        <v>6.8300000000000125</v>
      </c>
      <c r="AA626" s="164" t="s">
        <v>20</v>
      </c>
      <c r="AB626" s="164"/>
      <c r="AC626" s="164"/>
      <c r="AD626" s="164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6.8300000000000125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6.8300000000000125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0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6.8300000000000125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6.8300000000000125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65" t="str">
        <f>IF(Y631&lt;0,"NO PAGAR","COBRAR'")</f>
        <v>COBRAR'</v>
      </c>
      <c r="Y632" s="165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65" t="str">
        <f>IF(C631&lt;0,"NO PAGAR","COBRAR'")</f>
        <v>COBRAR'</v>
      </c>
      <c r="C633" s="165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58" t="s">
        <v>9</v>
      </c>
      <c r="C634" s="159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58" t="s">
        <v>9</v>
      </c>
      <c r="Y634" s="159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 FAVOR '</v>
      </c>
      <c r="C635" s="10" t="b">
        <f>IF(Y586&lt;=0,Y586*-1)</f>
        <v>0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 FAVOR'</v>
      </c>
      <c r="Y635" s="10" t="b">
        <f>IF(C631&lt;=0,C631*-1)</f>
        <v>0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60" t="s">
        <v>7</v>
      </c>
      <c r="F642" s="161"/>
      <c r="G642" s="162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60" t="s">
        <v>7</v>
      </c>
      <c r="AB642" s="161"/>
      <c r="AC642" s="162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60" t="s">
        <v>7</v>
      </c>
      <c r="O644" s="161"/>
      <c r="P644" s="161"/>
      <c r="Q644" s="162"/>
      <c r="R644" s="18">
        <f>SUM(R628:R643)</f>
        <v>0</v>
      </c>
      <c r="S644" s="3"/>
      <c r="V644" s="17"/>
      <c r="X644" s="12"/>
      <c r="Y644" s="10"/>
      <c r="AJ644" s="160" t="s">
        <v>7</v>
      </c>
      <c r="AK644" s="161"/>
      <c r="AL644" s="161"/>
      <c r="AM644" s="162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0</v>
      </c>
      <c r="D654" t="s">
        <v>22</v>
      </c>
      <c r="E654" t="s">
        <v>21</v>
      </c>
      <c r="V654" s="17"/>
      <c r="X654" s="15" t="s">
        <v>18</v>
      </c>
      <c r="Y654" s="16">
        <f>SUM(Y635:Y653)</f>
        <v>0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66" t="s">
        <v>29</v>
      </c>
      <c r="AD668" s="166"/>
      <c r="AE668" s="166"/>
    </row>
    <row r="669" spans="8:31">
      <c r="H669" s="163" t="s">
        <v>28</v>
      </c>
      <c r="I669" s="163"/>
      <c r="J669" s="163"/>
      <c r="V669" s="17"/>
      <c r="AC669" s="166"/>
      <c r="AD669" s="166"/>
      <c r="AE669" s="166"/>
    </row>
    <row r="670" spans="8:31">
      <c r="H670" s="163"/>
      <c r="I670" s="163"/>
      <c r="J670" s="163"/>
      <c r="V670" s="17"/>
      <c r="AC670" s="166"/>
      <c r="AD670" s="166"/>
      <c r="AE670" s="166"/>
    </row>
    <row r="671" spans="8:31">
      <c r="V671" s="17"/>
    </row>
    <row r="672" spans="8:31">
      <c r="V672" s="17"/>
    </row>
    <row r="673" spans="2:41" ht="23.25">
      <c r="B673" s="22" t="s">
        <v>69</v>
      </c>
      <c r="V673" s="17"/>
      <c r="X673" s="22" t="s">
        <v>69</v>
      </c>
    </row>
    <row r="674" spans="2:41" ht="23.25">
      <c r="B674" s="23" t="s">
        <v>32</v>
      </c>
      <c r="C674" s="20">
        <f>IF(X626="PAGADO",0,Y631)</f>
        <v>6.8300000000000125</v>
      </c>
      <c r="E674" s="164" t="s">
        <v>20</v>
      </c>
      <c r="F674" s="164"/>
      <c r="G674" s="164"/>
      <c r="H674" s="164"/>
      <c r="V674" s="17"/>
      <c r="X674" s="23" t="s">
        <v>32</v>
      </c>
      <c r="Y674" s="20">
        <f>IF(B674="PAGADO",0,C679)</f>
        <v>6.8300000000000125</v>
      </c>
      <c r="AA674" s="164" t="s">
        <v>20</v>
      </c>
      <c r="AB674" s="164"/>
      <c r="AC674" s="164"/>
      <c r="AD674" s="164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6.8300000000000125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6.8300000000000125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C701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Y701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6.8300000000000125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6.8300000000000125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67" t="str">
        <f>IF(C679&lt;0,"NO PAGAR","COBRAR")</f>
        <v>COBRAR</v>
      </c>
      <c r="C680" s="167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67" t="str">
        <f>IF(Y679&lt;0,"NO PAGAR","COBRAR")</f>
        <v>COBRAR</v>
      </c>
      <c r="Y680" s="167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58" t="s">
        <v>9</v>
      </c>
      <c r="C681" s="159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58" t="s">
        <v>9</v>
      </c>
      <c r="Y681" s="159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IF(C715&lt;0,"SALDO A FAVOR","SALDO ADELANTAD0'")</f>
        <v>SALDO ADELANTAD0'</v>
      </c>
      <c r="C682" s="10" t="b">
        <f>IF(Y626&lt;=0,Y626*-1)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 FAVOR'</v>
      </c>
      <c r="Y682" s="10" t="b">
        <f>IF(C679&lt;=0,C679*-1)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17</v>
      </c>
      <c r="C690" s="10"/>
      <c r="E690" s="160" t="s">
        <v>7</v>
      </c>
      <c r="F690" s="161"/>
      <c r="G690" s="162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60" t="s">
        <v>7</v>
      </c>
      <c r="AB690" s="161"/>
      <c r="AC690" s="162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2:41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2:41">
      <c r="B692" s="12"/>
      <c r="C692" s="10"/>
      <c r="N692" s="160" t="s">
        <v>7</v>
      </c>
      <c r="O692" s="161"/>
      <c r="P692" s="161"/>
      <c r="Q692" s="162"/>
      <c r="R692" s="18">
        <f>SUM(R676:R691)</f>
        <v>0</v>
      </c>
      <c r="S692" s="3"/>
      <c r="V692" s="17"/>
      <c r="X692" s="12"/>
      <c r="Y692" s="10"/>
      <c r="AJ692" s="160" t="s">
        <v>7</v>
      </c>
      <c r="AK692" s="161"/>
      <c r="AL692" s="161"/>
      <c r="AM692" s="162"/>
      <c r="AN692" s="18">
        <f>SUM(AN676:AN691)</f>
        <v>0</v>
      </c>
      <c r="AO692" s="3"/>
    </row>
    <row r="693" spans="2:41">
      <c r="B693" s="12"/>
      <c r="C693" s="10"/>
      <c r="V693" s="17"/>
      <c r="X693" s="12"/>
      <c r="Y693" s="10"/>
    </row>
    <row r="694" spans="2:41">
      <c r="B694" s="12"/>
      <c r="C694" s="10"/>
      <c r="V694" s="17"/>
      <c r="X694" s="12"/>
      <c r="Y694" s="10"/>
    </row>
    <row r="695" spans="2:41">
      <c r="B695" s="12"/>
      <c r="C695" s="10"/>
      <c r="E695" s="14"/>
      <c r="V695" s="17"/>
      <c r="X695" s="12"/>
      <c r="Y695" s="10"/>
      <c r="AA695" s="14"/>
    </row>
    <row r="696" spans="2:41">
      <c r="B696" s="12"/>
      <c r="C696" s="10"/>
      <c r="V696" s="17"/>
      <c r="X696" s="12"/>
      <c r="Y696" s="10"/>
    </row>
    <row r="697" spans="2:41">
      <c r="B697" s="12"/>
      <c r="C697" s="10"/>
      <c r="V697" s="17"/>
      <c r="X697" s="12"/>
      <c r="Y697" s="10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1"/>
      <c r="C700" s="10"/>
      <c r="V700" s="17"/>
      <c r="X700" s="11"/>
      <c r="Y700" s="10"/>
    </row>
    <row r="701" spans="2:41">
      <c r="B701" s="15" t="s">
        <v>18</v>
      </c>
      <c r="C701" s="16">
        <f>SUM(C682:C700)</f>
        <v>0</v>
      </c>
      <c r="V701" s="17"/>
      <c r="X701" s="15" t="s">
        <v>18</v>
      </c>
      <c r="Y701" s="16">
        <f>SUM(Y682:Y700)</f>
        <v>0</v>
      </c>
    </row>
    <row r="702" spans="2:41">
      <c r="D702" t="s">
        <v>22</v>
      </c>
      <c r="E702" t="s">
        <v>21</v>
      </c>
      <c r="V702" s="17"/>
      <c r="Z702" t="s">
        <v>22</v>
      </c>
      <c r="AA702" t="s">
        <v>21</v>
      </c>
    </row>
    <row r="703" spans="2:41">
      <c r="E703" s="1" t="s">
        <v>19</v>
      </c>
      <c r="V703" s="17"/>
      <c r="AA703" s="1" t="s">
        <v>19</v>
      </c>
    </row>
    <row r="704" spans="2:41">
      <c r="V704" s="17"/>
    </row>
    <row r="705" spans="1:43">
      <c r="V705" s="17"/>
    </row>
    <row r="706" spans="1:43">
      <c r="V706" s="17"/>
    </row>
    <row r="707" spans="1:43">
      <c r="V707" s="17"/>
    </row>
    <row r="708" spans="1:43">
      <c r="V708" s="17"/>
    </row>
    <row r="709" spans="1:43">
      <c r="V709" s="17"/>
    </row>
    <row r="710" spans="1:43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</row>
    <row r="711" spans="1:43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</row>
    <row r="712" spans="1:43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</row>
    <row r="713" spans="1:43">
      <c r="V713" s="17"/>
    </row>
    <row r="714" spans="1:43">
      <c r="H714" s="163" t="s">
        <v>30</v>
      </c>
      <c r="I714" s="163"/>
      <c r="J714" s="163"/>
      <c r="V714" s="17"/>
      <c r="AA714" s="163" t="s">
        <v>31</v>
      </c>
      <c r="AB714" s="163"/>
      <c r="AC714" s="163"/>
    </row>
    <row r="715" spans="1:43">
      <c r="H715" s="163"/>
      <c r="I715" s="163"/>
      <c r="J715" s="163"/>
      <c r="V715" s="17"/>
      <c r="AA715" s="163"/>
      <c r="AB715" s="163"/>
      <c r="AC715" s="163"/>
    </row>
    <row r="716" spans="1:43">
      <c r="V716" s="17"/>
    </row>
    <row r="717" spans="1:43">
      <c r="V717" s="17"/>
    </row>
    <row r="718" spans="1:43" ht="23.25">
      <c r="B718" s="24" t="s">
        <v>69</v>
      </c>
      <c r="V718" s="17"/>
      <c r="X718" s="22" t="s">
        <v>69</v>
      </c>
    </row>
    <row r="719" spans="1:43" ht="23.25">
      <c r="B719" s="23" t="s">
        <v>32</v>
      </c>
      <c r="C719" s="20">
        <f>IF(X674="PAGADO",0,C679)</f>
        <v>6.8300000000000125</v>
      </c>
      <c r="E719" s="164" t="s">
        <v>20</v>
      </c>
      <c r="F719" s="164"/>
      <c r="G719" s="164"/>
      <c r="H719" s="164"/>
      <c r="V719" s="17"/>
      <c r="X719" s="23" t="s">
        <v>32</v>
      </c>
      <c r="Y719" s="20">
        <f>IF(B1519="PAGADO",0,C724)</f>
        <v>6.8300000000000125</v>
      </c>
      <c r="AA719" s="164" t="s">
        <v>20</v>
      </c>
      <c r="AB719" s="164"/>
      <c r="AC719" s="164"/>
      <c r="AD719" s="164"/>
    </row>
    <row r="720" spans="1:43">
      <c r="B720" s="1" t="s">
        <v>0</v>
      </c>
      <c r="C720" s="19">
        <f>H735</f>
        <v>0</v>
      </c>
      <c r="E720" s="2" t="s">
        <v>1</v>
      </c>
      <c r="F720" s="2" t="s">
        <v>2</v>
      </c>
      <c r="G720" s="2" t="s">
        <v>3</v>
      </c>
      <c r="H720" s="2" t="s">
        <v>4</v>
      </c>
      <c r="N720" s="2" t="s">
        <v>1</v>
      </c>
      <c r="O720" s="2" t="s">
        <v>5</v>
      </c>
      <c r="P720" s="2" t="s">
        <v>4</v>
      </c>
      <c r="Q720" s="2" t="s">
        <v>6</v>
      </c>
      <c r="R720" s="2" t="s">
        <v>7</v>
      </c>
      <c r="S720" s="3"/>
      <c r="V720" s="17"/>
      <c r="X720" s="1" t="s">
        <v>0</v>
      </c>
      <c r="Y720" s="19">
        <f>AD735</f>
        <v>0</v>
      </c>
      <c r="AA720" s="2" t="s">
        <v>1</v>
      </c>
      <c r="AB720" s="2" t="s">
        <v>2</v>
      </c>
      <c r="AC720" s="2" t="s">
        <v>3</v>
      </c>
      <c r="AD720" s="2" t="s">
        <v>4</v>
      </c>
      <c r="AJ720" s="2" t="s">
        <v>1</v>
      </c>
      <c r="AK720" s="2" t="s">
        <v>5</v>
      </c>
      <c r="AL720" s="2" t="s">
        <v>4</v>
      </c>
      <c r="AM720" s="2" t="s">
        <v>6</v>
      </c>
      <c r="AN720" s="2" t="s">
        <v>7</v>
      </c>
      <c r="AO720" s="3"/>
    </row>
    <row r="721" spans="2:41">
      <c r="C721" s="2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Y721" s="2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" t="s">
        <v>24</v>
      </c>
      <c r="C722" s="19">
        <f>IF(C719&gt;0,C719+C720,C720)</f>
        <v>6.8300000000000125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" t="s">
        <v>24</v>
      </c>
      <c r="Y722" s="19">
        <f>IF(Y719&gt;0,Y719+Y720,Y720)</f>
        <v>6.8300000000000125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" t="s">
        <v>9</v>
      </c>
      <c r="C723" s="20">
        <f>C747</f>
        <v>0</v>
      </c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" t="s">
        <v>9</v>
      </c>
      <c r="Y723" s="20">
        <f>Y747</f>
        <v>0</v>
      </c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6" t="s">
        <v>26</v>
      </c>
      <c r="C724" s="21">
        <f>C722-C723</f>
        <v>6.8300000000000125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6" t="s">
        <v>27</v>
      </c>
      <c r="Y724" s="21">
        <f>Y722-Y723</f>
        <v>6.8300000000000125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 ht="23.25">
      <c r="B725" s="6"/>
      <c r="C725" s="7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65" t="str">
        <f>IF(Y724&lt;0,"NO PAGAR","COBRAR'")</f>
        <v>COBRAR'</v>
      </c>
      <c r="Y725" s="165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3.25">
      <c r="B726" s="165" t="str">
        <f>IF(C724&lt;0,"NO PAGAR","COBRAR'")</f>
        <v>COBRAR'</v>
      </c>
      <c r="C726" s="165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6"/>
      <c r="Y726" s="8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58" t="s">
        <v>9</v>
      </c>
      <c r="C727" s="159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58" t="s">
        <v>9</v>
      </c>
      <c r="Y727" s="159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IF(Y679&lt;0,"SALDO ADELANTADO","SALDO A FAVOR '")</f>
        <v>SALDO A FAVOR '</v>
      </c>
      <c r="C728" s="10" t="b">
        <f>IF(Y679&lt;=0,Y679*-1)</f>
        <v>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9" t="str">
        <f>IF(C724&lt;0,"SALDO ADELANTADO","SALDO A FAVOR'")</f>
        <v>SALDO A FAVOR'</v>
      </c>
      <c r="Y728" s="10" t="b">
        <f>IF(C724&lt;=0,C724*-1)</f>
        <v>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14</v>
      </c>
      <c r="C733" s="10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160" t="s">
        <v>7</v>
      </c>
      <c r="F735" s="161"/>
      <c r="G735" s="162"/>
      <c r="H735" s="5">
        <f>SUM(H721:H734)</f>
        <v>0</v>
      </c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160" t="s">
        <v>7</v>
      </c>
      <c r="AB735" s="161"/>
      <c r="AC735" s="162"/>
      <c r="AD735" s="5">
        <f>SUM(AD721:AD734)</f>
        <v>0</v>
      </c>
      <c r="AJ735" s="3"/>
      <c r="AK735" s="3"/>
      <c r="AL735" s="3"/>
      <c r="AM735" s="3"/>
      <c r="AN735" s="18"/>
      <c r="AO735" s="3"/>
    </row>
    <row r="736" spans="2:41">
      <c r="B736" s="11" t="s">
        <v>17</v>
      </c>
      <c r="C736" s="10"/>
      <c r="E736" s="13"/>
      <c r="F736" s="13"/>
      <c r="G736" s="13"/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3"/>
      <c r="AB736" s="13"/>
      <c r="AC736" s="13"/>
      <c r="AJ736" s="3"/>
      <c r="AK736" s="3"/>
      <c r="AL736" s="3"/>
      <c r="AM736" s="3"/>
      <c r="AN736" s="18"/>
      <c r="AO736" s="3"/>
    </row>
    <row r="737" spans="2:41">
      <c r="B737" s="12"/>
      <c r="C737" s="10"/>
      <c r="N737" s="160" t="s">
        <v>7</v>
      </c>
      <c r="O737" s="161"/>
      <c r="P737" s="161"/>
      <c r="Q737" s="162"/>
      <c r="R737" s="18">
        <f>SUM(R721:R736)</f>
        <v>0</v>
      </c>
      <c r="S737" s="3"/>
      <c r="V737" s="17"/>
      <c r="X737" s="12"/>
      <c r="Y737" s="10"/>
      <c r="AJ737" s="160" t="s">
        <v>7</v>
      </c>
      <c r="AK737" s="161"/>
      <c r="AL737" s="161"/>
      <c r="AM737" s="162"/>
      <c r="AN737" s="18">
        <f>SUM(AN721:AN736)</f>
        <v>0</v>
      </c>
      <c r="AO737" s="3"/>
    </row>
    <row r="738" spans="2:41">
      <c r="B738" s="12"/>
      <c r="C738" s="10"/>
      <c r="V738" s="17"/>
      <c r="X738" s="12"/>
      <c r="Y738" s="10"/>
    </row>
    <row r="739" spans="2:41">
      <c r="B739" s="12"/>
      <c r="C739" s="10"/>
      <c r="V739" s="17"/>
      <c r="X739" s="12"/>
      <c r="Y739" s="10"/>
    </row>
    <row r="740" spans="2:41">
      <c r="B740" s="12"/>
      <c r="C740" s="10"/>
      <c r="E740" s="14"/>
      <c r="V740" s="17"/>
      <c r="X740" s="12"/>
      <c r="Y740" s="10"/>
      <c r="AA740" s="14"/>
    </row>
    <row r="741" spans="2:41">
      <c r="B741" s="12"/>
      <c r="C741" s="10"/>
      <c r="V741" s="17"/>
      <c r="X741" s="12"/>
      <c r="Y741" s="10"/>
    </row>
    <row r="742" spans="2:41">
      <c r="B742" s="12"/>
      <c r="C742" s="10"/>
      <c r="V742" s="17"/>
      <c r="X742" s="12"/>
      <c r="Y742" s="10"/>
    </row>
    <row r="743" spans="2:41">
      <c r="B743" s="12"/>
      <c r="C743" s="10"/>
      <c r="V743" s="17"/>
      <c r="X743" s="12"/>
      <c r="Y743" s="10"/>
    </row>
    <row r="744" spans="2:41">
      <c r="B744" s="12"/>
      <c r="C744" s="10"/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1"/>
      <c r="C746" s="10"/>
      <c r="V746" s="17"/>
      <c r="X746" s="11"/>
      <c r="Y746" s="10"/>
    </row>
    <row r="747" spans="2:41">
      <c r="B747" s="15" t="s">
        <v>18</v>
      </c>
      <c r="C747" s="16">
        <f>SUM(C728:C746)</f>
        <v>0</v>
      </c>
      <c r="D747" t="s">
        <v>22</v>
      </c>
      <c r="E747" t="s">
        <v>21</v>
      </c>
      <c r="V747" s="17"/>
      <c r="X747" s="15" t="s">
        <v>18</v>
      </c>
      <c r="Y747" s="16">
        <f>SUM(Y728:Y746)</f>
        <v>0</v>
      </c>
      <c r="Z747" t="s">
        <v>22</v>
      </c>
      <c r="AA747" t="s">
        <v>21</v>
      </c>
    </row>
    <row r="748" spans="2:41">
      <c r="E748" s="1" t="s">
        <v>19</v>
      </c>
      <c r="V748" s="17"/>
      <c r="AA748" s="1" t="s">
        <v>19</v>
      </c>
    </row>
    <row r="749" spans="2:41">
      <c r="V749" s="17"/>
    </row>
    <row r="750" spans="2:41">
      <c r="V750" s="17"/>
    </row>
    <row r="751" spans="2:41">
      <c r="V751" s="17"/>
    </row>
    <row r="752" spans="2:41">
      <c r="V752" s="17"/>
    </row>
    <row r="753" spans="2:41">
      <c r="V753" s="17"/>
    </row>
    <row r="754" spans="2:41">
      <c r="V754" s="17"/>
    </row>
    <row r="755" spans="2:41">
      <c r="V755" s="17"/>
    </row>
    <row r="756" spans="2:41">
      <c r="V756" s="17"/>
    </row>
    <row r="757" spans="2:41">
      <c r="V757" s="17"/>
    </row>
    <row r="758" spans="2:41">
      <c r="V758" s="17"/>
    </row>
    <row r="759" spans="2:41">
      <c r="V759" s="17"/>
    </row>
    <row r="760" spans="2:41">
      <c r="V760" s="17"/>
    </row>
    <row r="761" spans="2:41">
      <c r="V761" s="17"/>
      <c r="AC761" s="166" t="s">
        <v>29</v>
      </c>
      <c r="AD761" s="166"/>
      <c r="AE761" s="166"/>
    </row>
    <row r="762" spans="2:41">
      <c r="H762" s="163" t="s">
        <v>28</v>
      </c>
      <c r="I762" s="163"/>
      <c r="J762" s="163"/>
      <c r="V762" s="17"/>
      <c r="AC762" s="166"/>
      <c r="AD762" s="166"/>
      <c r="AE762" s="166"/>
    </row>
    <row r="763" spans="2:41">
      <c r="H763" s="163"/>
      <c r="I763" s="163"/>
      <c r="J763" s="163"/>
      <c r="V763" s="17"/>
      <c r="AC763" s="166"/>
      <c r="AD763" s="166"/>
      <c r="AE763" s="166"/>
    </row>
    <row r="764" spans="2:41">
      <c r="V764" s="17"/>
    </row>
    <row r="765" spans="2:41">
      <c r="V765" s="17"/>
    </row>
    <row r="766" spans="2:41" ht="23.25">
      <c r="B766" s="22" t="s">
        <v>70</v>
      </c>
      <c r="V766" s="17"/>
      <c r="X766" s="22" t="s">
        <v>70</v>
      </c>
    </row>
    <row r="767" spans="2:41" ht="23.25">
      <c r="B767" s="23" t="s">
        <v>32</v>
      </c>
      <c r="C767" s="20">
        <f>IF(X719="PAGADO",0,Y724)</f>
        <v>6.8300000000000125</v>
      </c>
      <c r="E767" s="164" t="s">
        <v>20</v>
      </c>
      <c r="F767" s="164"/>
      <c r="G767" s="164"/>
      <c r="H767" s="164"/>
      <c r="V767" s="17"/>
      <c r="X767" s="23" t="s">
        <v>32</v>
      </c>
      <c r="Y767" s="20">
        <f>IF(B767="PAGADO",0,C772)</f>
        <v>6.8300000000000125</v>
      </c>
      <c r="AA767" s="164" t="s">
        <v>20</v>
      </c>
      <c r="AB767" s="164"/>
      <c r="AC767" s="164"/>
      <c r="AD767" s="164"/>
    </row>
    <row r="768" spans="2:41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6.8300000000000125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IF(Y767&gt;0,Y768+Y767,Y768)</f>
        <v>6.8300000000000125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C794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Y794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25</v>
      </c>
      <c r="C772" s="21">
        <f>C770-C771</f>
        <v>6.8300000000000125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8</v>
      </c>
      <c r="Y772" s="21">
        <f>Y770-Y771</f>
        <v>6.8300000000000125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6.25">
      <c r="B773" s="167" t="str">
        <f>IF(C772&lt;0,"NO PAGAR","COBRAR")</f>
        <v>COBRAR</v>
      </c>
      <c r="C773" s="16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67" t="str">
        <f>IF(Y772&lt;0,"NO PAGAR","COBRAR")</f>
        <v>COBRAR</v>
      </c>
      <c r="Y773" s="16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58" t="s">
        <v>9</v>
      </c>
      <c r="C774" s="159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58" t="s">
        <v>9</v>
      </c>
      <c r="Y774" s="159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9" t="str">
        <f>IF(C808&lt;0,"SALDO A FAVOR","SALDO ADELANTAD0'")</f>
        <v>SALDO ADELANTAD0'</v>
      </c>
      <c r="C775" s="10" t="b">
        <f>IF(Y719&lt;=0,Y719*-1)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9" t="str">
        <f>IF(C772&lt;0,"SALDO ADELANTADO","SALDO A FAVOR'")</f>
        <v>SALDO A FAVOR'</v>
      </c>
      <c r="Y775" s="10" t="b">
        <f>IF(C772&lt;=0,C772*-1)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10</v>
      </c>
      <c r="C776" s="10">
        <f>R785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10</v>
      </c>
      <c r="Y776" s="10">
        <f>AN785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11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11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12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12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13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13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14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14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15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15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16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16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17</v>
      </c>
      <c r="C783" s="10"/>
      <c r="E783" s="160" t="s">
        <v>7</v>
      </c>
      <c r="F783" s="161"/>
      <c r="G783" s="162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17</v>
      </c>
      <c r="Y783" s="10"/>
      <c r="AA783" s="160" t="s">
        <v>7</v>
      </c>
      <c r="AB783" s="161"/>
      <c r="AC783" s="162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2"/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2"/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60" t="s">
        <v>7</v>
      </c>
      <c r="O785" s="161"/>
      <c r="P785" s="161"/>
      <c r="Q785" s="162"/>
      <c r="R785" s="18">
        <f>SUM(R769:R784)</f>
        <v>0</v>
      </c>
      <c r="S785" s="3"/>
      <c r="V785" s="17"/>
      <c r="X785" s="12"/>
      <c r="Y785" s="10"/>
      <c r="AJ785" s="160" t="s">
        <v>7</v>
      </c>
      <c r="AK785" s="161"/>
      <c r="AL785" s="161"/>
      <c r="AM785" s="162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1"/>
      <c r="C793" s="10"/>
      <c r="V793" s="17"/>
      <c r="X793" s="11"/>
      <c r="Y793" s="10"/>
    </row>
    <row r="794" spans="2:41">
      <c r="B794" s="15" t="s">
        <v>18</v>
      </c>
      <c r="C794" s="16">
        <f>SUM(C775:C793)</f>
        <v>0</v>
      </c>
      <c r="V794" s="17"/>
      <c r="X794" s="15" t="s">
        <v>18</v>
      </c>
      <c r="Y794" s="16">
        <f>SUM(Y775:Y793)</f>
        <v>0</v>
      </c>
    </row>
    <row r="795" spans="2:41">
      <c r="D795" t="s">
        <v>22</v>
      </c>
      <c r="E795" t="s">
        <v>21</v>
      </c>
      <c r="V795" s="17"/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1:43">
      <c r="V801" s="17"/>
    </row>
    <row r="802" spans="1:43">
      <c r="V802" s="17"/>
    </row>
    <row r="803" spans="1:4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</row>
    <row r="804" spans="1:43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</row>
    <row r="805" spans="1:43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</row>
    <row r="806" spans="1:43">
      <c r="V806" s="17"/>
    </row>
    <row r="807" spans="1:43">
      <c r="H807" s="163" t="s">
        <v>30</v>
      </c>
      <c r="I807" s="163"/>
      <c r="J807" s="163"/>
      <c r="V807" s="17"/>
      <c r="AA807" s="163" t="s">
        <v>31</v>
      </c>
      <c r="AB807" s="163"/>
      <c r="AC807" s="163"/>
    </row>
    <row r="808" spans="1:43">
      <c r="H808" s="163"/>
      <c r="I808" s="163"/>
      <c r="J808" s="163"/>
      <c r="V808" s="17"/>
      <c r="AA808" s="163"/>
      <c r="AB808" s="163"/>
      <c r="AC808" s="163"/>
    </row>
    <row r="809" spans="1:43">
      <c r="V809" s="17"/>
    </row>
    <row r="810" spans="1:43">
      <c r="V810" s="17"/>
    </row>
    <row r="811" spans="1:43" ht="23.25">
      <c r="B811" s="24" t="s">
        <v>70</v>
      </c>
      <c r="V811" s="17"/>
      <c r="X811" s="22" t="s">
        <v>70</v>
      </c>
    </row>
    <row r="812" spans="1:43" ht="23.25">
      <c r="B812" s="23" t="s">
        <v>32</v>
      </c>
      <c r="C812" s="20">
        <f>IF(X767="PAGADO",0,C772)</f>
        <v>6.8300000000000125</v>
      </c>
      <c r="E812" s="164" t="s">
        <v>20</v>
      </c>
      <c r="F812" s="164"/>
      <c r="G812" s="164"/>
      <c r="H812" s="164"/>
      <c r="V812" s="17"/>
      <c r="X812" s="23" t="s">
        <v>32</v>
      </c>
      <c r="Y812" s="20">
        <f>IF(B1612="PAGADO",0,C817)</f>
        <v>6.8300000000000125</v>
      </c>
      <c r="AA812" s="164" t="s">
        <v>20</v>
      </c>
      <c r="AB812" s="164"/>
      <c r="AC812" s="164"/>
      <c r="AD812" s="164"/>
    </row>
    <row r="813" spans="1:43">
      <c r="B813" s="1" t="s">
        <v>0</v>
      </c>
      <c r="C813" s="19">
        <f>H828</f>
        <v>0</v>
      </c>
      <c r="E813" s="2" t="s">
        <v>1</v>
      </c>
      <c r="F813" s="2" t="s">
        <v>2</v>
      </c>
      <c r="G813" s="2" t="s">
        <v>3</v>
      </c>
      <c r="H813" s="2" t="s">
        <v>4</v>
      </c>
      <c r="N813" s="2" t="s">
        <v>1</v>
      </c>
      <c r="O813" s="2" t="s">
        <v>5</v>
      </c>
      <c r="P813" s="2" t="s">
        <v>4</v>
      </c>
      <c r="Q813" s="2" t="s">
        <v>6</v>
      </c>
      <c r="R813" s="2" t="s">
        <v>7</v>
      </c>
      <c r="S813" s="3"/>
      <c r="V813" s="17"/>
      <c r="X813" s="1" t="s">
        <v>0</v>
      </c>
      <c r="Y813" s="19">
        <f>AD828</f>
        <v>0</v>
      </c>
      <c r="AA813" s="2" t="s">
        <v>1</v>
      </c>
      <c r="AB813" s="2" t="s">
        <v>2</v>
      </c>
      <c r="AC813" s="2" t="s">
        <v>3</v>
      </c>
      <c r="AD813" s="2" t="s">
        <v>4</v>
      </c>
      <c r="AJ813" s="2" t="s">
        <v>1</v>
      </c>
      <c r="AK813" s="2" t="s">
        <v>5</v>
      </c>
      <c r="AL813" s="2" t="s">
        <v>4</v>
      </c>
      <c r="AM813" s="2" t="s">
        <v>6</v>
      </c>
      <c r="AN813" s="2" t="s">
        <v>7</v>
      </c>
      <c r="AO813" s="3"/>
    </row>
    <row r="814" spans="1:43">
      <c r="C814" s="2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Y814" s="2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1:43">
      <c r="B815" s="1" t="s">
        <v>24</v>
      </c>
      <c r="C815" s="19">
        <f>IF(C812&gt;0,C812+C813,C813)</f>
        <v>6.8300000000000125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" t="s">
        <v>24</v>
      </c>
      <c r="Y815" s="19">
        <f>IF(Y812&gt;0,Y812+Y813,Y813)</f>
        <v>6.8300000000000125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1:43">
      <c r="B816" s="1" t="s">
        <v>9</v>
      </c>
      <c r="C816" s="20">
        <f>C840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9</v>
      </c>
      <c r="Y816" s="20">
        <f>Y840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6" t="s">
        <v>26</v>
      </c>
      <c r="C817" s="21">
        <f>C815-C816</f>
        <v>6.8300000000000125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6" t="s">
        <v>27</v>
      </c>
      <c r="Y817" s="21">
        <f>Y815-Y816</f>
        <v>6.8300000000000125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 ht="23.25">
      <c r="B818" s="6"/>
      <c r="C818" s="7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65" t="str">
        <f>IF(Y817&lt;0,"NO PAGAR","COBRAR'")</f>
        <v>COBRAR'</v>
      </c>
      <c r="Y818" s="165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3.25">
      <c r="B819" s="165" t="str">
        <f>IF(C817&lt;0,"NO PAGAR","COBRAR'")</f>
        <v>COBRAR'</v>
      </c>
      <c r="C819" s="165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6"/>
      <c r="Y819" s="8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58" t="s">
        <v>9</v>
      </c>
      <c r="C820" s="159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58" t="s">
        <v>9</v>
      </c>
      <c r="Y820" s="159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IF(Y772&lt;0,"SALDO ADELANTADO","SALDO A FAVOR '")</f>
        <v>SALDO A FAVOR '</v>
      </c>
      <c r="C821" s="10" t="b">
        <f>IF(Y772&lt;=0,Y772*-1)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IF(C817&lt;0,"SALDO ADELANTADO","SALDO A FAVOR'")</f>
        <v>SALDO A FAVOR'</v>
      </c>
      <c r="Y821" s="10" t="b">
        <f>IF(C817&lt;=0,C817*-1)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R830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AN830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160" t="s">
        <v>7</v>
      </c>
      <c r="F828" s="161"/>
      <c r="G828" s="162"/>
      <c r="H828" s="5">
        <f>SUM(H814:H827)</f>
        <v>0</v>
      </c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160" t="s">
        <v>7</v>
      </c>
      <c r="AB828" s="161"/>
      <c r="AC828" s="162"/>
      <c r="AD828" s="5">
        <f>SUM(AD814:AD827)</f>
        <v>0</v>
      </c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3"/>
      <c r="F829" s="13"/>
      <c r="G829" s="13"/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3"/>
      <c r="AB829" s="13"/>
      <c r="AC829" s="13"/>
      <c r="AJ829" s="3"/>
      <c r="AK829" s="3"/>
      <c r="AL829" s="3"/>
      <c r="AM829" s="3"/>
      <c r="AN829" s="18"/>
      <c r="AO829" s="3"/>
    </row>
    <row r="830" spans="2:41">
      <c r="B830" s="12"/>
      <c r="C830" s="10"/>
      <c r="N830" s="160" t="s">
        <v>7</v>
      </c>
      <c r="O830" s="161"/>
      <c r="P830" s="161"/>
      <c r="Q830" s="162"/>
      <c r="R830" s="18">
        <f>SUM(R814:R829)</f>
        <v>0</v>
      </c>
      <c r="S830" s="3"/>
      <c r="V830" s="17"/>
      <c r="X830" s="12"/>
      <c r="Y830" s="10"/>
      <c r="AJ830" s="160" t="s">
        <v>7</v>
      </c>
      <c r="AK830" s="161"/>
      <c r="AL830" s="161"/>
      <c r="AM830" s="162"/>
      <c r="AN830" s="18">
        <f>SUM(AN814:AN829)</f>
        <v>0</v>
      </c>
      <c r="AO830" s="3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E833" s="14"/>
      <c r="V833" s="17"/>
      <c r="X833" s="12"/>
      <c r="Y833" s="10"/>
      <c r="AA833" s="14"/>
    </row>
    <row r="834" spans="2:27">
      <c r="B834" s="12"/>
      <c r="C834" s="10"/>
      <c r="V834" s="17"/>
      <c r="X834" s="12"/>
      <c r="Y834" s="10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D840" t="s">
        <v>22</v>
      </c>
      <c r="E840" t="s">
        <v>21</v>
      </c>
      <c r="V840" s="17"/>
      <c r="X840" s="15" t="s">
        <v>18</v>
      </c>
      <c r="Y840" s="16">
        <f>SUM(Y821:Y839)</f>
        <v>0</v>
      </c>
      <c r="Z840" t="s">
        <v>22</v>
      </c>
      <c r="AA840" t="s">
        <v>21</v>
      </c>
    </row>
    <row r="841" spans="2:27">
      <c r="E841" s="1" t="s">
        <v>19</v>
      </c>
      <c r="V841" s="17"/>
      <c r="AA841" s="1" t="s">
        <v>19</v>
      </c>
    </row>
    <row r="842" spans="2:27">
      <c r="V842" s="17"/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2:41">
      <c r="V849" s="17"/>
    </row>
    <row r="850" spans="2:41">
      <c r="V850" s="17"/>
    </row>
    <row r="851" spans="2:41">
      <c r="V851" s="17"/>
    </row>
    <row r="852" spans="2:41">
      <c r="V852" s="17"/>
    </row>
    <row r="853" spans="2:41">
      <c r="V853" s="17"/>
    </row>
    <row r="854" spans="2:41">
      <c r="V854" s="17"/>
    </row>
    <row r="855" spans="2:41">
      <c r="V855" s="17"/>
      <c r="AC855" s="166" t="s">
        <v>29</v>
      </c>
      <c r="AD855" s="166"/>
      <c r="AE855" s="166"/>
    </row>
    <row r="856" spans="2:41">
      <c r="H856" s="163" t="s">
        <v>28</v>
      </c>
      <c r="I856" s="163"/>
      <c r="J856" s="163"/>
      <c r="V856" s="17"/>
      <c r="AC856" s="166"/>
      <c r="AD856" s="166"/>
      <c r="AE856" s="166"/>
    </row>
    <row r="857" spans="2:41">
      <c r="H857" s="163"/>
      <c r="I857" s="163"/>
      <c r="J857" s="163"/>
      <c r="V857" s="17"/>
      <c r="AC857" s="166"/>
      <c r="AD857" s="166"/>
      <c r="AE857" s="166"/>
    </row>
    <row r="858" spans="2:41">
      <c r="V858" s="17"/>
    </row>
    <row r="859" spans="2:41">
      <c r="V859" s="17"/>
    </row>
    <row r="860" spans="2:41" ht="23.25">
      <c r="B860" s="22" t="s">
        <v>71</v>
      </c>
      <c r="V860" s="17"/>
      <c r="X860" s="22" t="s">
        <v>71</v>
      </c>
    </row>
    <row r="861" spans="2:41" ht="23.25">
      <c r="B861" s="23" t="s">
        <v>32</v>
      </c>
      <c r="C861" s="20">
        <f>IF(X812="PAGADO",0,Y817)</f>
        <v>6.8300000000000125</v>
      </c>
      <c r="E861" s="164" t="s">
        <v>20</v>
      </c>
      <c r="F861" s="164"/>
      <c r="G861" s="164"/>
      <c r="H861" s="164"/>
      <c r="V861" s="17"/>
      <c r="X861" s="23" t="s">
        <v>32</v>
      </c>
      <c r="Y861" s="20">
        <f>IF(B861="PAGADO",0,C866)</f>
        <v>6.8300000000000125</v>
      </c>
      <c r="AA861" s="164" t="s">
        <v>20</v>
      </c>
      <c r="AB861" s="164"/>
      <c r="AC861" s="164"/>
      <c r="AD861" s="164"/>
    </row>
    <row r="862" spans="2:41">
      <c r="B862" s="1" t="s">
        <v>0</v>
      </c>
      <c r="C862" s="19">
        <f>H877</f>
        <v>0</v>
      </c>
      <c r="E862" s="2" t="s">
        <v>1</v>
      </c>
      <c r="F862" s="2" t="s">
        <v>2</v>
      </c>
      <c r="G862" s="2" t="s">
        <v>3</v>
      </c>
      <c r="H862" s="2" t="s">
        <v>4</v>
      </c>
      <c r="N862" s="2" t="s">
        <v>1</v>
      </c>
      <c r="O862" s="2" t="s">
        <v>5</v>
      </c>
      <c r="P862" s="2" t="s">
        <v>4</v>
      </c>
      <c r="Q862" s="2" t="s">
        <v>6</v>
      </c>
      <c r="R862" s="2" t="s">
        <v>7</v>
      </c>
      <c r="S862" s="3"/>
      <c r="V862" s="17"/>
      <c r="X862" s="1" t="s">
        <v>0</v>
      </c>
      <c r="Y862" s="19">
        <f>AD877</f>
        <v>0</v>
      </c>
      <c r="AA862" s="2" t="s">
        <v>1</v>
      </c>
      <c r="AB862" s="2" t="s">
        <v>2</v>
      </c>
      <c r="AC862" s="2" t="s">
        <v>3</v>
      </c>
      <c r="AD862" s="2" t="s">
        <v>4</v>
      </c>
      <c r="AJ862" s="2" t="s">
        <v>1</v>
      </c>
      <c r="AK862" s="2" t="s">
        <v>5</v>
      </c>
      <c r="AL862" s="2" t="s">
        <v>4</v>
      </c>
      <c r="AM862" s="2" t="s">
        <v>6</v>
      </c>
      <c r="AN862" s="2" t="s">
        <v>7</v>
      </c>
      <c r="AO862" s="3"/>
    </row>
    <row r="863" spans="2:41">
      <c r="C863" s="2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Y863" s="2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" t="s">
        <v>24</v>
      </c>
      <c r="C864" s="19">
        <f>IF(C861&gt;0,C861+C862,C862)</f>
        <v>6.8300000000000125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24</v>
      </c>
      <c r="Y864" s="19">
        <f>IF(Y861&gt;0,Y862+Y861,Y862)</f>
        <v>6.8300000000000125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" t="s">
        <v>9</v>
      </c>
      <c r="C865" s="20">
        <f>C888</f>
        <v>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" t="s">
        <v>9</v>
      </c>
      <c r="Y865" s="20">
        <f>Y888</f>
        <v>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6" t="s">
        <v>25</v>
      </c>
      <c r="C866" s="21">
        <f>C864-C865</f>
        <v>6.8300000000000125</v>
      </c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6" t="s">
        <v>8</v>
      </c>
      <c r="Y866" s="21">
        <f>Y864-Y865</f>
        <v>6.8300000000000125</v>
      </c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6.25">
      <c r="B867" s="167" t="str">
        <f>IF(C866&lt;0,"NO PAGAR","COBRAR")</f>
        <v>COBRAR</v>
      </c>
      <c r="C867" s="167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67" t="str">
        <f>IF(Y866&lt;0,"NO PAGAR","COBRAR")</f>
        <v>COBRAR</v>
      </c>
      <c r="Y867" s="167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58" t="s">
        <v>9</v>
      </c>
      <c r="C868" s="159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58" t="s">
        <v>9</v>
      </c>
      <c r="Y868" s="159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IF(C902&lt;0,"SALDO A FAVOR","SALDO ADELANTAD0'")</f>
        <v>SALDO ADELANTAD0'</v>
      </c>
      <c r="C869" s="10" t="b">
        <f>IF(Y817&lt;=0,Y817*-1)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IF(C866&lt;0,"SALDO ADELANTADO","SALDO A FAVOR'")</f>
        <v>SALDO A FAVOR'</v>
      </c>
      <c r="Y869" s="10" t="b">
        <f>IF(C866&lt;=0,C866*-1)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60" t="s">
        <v>7</v>
      </c>
      <c r="F877" s="161"/>
      <c r="G877" s="162"/>
      <c r="H877" s="5">
        <f>SUM(H863:H876)</f>
        <v>0</v>
      </c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60" t="s">
        <v>7</v>
      </c>
      <c r="AB877" s="161"/>
      <c r="AC877" s="162"/>
      <c r="AD877" s="5">
        <f>SUM(AD863:AD876)</f>
        <v>0</v>
      </c>
      <c r="AJ877" s="3"/>
      <c r="AK877" s="3"/>
      <c r="AL877" s="3"/>
      <c r="AM877" s="3"/>
      <c r="AN877" s="18"/>
      <c r="AO877" s="3"/>
    </row>
    <row r="878" spans="2:41">
      <c r="B878" s="12"/>
      <c r="C878" s="10"/>
      <c r="E878" s="13"/>
      <c r="F878" s="13"/>
      <c r="G878" s="13"/>
      <c r="N878" s="3"/>
      <c r="O878" s="3"/>
      <c r="P878" s="3"/>
      <c r="Q878" s="3"/>
      <c r="R878" s="18"/>
      <c r="S878" s="3"/>
      <c r="V878" s="17"/>
      <c r="X878" s="12"/>
      <c r="Y878" s="10"/>
      <c r="AA878" s="13"/>
      <c r="AB878" s="13"/>
      <c r="AC878" s="13"/>
      <c r="AJ878" s="3"/>
      <c r="AK878" s="3"/>
      <c r="AL878" s="3"/>
      <c r="AM878" s="3"/>
      <c r="AN878" s="18"/>
      <c r="AO878" s="3"/>
    </row>
    <row r="879" spans="2:41">
      <c r="B879" s="12"/>
      <c r="C879" s="10"/>
      <c r="N879" s="160" t="s">
        <v>7</v>
      </c>
      <c r="O879" s="161"/>
      <c r="P879" s="161"/>
      <c r="Q879" s="162"/>
      <c r="R879" s="18">
        <f>SUM(R863:R878)</f>
        <v>0</v>
      </c>
      <c r="S879" s="3"/>
      <c r="V879" s="17"/>
      <c r="X879" s="12"/>
      <c r="Y879" s="10"/>
      <c r="AJ879" s="160" t="s">
        <v>7</v>
      </c>
      <c r="AK879" s="161"/>
      <c r="AL879" s="161"/>
      <c r="AM879" s="162"/>
      <c r="AN879" s="18">
        <f>SUM(AN863:AN878)</f>
        <v>0</v>
      </c>
      <c r="AO879" s="3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E882" s="14"/>
      <c r="V882" s="17"/>
      <c r="X882" s="12"/>
      <c r="Y882" s="10"/>
      <c r="AA882" s="14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V888" s="17"/>
      <c r="X888" s="15" t="s">
        <v>18</v>
      </c>
      <c r="Y888" s="16">
        <f>SUM(Y869:Y887)</f>
        <v>0</v>
      </c>
    </row>
    <row r="889" spans="2:27">
      <c r="D889" t="s">
        <v>22</v>
      </c>
      <c r="E889" t="s">
        <v>21</v>
      </c>
      <c r="V889" s="17"/>
      <c r="Z889" t="s">
        <v>22</v>
      </c>
      <c r="AA889" t="s">
        <v>21</v>
      </c>
    </row>
    <row r="890" spans="2:27">
      <c r="E890" s="1" t="s">
        <v>19</v>
      </c>
      <c r="V890" s="17"/>
      <c r="AA890" s="1" t="s">
        <v>19</v>
      </c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1:43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</row>
    <row r="898" spans="1:43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</row>
    <row r="899" spans="1:43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</row>
    <row r="900" spans="1:43">
      <c r="V900" s="17"/>
    </row>
    <row r="901" spans="1:43">
      <c r="H901" s="163" t="s">
        <v>30</v>
      </c>
      <c r="I901" s="163"/>
      <c r="J901" s="163"/>
      <c r="V901" s="17"/>
      <c r="AA901" s="163" t="s">
        <v>31</v>
      </c>
      <c r="AB901" s="163"/>
      <c r="AC901" s="163"/>
    </row>
    <row r="902" spans="1:43">
      <c r="H902" s="163"/>
      <c r="I902" s="163"/>
      <c r="J902" s="163"/>
      <c r="V902" s="17"/>
      <c r="AA902" s="163"/>
      <c r="AB902" s="163"/>
      <c r="AC902" s="163"/>
    </row>
    <row r="903" spans="1:43">
      <c r="V903" s="17"/>
    </row>
    <row r="904" spans="1:43">
      <c r="V904" s="17"/>
    </row>
    <row r="905" spans="1:43" ht="23.25">
      <c r="B905" s="24" t="s">
        <v>73</v>
      </c>
      <c r="V905" s="17"/>
      <c r="X905" s="22" t="s">
        <v>71</v>
      </c>
    </row>
    <row r="906" spans="1:43" ht="23.25">
      <c r="B906" s="23" t="s">
        <v>32</v>
      </c>
      <c r="C906" s="20">
        <f>IF(X861="PAGADO",0,C866)</f>
        <v>6.8300000000000125</v>
      </c>
      <c r="E906" s="164" t="s">
        <v>20</v>
      </c>
      <c r="F906" s="164"/>
      <c r="G906" s="164"/>
      <c r="H906" s="164"/>
      <c r="V906" s="17"/>
      <c r="X906" s="23" t="s">
        <v>32</v>
      </c>
      <c r="Y906" s="20">
        <f>IF(B1706="PAGADO",0,C911)</f>
        <v>6.8300000000000125</v>
      </c>
      <c r="AA906" s="164" t="s">
        <v>20</v>
      </c>
      <c r="AB906" s="164"/>
      <c r="AC906" s="164"/>
      <c r="AD906" s="164"/>
    </row>
    <row r="907" spans="1:43">
      <c r="B907" s="1" t="s">
        <v>0</v>
      </c>
      <c r="C907" s="19">
        <f>H922</f>
        <v>0</v>
      </c>
      <c r="E907" s="2" t="s">
        <v>1</v>
      </c>
      <c r="F907" s="2" t="s">
        <v>2</v>
      </c>
      <c r="G907" s="2" t="s">
        <v>3</v>
      </c>
      <c r="H907" s="2" t="s">
        <v>4</v>
      </c>
      <c r="N907" s="2" t="s">
        <v>1</v>
      </c>
      <c r="O907" s="2" t="s">
        <v>5</v>
      </c>
      <c r="P907" s="2" t="s">
        <v>4</v>
      </c>
      <c r="Q907" s="2" t="s">
        <v>6</v>
      </c>
      <c r="R907" s="2" t="s">
        <v>7</v>
      </c>
      <c r="S907" s="3"/>
      <c r="V907" s="17"/>
      <c r="X907" s="1" t="s">
        <v>0</v>
      </c>
      <c r="Y907" s="19">
        <f>AD922</f>
        <v>0</v>
      </c>
      <c r="AA907" s="2" t="s">
        <v>1</v>
      </c>
      <c r="AB907" s="2" t="s">
        <v>2</v>
      </c>
      <c r="AC907" s="2" t="s">
        <v>3</v>
      </c>
      <c r="AD907" s="2" t="s">
        <v>4</v>
      </c>
      <c r="AJ907" s="2" t="s">
        <v>1</v>
      </c>
      <c r="AK907" s="2" t="s">
        <v>5</v>
      </c>
      <c r="AL907" s="2" t="s">
        <v>4</v>
      </c>
      <c r="AM907" s="2" t="s">
        <v>6</v>
      </c>
      <c r="AN907" s="2" t="s">
        <v>7</v>
      </c>
      <c r="AO907" s="3"/>
    </row>
    <row r="908" spans="1:43">
      <c r="C908" s="2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Y908" s="2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1:43">
      <c r="B909" s="1" t="s">
        <v>24</v>
      </c>
      <c r="C909" s="19">
        <f>IF(C906&gt;0,C906+C907,C907)</f>
        <v>6.8300000000000125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" t="s">
        <v>24</v>
      </c>
      <c r="Y909" s="19">
        <f>IF(Y906&gt;0,Y906+Y907,Y907)</f>
        <v>6.8300000000000125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1:43">
      <c r="B910" s="1" t="s">
        <v>9</v>
      </c>
      <c r="C910" s="20">
        <f>C934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9</v>
      </c>
      <c r="Y910" s="20">
        <f>Y934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1:43">
      <c r="B911" s="6" t="s">
        <v>26</v>
      </c>
      <c r="C911" s="21">
        <f>C909-C910</f>
        <v>6.8300000000000125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6" t="s">
        <v>27</v>
      </c>
      <c r="Y911" s="21">
        <f>Y909-Y910</f>
        <v>6.8300000000000125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1:43" ht="23.25">
      <c r="B912" s="6"/>
      <c r="C912" s="7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65" t="str">
        <f>IF(Y911&lt;0,"NO PAGAR","COBRAR'")</f>
        <v>COBRAR'</v>
      </c>
      <c r="Y912" s="165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3.25">
      <c r="B913" s="165" t="str">
        <f>IF(C911&lt;0,"NO PAGAR","COBRAR'")</f>
        <v>COBRAR'</v>
      </c>
      <c r="C913" s="165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6"/>
      <c r="Y913" s="8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58" t="s">
        <v>9</v>
      </c>
      <c r="C914" s="159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58" t="s">
        <v>9</v>
      </c>
      <c r="Y914" s="159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IF(Y866&lt;0,"SALDO ADELANTADO","SALDO A FAVOR '")</f>
        <v>SALDO A FAVOR '</v>
      </c>
      <c r="C915" s="10" t="b">
        <f>IF(Y866&lt;=0,Y866*-1)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IF(C911&lt;0,"SALDO ADELANTADO","SALDO A FAVOR'")</f>
        <v>SALDO A FAVOR'</v>
      </c>
      <c r="Y915" s="10" t="b">
        <f>IF(C911&lt;=0,C911*-1)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R924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AN924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160" t="s">
        <v>7</v>
      </c>
      <c r="F922" s="161"/>
      <c r="G922" s="162"/>
      <c r="H922" s="5">
        <f>SUM(H908:H921)</f>
        <v>0</v>
      </c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160" t="s">
        <v>7</v>
      </c>
      <c r="AB922" s="161"/>
      <c r="AC922" s="162"/>
      <c r="AD922" s="5">
        <f>SUM(AD908:AD921)</f>
        <v>0</v>
      </c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3"/>
      <c r="F923" s="13"/>
      <c r="G923" s="13"/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3"/>
      <c r="AB923" s="13"/>
      <c r="AC923" s="13"/>
      <c r="AJ923" s="3"/>
      <c r="AK923" s="3"/>
      <c r="AL923" s="3"/>
      <c r="AM923" s="3"/>
      <c r="AN923" s="18"/>
      <c r="AO923" s="3"/>
    </row>
    <row r="924" spans="2:41">
      <c r="B924" s="12"/>
      <c r="C924" s="10"/>
      <c r="N924" s="160" t="s">
        <v>7</v>
      </c>
      <c r="O924" s="161"/>
      <c r="P924" s="161"/>
      <c r="Q924" s="162"/>
      <c r="R924" s="18">
        <f>SUM(R908:R923)</f>
        <v>0</v>
      </c>
      <c r="S924" s="3"/>
      <c r="V924" s="17"/>
      <c r="X924" s="12"/>
      <c r="Y924" s="10"/>
      <c r="AJ924" s="160" t="s">
        <v>7</v>
      </c>
      <c r="AK924" s="161"/>
      <c r="AL924" s="161"/>
      <c r="AM924" s="162"/>
      <c r="AN924" s="18">
        <f>SUM(AN908:AN923)</f>
        <v>0</v>
      </c>
      <c r="AO924" s="3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E927" s="14"/>
      <c r="V927" s="17"/>
      <c r="X927" s="12"/>
      <c r="Y927" s="10"/>
      <c r="AA927" s="14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V930" s="17"/>
      <c r="X930" s="12"/>
      <c r="Y930" s="10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1"/>
      <c r="C933" s="10"/>
      <c r="V933" s="17"/>
      <c r="X933" s="11"/>
      <c r="Y933" s="10"/>
    </row>
    <row r="934" spans="2:27">
      <c r="B934" s="15" t="s">
        <v>18</v>
      </c>
      <c r="C934" s="16">
        <f>SUM(C915:C933)</f>
        <v>0</v>
      </c>
      <c r="D934" t="s">
        <v>22</v>
      </c>
      <c r="E934" t="s">
        <v>21</v>
      </c>
      <c r="V934" s="17"/>
      <c r="X934" s="15" t="s">
        <v>18</v>
      </c>
      <c r="Y934" s="16">
        <f>SUM(Y915:Y933)</f>
        <v>0</v>
      </c>
      <c r="Z934" t="s">
        <v>22</v>
      </c>
      <c r="AA934" t="s">
        <v>21</v>
      </c>
    </row>
    <row r="935" spans="2:27">
      <c r="E935" s="1" t="s">
        <v>19</v>
      </c>
      <c r="V935" s="17"/>
      <c r="AA935" s="1" t="s">
        <v>19</v>
      </c>
    </row>
    <row r="936" spans="2:27">
      <c r="V936" s="17"/>
    </row>
    <row r="937" spans="2:27">
      <c r="V937" s="17"/>
    </row>
    <row r="938" spans="2:27">
      <c r="V938" s="17"/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2:41">
      <c r="V945" s="17"/>
    </row>
    <row r="946" spans="2:41">
      <c r="V946" s="17"/>
    </row>
    <row r="947" spans="2:41">
      <c r="V947" s="17"/>
    </row>
    <row r="948" spans="2:41">
      <c r="V948" s="17"/>
      <c r="AC948" s="166" t="s">
        <v>29</v>
      </c>
      <c r="AD948" s="166"/>
      <c r="AE948" s="166"/>
    </row>
    <row r="949" spans="2:41">
      <c r="H949" s="163" t="s">
        <v>28</v>
      </c>
      <c r="I949" s="163"/>
      <c r="J949" s="163"/>
      <c r="V949" s="17"/>
      <c r="AC949" s="166"/>
      <c r="AD949" s="166"/>
      <c r="AE949" s="166"/>
    </row>
    <row r="950" spans="2:41">
      <c r="H950" s="163"/>
      <c r="I950" s="163"/>
      <c r="J950" s="163"/>
      <c r="V950" s="17"/>
      <c r="AC950" s="166"/>
      <c r="AD950" s="166"/>
      <c r="AE950" s="166"/>
    </row>
    <row r="951" spans="2:41">
      <c r="V951" s="17"/>
    </row>
    <row r="952" spans="2:41">
      <c r="V952" s="17"/>
    </row>
    <row r="953" spans="2:41" ht="23.25">
      <c r="B953" s="22" t="s">
        <v>72</v>
      </c>
      <c r="V953" s="17"/>
      <c r="X953" s="22" t="s">
        <v>74</v>
      </c>
    </row>
    <row r="954" spans="2:41" ht="23.25">
      <c r="B954" s="23" t="s">
        <v>32</v>
      </c>
      <c r="C954" s="20">
        <f>IF(X906="PAGADO",0,Y911)</f>
        <v>6.8300000000000125</v>
      </c>
      <c r="E954" s="164" t="s">
        <v>20</v>
      </c>
      <c r="F954" s="164"/>
      <c r="G954" s="164"/>
      <c r="H954" s="164"/>
      <c r="V954" s="17"/>
      <c r="X954" s="23" t="s">
        <v>32</v>
      </c>
      <c r="Y954" s="20">
        <f>IF(B954="PAGADO",0,C959)</f>
        <v>6.8300000000000125</v>
      </c>
      <c r="AA954" s="164" t="s">
        <v>20</v>
      </c>
      <c r="AB954" s="164"/>
      <c r="AC954" s="164"/>
      <c r="AD954" s="164"/>
    </row>
    <row r="955" spans="2:41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2:41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" t="s">
        <v>24</v>
      </c>
      <c r="C957" s="19">
        <f>IF(C954&gt;0,C954+C955,C955)</f>
        <v>6.8300000000000125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6.8300000000000125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" t="s">
        <v>9</v>
      </c>
      <c r="C958" s="20">
        <f>C981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Y981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6" t="s">
        <v>25</v>
      </c>
      <c r="C959" s="21">
        <f>C957-C958</f>
        <v>6.8300000000000125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8</v>
      </c>
      <c r="Y959" s="21">
        <f>Y957-Y958</f>
        <v>6.8300000000000125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 ht="26.25">
      <c r="B960" s="167" t="str">
        <f>IF(C959&lt;0,"NO PAGAR","COBRAR")</f>
        <v>COBRAR</v>
      </c>
      <c r="C960" s="16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67" t="str">
        <f>IF(Y959&lt;0,"NO PAGAR","COBRAR")</f>
        <v>COBRAR</v>
      </c>
      <c r="Y960" s="16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58" t="s">
        <v>9</v>
      </c>
      <c r="C961" s="159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58" t="s">
        <v>9</v>
      </c>
      <c r="Y961" s="159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9" t="str">
        <f>IF(C995&lt;0,"SALDO A FAVOR","SALDO ADELANTAD0'")</f>
        <v>SALDO ADELANTAD0'</v>
      </c>
      <c r="C962" s="10" t="b">
        <f>IF(Y906&lt;=0,Y906*-1)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9" t="str">
        <f>IF(C959&lt;0,"SALDO ADELANTADO","SALDO A FAVOR'")</f>
        <v>SALDO A FAVOR'</v>
      </c>
      <c r="Y962" s="10" t="b">
        <f>IF(C959&lt;=0,C959*-1)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10</v>
      </c>
      <c r="C963" s="10">
        <f>R972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10</v>
      </c>
      <c r="Y963" s="10">
        <f>AN972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11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11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12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12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13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13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14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14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15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15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16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16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17</v>
      </c>
      <c r="C970" s="10"/>
      <c r="E970" s="160" t="s">
        <v>7</v>
      </c>
      <c r="F970" s="161"/>
      <c r="G970" s="162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17</v>
      </c>
      <c r="Y970" s="10"/>
      <c r="AA970" s="160" t="s">
        <v>7</v>
      </c>
      <c r="AB970" s="161"/>
      <c r="AC970" s="162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2"/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2"/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60" t="s">
        <v>7</v>
      </c>
      <c r="O972" s="161"/>
      <c r="P972" s="161"/>
      <c r="Q972" s="162"/>
      <c r="R972" s="18">
        <f>SUM(R956:R971)</f>
        <v>0</v>
      </c>
      <c r="S972" s="3"/>
      <c r="V972" s="17"/>
      <c r="X972" s="12"/>
      <c r="Y972" s="10"/>
      <c r="AJ972" s="160" t="s">
        <v>7</v>
      </c>
      <c r="AK972" s="161"/>
      <c r="AL972" s="161"/>
      <c r="AM972" s="162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1:43">
      <c r="B977" s="12"/>
      <c r="C977" s="10"/>
      <c r="V977" s="17"/>
      <c r="X977" s="12"/>
      <c r="Y977" s="10"/>
    </row>
    <row r="978" spans="1:43">
      <c r="B978" s="12"/>
      <c r="C978" s="10"/>
      <c r="V978" s="17"/>
      <c r="X978" s="12"/>
      <c r="Y978" s="10"/>
    </row>
    <row r="979" spans="1:43">
      <c r="B979" s="12"/>
      <c r="C979" s="10"/>
      <c r="V979" s="17"/>
      <c r="X979" s="12"/>
      <c r="Y979" s="10"/>
    </row>
    <row r="980" spans="1:43">
      <c r="B980" s="11"/>
      <c r="C980" s="10"/>
      <c r="V980" s="17"/>
      <c r="X980" s="11"/>
      <c r="Y980" s="10"/>
    </row>
    <row r="981" spans="1:43">
      <c r="B981" s="15" t="s">
        <v>18</v>
      </c>
      <c r="C981" s="16">
        <f>SUM(C962:C980)</f>
        <v>0</v>
      </c>
      <c r="V981" s="17"/>
      <c r="X981" s="15" t="s">
        <v>18</v>
      </c>
      <c r="Y981" s="16">
        <f>SUM(Y962:Y980)</f>
        <v>0</v>
      </c>
    </row>
    <row r="982" spans="1:43">
      <c r="D982" t="s">
        <v>22</v>
      </c>
      <c r="E982" t="s">
        <v>21</v>
      </c>
      <c r="V982" s="17"/>
      <c r="Z982" t="s">
        <v>22</v>
      </c>
      <c r="AA982" t="s">
        <v>21</v>
      </c>
    </row>
    <row r="983" spans="1:43">
      <c r="E983" s="1" t="s">
        <v>19</v>
      </c>
      <c r="V983" s="17"/>
      <c r="AA983" s="1" t="s">
        <v>19</v>
      </c>
    </row>
    <row r="984" spans="1:43">
      <c r="V984" s="17"/>
    </row>
    <row r="985" spans="1:43">
      <c r="V985" s="17"/>
    </row>
    <row r="986" spans="1:43">
      <c r="V986" s="17"/>
    </row>
    <row r="987" spans="1:43">
      <c r="V987" s="17"/>
    </row>
    <row r="988" spans="1:43">
      <c r="V988" s="17"/>
    </row>
    <row r="989" spans="1:43">
      <c r="V989" s="17"/>
    </row>
    <row r="990" spans="1:43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  <c r="AD990" s="17"/>
      <c r="AE990" s="17"/>
      <c r="AF990" s="17"/>
      <c r="AG990" s="17"/>
      <c r="AH990" s="17"/>
      <c r="AI990" s="17"/>
      <c r="AJ990" s="17"/>
      <c r="AK990" s="17"/>
      <c r="AL990" s="17"/>
      <c r="AM990" s="17"/>
      <c r="AN990" s="17"/>
      <c r="AO990" s="17"/>
      <c r="AP990" s="17"/>
      <c r="AQ990" s="17"/>
    </row>
    <row r="991" spans="1:43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  <c r="AD991" s="17"/>
      <c r="AE991" s="17"/>
      <c r="AF991" s="17"/>
      <c r="AG991" s="17"/>
      <c r="AH991" s="17"/>
      <c r="AI991" s="17"/>
      <c r="AJ991" s="17"/>
      <c r="AK991" s="17"/>
      <c r="AL991" s="17"/>
      <c r="AM991" s="17"/>
      <c r="AN991" s="17"/>
      <c r="AO991" s="17"/>
      <c r="AP991" s="17"/>
      <c r="AQ991" s="17"/>
    </row>
    <row r="992" spans="1:43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  <c r="AD992" s="17"/>
      <c r="AE992" s="17"/>
      <c r="AF992" s="17"/>
      <c r="AG992" s="17"/>
      <c r="AH992" s="17"/>
      <c r="AI992" s="17"/>
      <c r="AJ992" s="17"/>
      <c r="AK992" s="17"/>
      <c r="AL992" s="17"/>
      <c r="AM992" s="17"/>
      <c r="AN992" s="17"/>
      <c r="AO992" s="17"/>
      <c r="AP992" s="17"/>
      <c r="AQ992" s="17"/>
    </row>
    <row r="993" spans="2:41">
      <c r="V993" s="17"/>
    </row>
    <row r="994" spans="2:41">
      <c r="H994" s="163" t="s">
        <v>30</v>
      </c>
      <c r="I994" s="163"/>
      <c r="J994" s="163"/>
      <c r="V994" s="17"/>
      <c r="AA994" s="163" t="s">
        <v>31</v>
      </c>
      <c r="AB994" s="163"/>
      <c r="AC994" s="163"/>
    </row>
    <row r="995" spans="2:41">
      <c r="H995" s="163"/>
      <c r="I995" s="163"/>
      <c r="J995" s="163"/>
      <c r="V995" s="17"/>
      <c r="AA995" s="163"/>
      <c r="AB995" s="163"/>
      <c r="AC995" s="163"/>
    </row>
    <row r="996" spans="2:41">
      <c r="V996" s="17"/>
    </row>
    <row r="997" spans="2:41">
      <c r="V997" s="17"/>
    </row>
    <row r="998" spans="2:41" ht="23.25">
      <c r="B998" s="24" t="s">
        <v>72</v>
      </c>
      <c r="V998" s="17"/>
      <c r="X998" s="22" t="s">
        <v>72</v>
      </c>
    </row>
    <row r="999" spans="2:41" ht="23.25">
      <c r="B999" s="23" t="s">
        <v>32</v>
      </c>
      <c r="C999" s="20">
        <f>IF(X954="PAGADO",0,C959)</f>
        <v>6.8300000000000125</v>
      </c>
      <c r="E999" s="164" t="s">
        <v>20</v>
      </c>
      <c r="F999" s="164"/>
      <c r="G999" s="164"/>
      <c r="H999" s="164"/>
      <c r="V999" s="17"/>
      <c r="X999" s="23" t="s">
        <v>32</v>
      </c>
      <c r="Y999" s="20">
        <f>IF(B1799="PAGADO",0,C1004)</f>
        <v>6.8300000000000125</v>
      </c>
      <c r="AA999" s="164" t="s">
        <v>20</v>
      </c>
      <c r="AB999" s="164"/>
      <c r="AC999" s="164"/>
      <c r="AD999" s="164"/>
    </row>
    <row r="1000" spans="2:41">
      <c r="B1000" s="1" t="s">
        <v>0</v>
      </c>
      <c r="C1000" s="19">
        <f>H1015</f>
        <v>0</v>
      </c>
      <c r="E1000" s="2" t="s">
        <v>1</v>
      </c>
      <c r="F1000" s="2" t="s">
        <v>2</v>
      </c>
      <c r="G1000" s="2" t="s">
        <v>3</v>
      </c>
      <c r="H1000" s="2" t="s">
        <v>4</v>
      </c>
      <c r="N1000" s="2" t="s">
        <v>1</v>
      </c>
      <c r="O1000" s="2" t="s">
        <v>5</v>
      </c>
      <c r="P1000" s="2" t="s">
        <v>4</v>
      </c>
      <c r="Q1000" s="2" t="s">
        <v>6</v>
      </c>
      <c r="R1000" s="2" t="s">
        <v>7</v>
      </c>
      <c r="S1000" s="3"/>
      <c r="V1000" s="17"/>
      <c r="X1000" s="1" t="s">
        <v>0</v>
      </c>
      <c r="Y1000" s="19">
        <f>AD1015</f>
        <v>0</v>
      </c>
      <c r="AA1000" s="2" t="s">
        <v>1</v>
      </c>
      <c r="AB1000" s="2" t="s">
        <v>2</v>
      </c>
      <c r="AC1000" s="2" t="s">
        <v>3</v>
      </c>
      <c r="AD1000" s="2" t="s">
        <v>4</v>
      </c>
      <c r="AJ1000" s="2" t="s">
        <v>1</v>
      </c>
      <c r="AK1000" s="2" t="s">
        <v>5</v>
      </c>
      <c r="AL1000" s="2" t="s">
        <v>4</v>
      </c>
      <c r="AM1000" s="2" t="s">
        <v>6</v>
      </c>
      <c r="AN1000" s="2" t="s">
        <v>7</v>
      </c>
      <c r="AO1000" s="3"/>
    </row>
    <row r="1001" spans="2:41">
      <c r="C1001" s="2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Y1001" s="2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" t="s">
        <v>24</v>
      </c>
      <c r="C1002" s="19">
        <f>IF(C999&gt;0,C999+C1000,C1000)</f>
        <v>6.8300000000000125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" t="s">
        <v>24</v>
      </c>
      <c r="Y1002" s="19">
        <f>IF(Y999&gt;0,Y999+Y1000,Y1000)</f>
        <v>6.8300000000000125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9</v>
      </c>
      <c r="C1003" s="20">
        <f>C1027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9</v>
      </c>
      <c r="Y1003" s="20">
        <f>Y1027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6" t="s">
        <v>26</v>
      </c>
      <c r="C1004" s="21">
        <f>C1002-C1003</f>
        <v>6.8300000000000125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6" t="s">
        <v>27</v>
      </c>
      <c r="Y1004" s="21">
        <f>Y1002-Y1003</f>
        <v>6.8300000000000125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 ht="23.25">
      <c r="B1005" s="6"/>
      <c r="C1005" s="7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65" t="str">
        <f>IF(Y1004&lt;0,"NO PAGAR","COBRAR'")</f>
        <v>COBRAR'</v>
      </c>
      <c r="Y1005" s="165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3.25">
      <c r="B1006" s="165" t="str">
        <f>IF(C1004&lt;0,"NO PAGAR","COBRAR'")</f>
        <v>COBRAR'</v>
      </c>
      <c r="C1006" s="165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6"/>
      <c r="Y1006" s="8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58" t="s">
        <v>9</v>
      </c>
      <c r="C1007" s="159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58" t="s">
        <v>9</v>
      </c>
      <c r="Y1007" s="159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IF(Y959&lt;0,"SALDO ADELANTADO","SALDO A FAVOR '")</f>
        <v>SALDO A FAVOR '</v>
      </c>
      <c r="C1008" s="10" t="b">
        <f>IF(Y959&lt;=0,Y959*-1)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IF(C1004&lt;0,"SALDO ADELANTADO","SALDO A FAVOR'")</f>
        <v>SALDO A FAVOR'</v>
      </c>
      <c r="Y1008" s="10" t="b">
        <f>IF(C1004&lt;=0,C1004*-1)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R1017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AN1017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160" t="s">
        <v>7</v>
      </c>
      <c r="F1015" s="161"/>
      <c r="G1015" s="162"/>
      <c r="H1015" s="5">
        <f>SUM(H1001:H1014)</f>
        <v>0</v>
      </c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160" t="s">
        <v>7</v>
      </c>
      <c r="AB1015" s="161"/>
      <c r="AC1015" s="162"/>
      <c r="AD1015" s="5">
        <f>SUM(AD1001:AD1014)</f>
        <v>0</v>
      </c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3"/>
      <c r="F1016" s="13"/>
      <c r="G1016" s="13"/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3"/>
      <c r="AB1016" s="13"/>
      <c r="AC1016" s="13"/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N1017" s="160" t="s">
        <v>7</v>
      </c>
      <c r="O1017" s="161"/>
      <c r="P1017" s="161"/>
      <c r="Q1017" s="162"/>
      <c r="R1017" s="18">
        <f>SUM(R1001:R1016)</f>
        <v>0</v>
      </c>
      <c r="S1017" s="3"/>
      <c r="V1017" s="17"/>
      <c r="X1017" s="12"/>
      <c r="Y1017" s="10"/>
      <c r="AJ1017" s="160" t="s">
        <v>7</v>
      </c>
      <c r="AK1017" s="161"/>
      <c r="AL1017" s="161"/>
      <c r="AM1017" s="162"/>
      <c r="AN1017" s="18">
        <f>SUM(AN1001:AN1016)</f>
        <v>0</v>
      </c>
      <c r="AO1017" s="3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E1020" s="14"/>
      <c r="V1020" s="17"/>
      <c r="X1020" s="12"/>
      <c r="Y1020" s="10"/>
      <c r="AA1020" s="14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2:27">
      <c r="B1025" s="12"/>
      <c r="C1025" s="10"/>
      <c r="V1025" s="17"/>
      <c r="X1025" s="12"/>
      <c r="Y1025" s="10"/>
    </row>
    <row r="1026" spans="2:27">
      <c r="B1026" s="11"/>
      <c r="C1026" s="10"/>
      <c r="V1026" s="17"/>
      <c r="X1026" s="11"/>
      <c r="Y1026" s="10"/>
    </row>
    <row r="1027" spans="2:27">
      <c r="B1027" s="15" t="s">
        <v>18</v>
      </c>
      <c r="C1027" s="16">
        <f>SUM(C1008:C1026)</f>
        <v>0</v>
      </c>
      <c r="D1027" t="s">
        <v>22</v>
      </c>
      <c r="E1027" t="s">
        <v>21</v>
      </c>
      <c r="V1027" s="17"/>
      <c r="X1027" s="15" t="s">
        <v>18</v>
      </c>
      <c r="Y1027" s="16">
        <f>SUM(Y1008:Y1026)</f>
        <v>0</v>
      </c>
      <c r="Z1027" t="s">
        <v>22</v>
      </c>
      <c r="AA1027" t="s">
        <v>21</v>
      </c>
    </row>
    <row r="1028" spans="2:27">
      <c r="E1028" s="1" t="s">
        <v>19</v>
      </c>
      <c r="V1028" s="17"/>
      <c r="AA1028" s="1" t="s">
        <v>19</v>
      </c>
    </row>
    <row r="1029" spans="2:27">
      <c r="V1029" s="17"/>
    </row>
    <row r="1030" spans="2:27">
      <c r="V1030" s="17"/>
    </row>
    <row r="1031" spans="2:27">
      <c r="V1031" s="17"/>
    </row>
    <row r="1032" spans="2:27">
      <c r="V1032" s="17"/>
    </row>
    <row r="1033" spans="2:27">
      <c r="V1033" s="17"/>
    </row>
    <row r="1034" spans="2:27">
      <c r="V1034" s="17"/>
    </row>
    <row r="1035" spans="2:27">
      <c r="V1035" s="17"/>
    </row>
    <row r="1036" spans="2:27">
      <c r="V1036" s="17"/>
    </row>
    <row r="1037" spans="2:27">
      <c r="V1037" s="17"/>
    </row>
    <row r="1038" spans="2:27">
      <c r="V1038" s="17"/>
    </row>
    <row r="1039" spans="2:27">
      <c r="V1039" s="17"/>
    </row>
    <row r="1040" spans="2:27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</sheetData>
  <mergeCells count="290">
    <mergeCell ref="B1007:C1007"/>
    <mergeCell ref="X1007:Y1007"/>
    <mergeCell ref="E1015:G1015"/>
    <mergeCell ref="AA1015:AC1015"/>
    <mergeCell ref="N1017:Q1017"/>
    <mergeCell ref="AJ1017:AM1017"/>
    <mergeCell ref="H994:J995"/>
    <mergeCell ref="AA994:AC995"/>
    <mergeCell ref="E999:H999"/>
    <mergeCell ref="AA999:AD999"/>
    <mergeCell ref="X1005:Y1005"/>
    <mergeCell ref="B1006:C1006"/>
    <mergeCell ref="B961:C961"/>
    <mergeCell ref="X961:Y961"/>
    <mergeCell ref="E970:G970"/>
    <mergeCell ref="AA970:AC970"/>
    <mergeCell ref="N972:Q972"/>
    <mergeCell ref="AJ972:AM972"/>
    <mergeCell ref="AC948:AE950"/>
    <mergeCell ref="H949:J950"/>
    <mergeCell ref="E954:H954"/>
    <mergeCell ref="AA954:AD954"/>
    <mergeCell ref="B960:C960"/>
    <mergeCell ref="X960:Y960"/>
    <mergeCell ref="B914:C914"/>
    <mergeCell ref="X914:Y914"/>
    <mergeCell ref="E922:G922"/>
    <mergeCell ref="AA922:AC922"/>
    <mergeCell ref="N924:Q924"/>
    <mergeCell ref="AJ924:AM924"/>
    <mergeCell ref="H901:J902"/>
    <mergeCell ref="AA901:AC902"/>
    <mergeCell ref="E906:H906"/>
    <mergeCell ref="AA906:AD906"/>
    <mergeCell ref="X912:Y912"/>
    <mergeCell ref="B913:C913"/>
    <mergeCell ref="B868:C868"/>
    <mergeCell ref="X868:Y868"/>
    <mergeCell ref="E877:G877"/>
    <mergeCell ref="AA877:AC877"/>
    <mergeCell ref="N879:Q879"/>
    <mergeCell ref="AJ879:AM879"/>
    <mergeCell ref="AC855:AE857"/>
    <mergeCell ref="H856:J857"/>
    <mergeCell ref="E861:H861"/>
    <mergeCell ref="AA861:AD861"/>
    <mergeCell ref="B867:C867"/>
    <mergeCell ref="X867:Y867"/>
    <mergeCell ref="B820:C820"/>
    <mergeCell ref="X820:Y820"/>
    <mergeCell ref="E828:G828"/>
    <mergeCell ref="AA828:AC828"/>
    <mergeCell ref="N830:Q830"/>
    <mergeCell ref="AJ830:AM830"/>
    <mergeCell ref="H807:J808"/>
    <mergeCell ref="AA807:AC808"/>
    <mergeCell ref="E812:H812"/>
    <mergeCell ref="AA812:AD812"/>
    <mergeCell ref="X818:Y818"/>
    <mergeCell ref="B819:C819"/>
    <mergeCell ref="B774:C774"/>
    <mergeCell ref="X774:Y774"/>
    <mergeCell ref="E783:G783"/>
    <mergeCell ref="AA783:AC783"/>
    <mergeCell ref="N785:Q785"/>
    <mergeCell ref="AJ785:AM785"/>
    <mergeCell ref="AC761:AE763"/>
    <mergeCell ref="H762:J763"/>
    <mergeCell ref="E767:H767"/>
    <mergeCell ref="AA767:AD767"/>
    <mergeCell ref="B773:C773"/>
    <mergeCell ref="X773:Y773"/>
    <mergeCell ref="B727:C727"/>
    <mergeCell ref="X727:Y727"/>
    <mergeCell ref="E735:G735"/>
    <mergeCell ref="AA735:AC735"/>
    <mergeCell ref="N737:Q737"/>
    <mergeCell ref="AJ737:AM737"/>
    <mergeCell ref="H714:J715"/>
    <mergeCell ref="AA714:AC715"/>
    <mergeCell ref="E719:H719"/>
    <mergeCell ref="AA719:AD719"/>
    <mergeCell ref="X725:Y725"/>
    <mergeCell ref="B726:C726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550:C550"/>
    <mergeCell ref="X550:Y550"/>
    <mergeCell ref="E558:G558"/>
    <mergeCell ref="AA558:AC558"/>
    <mergeCell ref="N560:Q560"/>
    <mergeCell ref="AJ560:AM560"/>
    <mergeCell ref="H537:J538"/>
    <mergeCell ref="AA537:AC538"/>
    <mergeCell ref="E542:H542"/>
    <mergeCell ref="AA542:AD542"/>
    <mergeCell ref="X548:Y548"/>
    <mergeCell ref="B549:C549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86"/>
  <sheetViews>
    <sheetView tabSelected="1" topLeftCell="W476" zoomScale="93" zoomScaleNormal="93" workbookViewId="0">
      <selection activeCell="AE485" sqref="AE485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4" t="s">
        <v>80</v>
      </c>
      <c r="F8" s="164"/>
      <c r="G8" s="164"/>
      <c r="H8" s="164"/>
      <c r="V8" s="17"/>
      <c r="X8" s="23" t="s">
        <v>387</v>
      </c>
      <c r="Y8" s="20">
        <f>IF(B8="PAGADO",0,C13)</f>
        <v>-2248.4700000000003</v>
      </c>
      <c r="AA8" s="164" t="s">
        <v>80</v>
      </c>
      <c r="AB8" s="164"/>
      <c r="AC8" s="164"/>
      <c r="AD8" s="164"/>
      <c r="AK8" s="178" t="s">
        <v>10</v>
      </c>
      <c r="AL8" s="178"/>
      <c r="AM8" s="178"/>
      <c r="AN8" s="178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NO PAGAR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NO PAGAR</v>
      </c>
      <c r="Y14" s="167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60" t="s">
        <v>7</v>
      </c>
      <c r="AB24" s="161"/>
      <c r="AC24" s="162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102.65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64" t="s">
        <v>80</v>
      </c>
      <c r="F53" s="164"/>
      <c r="G53" s="164"/>
      <c r="H53" s="164"/>
      <c r="V53" s="17"/>
      <c r="X53" s="23" t="s">
        <v>32</v>
      </c>
      <c r="Y53" s="20">
        <f>IF(B53="PAGADO",0,C58)</f>
        <v>-2773.2900000000004</v>
      </c>
      <c r="AA53" s="164" t="s">
        <v>254</v>
      </c>
      <c r="AB53" s="164"/>
      <c r="AC53" s="164"/>
      <c r="AD53" s="164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NO PAGAR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NO PAGAR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60" t="s">
        <v>7</v>
      </c>
      <c r="F69" s="161"/>
      <c r="G69" s="162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1750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66" t="s">
        <v>29</v>
      </c>
      <c r="AD95" s="166"/>
      <c r="AE95" s="166"/>
    </row>
    <row r="96" spans="8:31">
      <c r="H96" s="163" t="s">
        <v>28</v>
      </c>
      <c r="I96" s="163"/>
      <c r="J96" s="163"/>
      <c r="V96" s="17"/>
      <c r="AC96" s="166"/>
      <c r="AD96" s="166"/>
      <c r="AE96" s="166"/>
    </row>
    <row r="97" spans="2:41">
      <c r="H97" s="163"/>
      <c r="I97" s="163"/>
      <c r="J97" s="163"/>
      <c r="V97" s="17"/>
      <c r="AC97" s="166"/>
      <c r="AD97" s="166"/>
      <c r="AE97" s="166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933</v>
      </c>
      <c r="C101" s="20">
        <f>IF(X53="PAGADO",0,Y58)</f>
        <v>-2123.2900000000004</v>
      </c>
      <c r="E101" s="164" t="s">
        <v>80</v>
      </c>
      <c r="F101" s="164"/>
      <c r="G101" s="164"/>
      <c r="H101" s="164"/>
      <c r="V101" s="17"/>
      <c r="X101" s="23" t="s">
        <v>32</v>
      </c>
      <c r="Y101" s="20">
        <f>IF(B101="PAGADO",0,C106)</f>
        <v>-793.29000000000042</v>
      </c>
      <c r="AA101" s="164" t="s">
        <v>80</v>
      </c>
      <c r="AB101" s="164"/>
      <c r="AC101" s="164"/>
      <c r="AD101" s="164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314</v>
      </c>
      <c r="AC103" s="3" t="s">
        <v>189</v>
      </c>
      <c r="AD103" s="5">
        <v>280</v>
      </c>
      <c r="AJ103" s="25">
        <v>44959</v>
      </c>
      <c r="AK103" s="3" t="s">
        <v>310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317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319</v>
      </c>
      <c r="AL106" s="3">
        <v>40</v>
      </c>
      <c r="AM106" s="3"/>
      <c r="AN106" s="18">
        <v>40</v>
      </c>
      <c r="AO106" s="3"/>
    </row>
    <row r="107" spans="2:41" ht="26.25">
      <c r="B107" s="167" t="str">
        <f>IF(C106&lt;0,"NO PAGAR","COBRAR")</f>
        <v>NO PAGAR</v>
      </c>
      <c r="C107" s="167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67" t="str">
        <f>IF(Y106&lt;0,"NO PAGAR","COBRAR")</f>
        <v>NO PAGAR</v>
      </c>
      <c r="Y107" s="167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58" t="s">
        <v>9</v>
      </c>
      <c r="C108" s="159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58" t="s">
        <v>9</v>
      </c>
      <c r="Y108" s="15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60" t="s">
        <v>7</v>
      </c>
      <c r="F117" s="161"/>
      <c r="G117" s="162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60" t="s">
        <v>7</v>
      </c>
      <c r="AB117" s="161"/>
      <c r="AC117" s="162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60" t="s">
        <v>7</v>
      </c>
      <c r="O119" s="161"/>
      <c r="P119" s="161"/>
      <c r="Q119" s="162"/>
      <c r="R119" s="18">
        <f>SUM(R103:R118)</f>
        <v>0</v>
      </c>
      <c r="S119" s="3"/>
      <c r="V119" s="17"/>
      <c r="X119" s="12"/>
      <c r="Y119" s="10"/>
      <c r="AJ119" s="160" t="s">
        <v>7</v>
      </c>
      <c r="AK119" s="161"/>
      <c r="AL119" s="161"/>
      <c r="AM119" s="162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63" t="s">
        <v>30</v>
      </c>
      <c r="I129" s="163"/>
      <c r="J129" s="163"/>
      <c r="V129" s="17"/>
      <c r="AA129" s="163" t="s">
        <v>31</v>
      </c>
      <c r="AB129" s="163"/>
      <c r="AC129" s="163"/>
    </row>
    <row r="130" spans="2:41">
      <c r="H130" s="163"/>
      <c r="I130" s="163"/>
      <c r="J130" s="163"/>
      <c r="V130" s="17"/>
      <c r="AA130" s="163"/>
      <c r="AB130" s="163"/>
      <c r="AC130" s="163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64" t="s">
        <v>254</v>
      </c>
      <c r="F134" s="164"/>
      <c r="G134" s="164"/>
      <c r="H134" s="164"/>
      <c r="V134" s="17"/>
      <c r="X134" s="23" t="s">
        <v>32</v>
      </c>
      <c r="Y134" s="20">
        <f>IF(B134="PAGADO",0,C139)</f>
        <v>-1640.3300000000004</v>
      </c>
      <c r="AA134" s="164" t="s">
        <v>359</v>
      </c>
      <c r="AB134" s="164"/>
      <c r="AC134" s="164"/>
      <c r="AD134" s="164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355</v>
      </c>
      <c r="AC136" s="3" t="s">
        <v>106</v>
      </c>
      <c r="AD136" s="5">
        <v>315</v>
      </c>
      <c r="AJ136" s="25">
        <v>44974</v>
      </c>
      <c r="AK136" s="3" t="s">
        <v>368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339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369</v>
      </c>
      <c r="AC137" s="3" t="s">
        <v>370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65" t="str">
        <f>IF(Y139&lt;0,"NO PAGAR","COBRAR'")</f>
        <v>NO PAGAR</v>
      </c>
      <c r="Y140" s="165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65" t="str">
        <f>IF(C139&lt;0,"NO PAGAR","COBRAR'")</f>
        <v>NO PAGAR</v>
      </c>
      <c r="C141" s="165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58" t="s">
        <v>9</v>
      </c>
      <c r="C142" s="159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58" t="s">
        <v>9</v>
      </c>
      <c r="Y142" s="159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60" t="s">
        <v>7</v>
      </c>
      <c r="F150" s="161"/>
      <c r="G150" s="162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60" t="s">
        <v>7</v>
      </c>
      <c r="AB150" s="161"/>
      <c r="AC150" s="162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60" t="s">
        <v>7</v>
      </c>
      <c r="O152" s="161"/>
      <c r="P152" s="161"/>
      <c r="Q152" s="162"/>
      <c r="R152" s="18">
        <f>SUM(R136:R151)</f>
        <v>1580</v>
      </c>
      <c r="S152" s="3"/>
      <c r="V152" s="17"/>
      <c r="X152" s="12"/>
      <c r="Y152" s="10"/>
      <c r="AJ152" s="160" t="s">
        <v>7</v>
      </c>
      <c r="AK152" s="161"/>
      <c r="AL152" s="161"/>
      <c r="AM152" s="162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66" t="s">
        <v>29</v>
      </c>
      <c r="AD168" s="166"/>
      <c r="AE168" s="166"/>
    </row>
    <row r="169" spans="2:41">
      <c r="H169" s="163" t="s">
        <v>28</v>
      </c>
      <c r="I169" s="163"/>
      <c r="J169" s="163"/>
      <c r="V169" s="17"/>
      <c r="AC169" s="166"/>
      <c r="AD169" s="166"/>
      <c r="AE169" s="166"/>
    </row>
    <row r="170" spans="2:41">
      <c r="H170" s="163"/>
      <c r="I170" s="163"/>
      <c r="J170" s="163"/>
      <c r="V170" s="17"/>
      <c r="AC170" s="166"/>
      <c r="AD170" s="166"/>
      <c r="AE170" s="166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64" t="s">
        <v>359</v>
      </c>
      <c r="F174" s="164"/>
      <c r="G174" s="164"/>
      <c r="H174" s="164"/>
      <c r="V174" s="17"/>
      <c r="X174" s="23" t="s">
        <v>32</v>
      </c>
      <c r="Y174" s="20">
        <f>IF(B173="PAGADO",0,C178)</f>
        <v>-1065.8100000000004</v>
      </c>
      <c r="AA174" s="164" t="s">
        <v>359</v>
      </c>
      <c r="AB174" s="164"/>
      <c r="AC174" s="164"/>
      <c r="AD174" s="164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317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453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418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467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482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67" t="str">
        <f>IF(C178&lt;0,"NO PAGAR","COBRAR")</f>
        <v>NO PAGAR</v>
      </c>
      <c r="C179" s="167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58" t="s">
        <v>9</v>
      </c>
      <c r="C180" s="159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67" t="str">
        <f>IF(Y179&lt;0,"NO PAGAR","COBRAR")</f>
        <v>NO PAGAR</v>
      </c>
      <c r="Y180" s="167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58" t="s">
        <v>9</v>
      </c>
      <c r="Y181" s="15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454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457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60" t="s">
        <v>7</v>
      </c>
      <c r="F190" s="161"/>
      <c r="G190" s="162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481</v>
      </c>
      <c r="Y190" s="10">
        <v>561.69000000000005</v>
      </c>
      <c r="AA190" s="160" t="s">
        <v>7</v>
      </c>
      <c r="AB190" s="161"/>
      <c r="AC190" s="162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60" t="s">
        <v>7</v>
      </c>
      <c r="O192" s="161"/>
      <c r="P192" s="161"/>
      <c r="Q192" s="162"/>
      <c r="R192" s="18">
        <f>SUM(R176:R191)</f>
        <v>450</v>
      </c>
      <c r="S192" s="3"/>
      <c r="V192" s="17"/>
      <c r="X192" s="12"/>
      <c r="Y192" s="10"/>
      <c r="AJ192" s="160" t="s">
        <v>7</v>
      </c>
      <c r="AK192" s="161"/>
      <c r="AL192" s="161"/>
      <c r="AM192" s="162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63" t="s">
        <v>30</v>
      </c>
      <c r="I214" s="163"/>
      <c r="J214" s="163"/>
      <c r="V214" s="17"/>
      <c r="AA214" s="163" t="s">
        <v>31</v>
      </c>
      <c r="AB214" s="163"/>
      <c r="AC214" s="163"/>
    </row>
    <row r="215" spans="1:43">
      <c r="H215" s="163"/>
      <c r="I215" s="163"/>
      <c r="J215" s="163"/>
      <c r="V215" s="17"/>
      <c r="AA215" s="163"/>
      <c r="AB215" s="163"/>
      <c r="AC215" s="163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64" t="s">
        <v>359</v>
      </c>
      <c r="F219" s="164"/>
      <c r="G219" s="164"/>
      <c r="H219" s="164"/>
      <c r="V219" s="17"/>
      <c r="X219" s="23" t="s">
        <v>32</v>
      </c>
      <c r="Y219" s="20">
        <f>IF(B239="PAGADO",0,C223)</f>
        <v>-2403.2800000000007</v>
      </c>
      <c r="AA219" s="164" t="s">
        <v>533</v>
      </c>
      <c r="AB219" s="164"/>
      <c r="AC219" s="164"/>
      <c r="AD219" s="164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314</v>
      </c>
      <c r="G221" s="3" t="s">
        <v>493</v>
      </c>
      <c r="H221" s="5">
        <v>290</v>
      </c>
      <c r="N221" s="25">
        <v>45001</v>
      </c>
      <c r="O221" s="3" t="s">
        <v>516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540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544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496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334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548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65" t="str">
        <f>IF(C223&lt;0,"NO PAGAR","COBRAR'")</f>
        <v>NO PAGAR</v>
      </c>
      <c r="C225" s="165"/>
      <c r="E225" s="4">
        <v>44981</v>
      </c>
      <c r="F225" s="3" t="s">
        <v>85</v>
      </c>
      <c r="G225" s="3" t="s">
        <v>512</v>
      </c>
      <c r="H225" s="5">
        <v>210</v>
      </c>
      <c r="N225" s="3"/>
      <c r="O225" s="3"/>
      <c r="P225" s="3"/>
      <c r="Q225" s="3"/>
      <c r="R225" s="18"/>
      <c r="S225" s="3"/>
      <c r="V225" s="17"/>
      <c r="X225" s="165" t="str">
        <f>IF(Y224&lt;0,"NO PAGAR","COBRAR'")</f>
        <v>NO PAGAR</v>
      </c>
      <c r="Y225" s="165"/>
      <c r="AA225" s="4">
        <v>44992</v>
      </c>
      <c r="AB225" s="3" t="s">
        <v>548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58" t="s">
        <v>9</v>
      </c>
      <c r="C226" s="159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58" t="s">
        <v>9</v>
      </c>
      <c r="Y227" s="159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60" t="s">
        <v>7</v>
      </c>
      <c r="F235" s="161"/>
      <c r="G235" s="162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60" t="s">
        <v>7</v>
      </c>
      <c r="AB235" s="161"/>
      <c r="AC235" s="162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562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60" t="s">
        <v>7</v>
      </c>
      <c r="O237" s="161"/>
      <c r="P237" s="161"/>
      <c r="Q237" s="162"/>
      <c r="R237" s="18">
        <f>SUM(R221:R236)</f>
        <v>1580</v>
      </c>
      <c r="S237" s="3"/>
      <c r="V237" s="17"/>
      <c r="X237" s="12" t="s">
        <v>558</v>
      </c>
      <c r="Y237" s="10">
        <v>425.358</v>
      </c>
      <c r="AJ237" s="160" t="s">
        <v>7</v>
      </c>
      <c r="AK237" s="161"/>
      <c r="AL237" s="161"/>
      <c r="AM237" s="162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66" t="s">
        <v>29</v>
      </c>
      <c r="AD260" s="166"/>
      <c r="AE260" s="166"/>
    </row>
    <row r="261" spans="2:41">
      <c r="H261" s="163" t="s">
        <v>28</v>
      </c>
      <c r="I261" s="163"/>
      <c r="J261" s="163"/>
      <c r="V261" s="17"/>
      <c r="AC261" s="166"/>
      <c r="AD261" s="166"/>
      <c r="AE261" s="166"/>
    </row>
    <row r="262" spans="2:41">
      <c r="H262" s="163"/>
      <c r="I262" s="163"/>
      <c r="J262" s="163"/>
      <c r="V262" s="17"/>
      <c r="AC262" s="166"/>
      <c r="AD262" s="166"/>
      <c r="AE262" s="166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64" t="s">
        <v>595</v>
      </c>
      <c r="F266" s="164"/>
      <c r="G266" s="164"/>
      <c r="H266" s="164"/>
      <c r="V266" s="17"/>
      <c r="X266" s="23" t="s">
        <v>32</v>
      </c>
      <c r="Y266" s="20">
        <f>IF(B265="PAGADO",0,C270)</f>
        <v>-1680.7380000000007</v>
      </c>
      <c r="AA266" s="164" t="s">
        <v>595</v>
      </c>
      <c r="AB266" s="164"/>
      <c r="AC266" s="164"/>
      <c r="AD266" s="164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573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625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67" t="str">
        <f>IF(C270&lt;0,"NO PAGAR","COBRAR")</f>
        <v>NO PAGAR</v>
      </c>
      <c r="C271" s="167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58" t="s">
        <v>9</v>
      </c>
      <c r="C272" s="159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67" t="str">
        <f>IF(Y271&lt;0,"NO PAGAR","COBRAR")</f>
        <v>NO PAGAR</v>
      </c>
      <c r="Y272" s="167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58" t="s">
        <v>9</v>
      </c>
      <c r="Y273" s="159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629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574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640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60" t="s">
        <v>7</v>
      </c>
      <c r="F282" s="161"/>
      <c r="G282" s="162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60" t="s">
        <v>7</v>
      </c>
      <c r="AB282" s="161"/>
      <c r="AC282" s="162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60" t="s">
        <v>7</v>
      </c>
      <c r="O284" s="161"/>
      <c r="P284" s="161"/>
      <c r="Q284" s="162"/>
      <c r="R284" s="18">
        <f>SUM(R268:R283)</f>
        <v>190</v>
      </c>
      <c r="S284" s="3"/>
      <c r="V284" s="17"/>
      <c r="X284" s="12"/>
      <c r="Y284" s="10"/>
      <c r="AJ284" s="160" t="s">
        <v>7</v>
      </c>
      <c r="AK284" s="161"/>
      <c r="AL284" s="161"/>
      <c r="AM284" s="162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63" t="s">
        <v>30</v>
      </c>
      <c r="I306" s="163"/>
      <c r="J306" s="163"/>
      <c r="V306" s="17"/>
      <c r="AA306" s="163" t="s">
        <v>31</v>
      </c>
      <c r="AB306" s="163"/>
      <c r="AC306" s="163"/>
    </row>
    <row r="307" spans="2:41">
      <c r="H307" s="163"/>
      <c r="I307" s="163"/>
      <c r="J307" s="163"/>
      <c r="V307" s="17"/>
      <c r="AA307" s="163"/>
      <c r="AB307" s="163"/>
      <c r="AC307" s="163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64" t="s">
        <v>359</v>
      </c>
      <c r="F311" s="164"/>
      <c r="G311" s="164"/>
      <c r="H311" s="164"/>
      <c r="V311" s="17"/>
      <c r="X311" s="23" t="s">
        <v>32</v>
      </c>
      <c r="Y311" s="20">
        <f>IF(B1086="PAGADO",0,C315)</f>
        <v>-3648.456000000001</v>
      </c>
      <c r="AA311" s="164" t="s">
        <v>683</v>
      </c>
      <c r="AB311" s="164"/>
      <c r="AC311" s="164"/>
      <c r="AD311" s="164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332</v>
      </c>
      <c r="G313" s="3" t="s">
        <v>504</v>
      </c>
      <c r="H313" s="5">
        <v>230</v>
      </c>
      <c r="N313" s="25">
        <v>45030</v>
      </c>
      <c r="O313" s="3" t="s">
        <v>641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680</v>
      </c>
      <c r="AC313" s="3" t="s">
        <v>230</v>
      </c>
      <c r="AD313" s="5">
        <v>110</v>
      </c>
      <c r="AJ313" s="25">
        <v>45042</v>
      </c>
      <c r="AK313" s="3" t="s">
        <v>703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641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65" t="str">
        <f>IF(C315&lt;0,"NO PAGAR","COBRAR'")</f>
        <v>NO PAGAR</v>
      </c>
      <c r="C317" s="165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65" t="str">
        <f>IF(Y316&lt;0,"NO PAGAR","COBRAR'")</f>
        <v>NO PAGAR</v>
      </c>
      <c r="Y317" s="165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58" t="s">
        <v>9</v>
      </c>
      <c r="C318" s="159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58" t="s">
        <v>9</v>
      </c>
      <c r="Y319" s="159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672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674</v>
      </c>
      <c r="C327" s="10">
        <v>561.09799999999996</v>
      </c>
      <c r="E327" s="160" t="s">
        <v>7</v>
      </c>
      <c r="F327" s="161"/>
      <c r="G327" s="162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60" t="s">
        <v>7</v>
      </c>
      <c r="AB327" s="161"/>
      <c r="AC327" s="162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697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60" t="s">
        <v>7</v>
      </c>
      <c r="O329" s="161"/>
      <c r="P329" s="161"/>
      <c r="Q329" s="162"/>
      <c r="R329" s="18">
        <f>SUM(R313:R328)</f>
        <v>2680</v>
      </c>
      <c r="S329" s="3"/>
      <c r="V329" s="17"/>
      <c r="X329" s="12"/>
      <c r="Y329" s="10"/>
      <c r="AJ329" s="160" t="s">
        <v>7</v>
      </c>
      <c r="AK329" s="161"/>
      <c r="AL329" s="161"/>
      <c r="AM329" s="162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63" t="s">
        <v>28</v>
      </c>
      <c r="I354" s="163"/>
      <c r="J354" s="163"/>
      <c r="V354" s="17"/>
    </row>
    <row r="355" spans="2:40">
      <c r="H355" s="163"/>
      <c r="I355" s="163"/>
      <c r="J355" s="163"/>
      <c r="V355" s="17"/>
    </row>
    <row r="356" spans="2:40">
      <c r="V356" s="17"/>
      <c r="X356" s="176" t="s">
        <v>64</v>
      </c>
      <c r="AB356" s="173" t="s">
        <v>29</v>
      </c>
      <c r="AC356" s="173"/>
      <c r="AD356" s="173"/>
    </row>
    <row r="357" spans="2:40" ht="23.25">
      <c r="B357" s="22" t="s">
        <v>64</v>
      </c>
      <c r="V357" s="17"/>
      <c r="X357" s="176"/>
      <c r="AB357" s="173"/>
      <c r="AC357" s="173"/>
      <c r="AD357" s="173"/>
    </row>
    <row r="358" spans="2:40" ht="23.25">
      <c r="B358" s="23" t="s">
        <v>32</v>
      </c>
      <c r="C358" s="20">
        <f>IF(X311="PAGADO",0,Y316)</f>
        <v>-3968.3760000000011</v>
      </c>
      <c r="V358" s="17"/>
      <c r="X358" s="176"/>
      <c r="AB358" s="173"/>
      <c r="AC358" s="173"/>
      <c r="AD358" s="173"/>
    </row>
    <row r="359" spans="2:40" ht="23.25">
      <c r="B359" s="1" t="s">
        <v>0</v>
      </c>
      <c r="C359" s="19">
        <f>H375</f>
        <v>600</v>
      </c>
      <c r="E359" s="164" t="s">
        <v>595</v>
      </c>
      <c r="F359" s="164"/>
      <c r="G359" s="164"/>
      <c r="H359" s="164"/>
      <c r="V359" s="17"/>
      <c r="X359" s="23" t="s">
        <v>32</v>
      </c>
      <c r="Y359" s="20">
        <f>IF(B358="PAGADO",0,C363)</f>
        <v>-3418.3760000000011</v>
      </c>
      <c r="AA359" s="164" t="s">
        <v>683</v>
      </c>
      <c r="AB359" s="164"/>
      <c r="AC359" s="164"/>
      <c r="AD359" s="164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6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725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770</v>
      </c>
      <c r="AL361" s="3">
        <v>39.5</v>
      </c>
      <c r="AM361" s="3"/>
      <c r="AN361" s="117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3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7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7"/>
    </row>
    <row r="364" spans="2:40" ht="26.25">
      <c r="B364" s="167" t="str">
        <f>IF(C363&lt;0,"NO PAGAR","COBRAR")</f>
        <v>NO PAGAR</v>
      </c>
      <c r="C364" s="167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7"/>
    </row>
    <row r="365" spans="2:40" ht="26.25">
      <c r="B365" s="158" t="s">
        <v>9</v>
      </c>
      <c r="C365" s="159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67" t="str">
        <f>IF(Y364&lt;0,"NO PAGAR","COBRAR")</f>
        <v>NO PAGAR</v>
      </c>
      <c r="Y365" s="167"/>
      <c r="AA365" s="4"/>
      <c r="AB365" s="3"/>
      <c r="AC365" s="3"/>
      <c r="AD365" s="5"/>
      <c r="AJ365" s="3"/>
      <c r="AK365" s="3"/>
      <c r="AL365" s="3"/>
      <c r="AM365" s="3"/>
      <c r="AN365" s="117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58" t="s">
        <v>9</v>
      </c>
      <c r="Y366" s="159"/>
      <c r="AA366" s="4"/>
      <c r="AB366" s="3"/>
      <c r="AC366" s="3"/>
      <c r="AD366" s="5"/>
      <c r="AJ366" s="3"/>
      <c r="AK366" s="3"/>
      <c r="AL366" s="3"/>
      <c r="AM366" s="3"/>
      <c r="AN366" s="117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7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7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7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7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60" t="s">
        <v>7</v>
      </c>
      <c r="AK371" s="161"/>
      <c r="AL371" s="161"/>
      <c r="AM371" s="162"/>
      <c r="AN371" s="117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764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60" t="s">
        <v>7</v>
      </c>
      <c r="AB374" s="161"/>
      <c r="AC374" s="162"/>
      <c r="AD374" s="5">
        <f>SUM(AD361:AD373)</f>
        <v>320</v>
      </c>
      <c r="AI374" s="61" t="s">
        <v>472</v>
      </c>
      <c r="AJ374" s="101">
        <v>24462</v>
      </c>
      <c r="AK374" s="63" t="s">
        <v>560</v>
      </c>
      <c r="AL374" s="64">
        <v>45037</v>
      </c>
      <c r="AM374" s="61">
        <v>2350864985</v>
      </c>
      <c r="AN374" s="61" t="s">
        <v>20</v>
      </c>
      <c r="AO374" s="63" t="s">
        <v>478</v>
      </c>
      <c r="AP374" s="61">
        <v>12345</v>
      </c>
      <c r="AQ374" s="65">
        <v>27.956</v>
      </c>
      <c r="AR374" s="65">
        <v>48.92</v>
      </c>
      <c r="AS374" s="62"/>
      <c r="AT374" s="61" t="s">
        <v>561</v>
      </c>
    </row>
    <row r="375" spans="2:46">
      <c r="B375" s="12"/>
      <c r="C375" s="10"/>
      <c r="E375" s="160" t="s">
        <v>7</v>
      </c>
      <c r="F375" s="161"/>
      <c r="G375" s="162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60" t="s">
        <v>7</v>
      </c>
      <c r="O377" s="161"/>
      <c r="P377" s="161"/>
      <c r="Q377" s="162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63" t="s">
        <v>30</v>
      </c>
      <c r="I392" s="163"/>
      <c r="J392" s="163"/>
      <c r="V392" s="17"/>
      <c r="AA392" s="163" t="s">
        <v>31</v>
      </c>
      <c r="AB392" s="163"/>
      <c r="AC392" s="163"/>
    </row>
    <row r="393" spans="1:43">
      <c r="H393" s="163"/>
      <c r="I393" s="163"/>
      <c r="J393" s="163"/>
      <c r="V393" s="17"/>
      <c r="AA393" s="163"/>
      <c r="AB393" s="163"/>
      <c r="AC393" s="163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64" t="s">
        <v>80</v>
      </c>
      <c r="F397" s="164"/>
      <c r="G397" s="164"/>
      <c r="H397" s="164"/>
      <c r="V397" s="17"/>
      <c r="X397" s="23" t="s">
        <v>32</v>
      </c>
      <c r="Y397" s="20">
        <f>IF(B1179="PAGADO",0,C402)</f>
        <v>-3884.1160000000018</v>
      </c>
      <c r="AA397" s="164" t="s">
        <v>595</v>
      </c>
      <c r="AB397" s="164"/>
      <c r="AC397" s="164"/>
      <c r="AD397" s="164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780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857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334</v>
      </c>
      <c r="H400" s="5">
        <v>500</v>
      </c>
      <c r="N400" s="25">
        <v>45062</v>
      </c>
      <c r="O400" s="3" t="s">
        <v>786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860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804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862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812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819</v>
      </c>
      <c r="G403" s="3" t="s">
        <v>820</v>
      </c>
      <c r="H403" s="5">
        <v>300</v>
      </c>
      <c r="N403" s="25">
        <v>45063</v>
      </c>
      <c r="O403" s="3" t="s">
        <v>788</v>
      </c>
      <c r="P403" s="3"/>
      <c r="Q403" s="3"/>
      <c r="R403" s="18">
        <v>150</v>
      </c>
      <c r="S403" s="3"/>
      <c r="V403" s="17"/>
      <c r="X403" s="165" t="str">
        <f>IF(Y402&lt;0,"NO PAGAR","COBRAR'")</f>
        <v>NO PAGAR</v>
      </c>
      <c r="Y403" s="165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65" t="str">
        <f>IF(C402&lt;0,"NO PAGAR","COBRAR'")</f>
        <v>NO PAGAR</v>
      </c>
      <c r="C404" s="165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58" t="s">
        <v>9</v>
      </c>
      <c r="C405" s="159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58" t="s">
        <v>9</v>
      </c>
      <c r="Y405" s="159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60" t="s">
        <v>7</v>
      </c>
      <c r="AK408" s="161"/>
      <c r="AL408" s="161"/>
      <c r="AM408" s="162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9" t="s">
        <v>834</v>
      </c>
      <c r="AK410" s="119" t="s">
        <v>560</v>
      </c>
      <c r="AL410" s="119" t="s">
        <v>478</v>
      </c>
      <c r="AM410" s="120">
        <v>88.58</v>
      </c>
      <c r="AN410" s="121">
        <v>50.616999999999997</v>
      </c>
      <c r="AO410" s="121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9" t="s">
        <v>841</v>
      </c>
      <c r="AK411" s="119" t="s">
        <v>560</v>
      </c>
      <c r="AL411" s="119" t="s">
        <v>478</v>
      </c>
      <c r="AM411" s="120">
        <v>71.010000000000005</v>
      </c>
      <c r="AN411" s="121">
        <v>40.576999999999998</v>
      </c>
      <c r="AO411" s="121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60" t="s">
        <v>7</v>
      </c>
      <c r="F413" s="161"/>
      <c r="G413" s="162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60" t="s">
        <v>7</v>
      </c>
      <c r="AB413" s="161"/>
      <c r="AC413" s="162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60" t="s">
        <v>7</v>
      </c>
      <c r="O415" s="161"/>
      <c r="P415" s="161"/>
      <c r="Q415" s="162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63" t="s">
        <v>28</v>
      </c>
      <c r="I438" s="163"/>
      <c r="J438" s="163"/>
      <c r="V438" s="17"/>
      <c r="AC438" s="24"/>
      <c r="AD438" s="24"/>
      <c r="AE438" s="24"/>
      <c r="AJ438" s="25">
        <v>45084</v>
      </c>
      <c r="AK438" s="3" t="s">
        <v>919</v>
      </c>
      <c r="AL438" s="3"/>
      <c r="AM438" s="3"/>
      <c r="AN438" s="18">
        <v>4.13</v>
      </c>
      <c r="AO438" s="3"/>
    </row>
    <row r="439" spans="2:41" ht="15" customHeight="1">
      <c r="H439" s="163"/>
      <c r="I439" s="163"/>
      <c r="J439" s="163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66" t="s">
        <v>29</v>
      </c>
      <c r="AC440" s="166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64" t="s">
        <v>618</v>
      </c>
      <c r="F443" s="164"/>
      <c r="G443" s="164"/>
      <c r="H443" s="164"/>
      <c r="V443" s="17"/>
      <c r="X443" s="23" t="s">
        <v>32</v>
      </c>
      <c r="Y443" s="20">
        <f>IF(B443="PAGADO",0,C448)</f>
        <v>-3182.3660000000018</v>
      </c>
      <c r="AA443" s="164" t="s">
        <v>359</v>
      </c>
      <c r="AB443" s="164"/>
      <c r="AC443" s="164"/>
      <c r="AD443" s="164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67" t="str">
        <f>IF(C448&lt;0,"NO PAGAR","COBRAR")</f>
        <v>NO PAGAR</v>
      </c>
      <c r="C449" s="167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67" t="str">
        <f>IF(Y448&lt;0,"NO PAGAR","COBRAR")</f>
        <v>NO PAGAR</v>
      </c>
      <c r="Y449" s="167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58" t="s">
        <v>9</v>
      </c>
      <c r="C450" s="159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58" t="s">
        <v>9</v>
      </c>
      <c r="Y450" s="159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60" t="s">
        <v>7</v>
      </c>
      <c r="AK454" s="161"/>
      <c r="AL454" s="161"/>
      <c r="AM454" s="162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889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6" t="s">
        <v>469</v>
      </c>
      <c r="AJ457" s="137"/>
      <c r="AK457" s="136" t="s">
        <v>560</v>
      </c>
      <c r="AL457" s="137"/>
      <c r="AM457" s="138">
        <v>45065</v>
      </c>
      <c r="AN457" s="136"/>
      <c r="AO457" s="139" t="s">
        <v>478</v>
      </c>
      <c r="AP457" s="137"/>
      <c r="AQ457" s="140">
        <v>57.143000000000001</v>
      </c>
      <c r="AR457" s="140">
        <v>100</v>
      </c>
    </row>
    <row r="458" spans="2:44" ht="22.5">
      <c r="B458" s="11" t="s">
        <v>870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41" t="s">
        <v>469</v>
      </c>
      <c r="AJ458" s="142"/>
      <c r="AK458" s="141" t="s">
        <v>560</v>
      </c>
      <c r="AL458" s="142"/>
      <c r="AM458" s="143">
        <v>45070</v>
      </c>
      <c r="AN458" s="141" t="s">
        <v>80</v>
      </c>
      <c r="AO458" s="144" t="s">
        <v>478</v>
      </c>
      <c r="AP458" s="142"/>
      <c r="AQ458" s="145">
        <v>63.429000000000002</v>
      </c>
      <c r="AR458" s="145">
        <v>111.001</v>
      </c>
    </row>
    <row r="459" spans="2:44" ht="22.5">
      <c r="B459" s="11" t="s">
        <v>17</v>
      </c>
      <c r="C459" s="10"/>
      <c r="E459" s="160" t="s">
        <v>7</v>
      </c>
      <c r="F459" s="161"/>
      <c r="G459" s="162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918</v>
      </c>
      <c r="Y459" s="10">
        <f>AR463</f>
        <v>566.46100000000001</v>
      </c>
      <c r="AA459" s="160" t="s">
        <v>7</v>
      </c>
      <c r="AB459" s="161"/>
      <c r="AC459" s="162"/>
      <c r="AD459" s="5">
        <f>SUM(AD445:AD458)</f>
        <v>0</v>
      </c>
      <c r="AI459" s="136" t="s">
        <v>472</v>
      </c>
      <c r="AJ459" s="137"/>
      <c r="AK459" s="136" t="s">
        <v>560</v>
      </c>
      <c r="AL459" s="137"/>
      <c r="AM459" s="138">
        <v>45062</v>
      </c>
      <c r="AN459" s="136" t="s">
        <v>80</v>
      </c>
      <c r="AO459" s="139" t="s">
        <v>478</v>
      </c>
      <c r="AP459" s="137"/>
      <c r="AQ459" s="140">
        <v>38.856999999999999</v>
      </c>
      <c r="AR459" s="140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41" t="s">
        <v>472</v>
      </c>
      <c r="AJ460" s="142"/>
      <c r="AK460" s="141" t="s">
        <v>560</v>
      </c>
      <c r="AL460" s="142"/>
      <c r="AM460" s="143">
        <v>45068</v>
      </c>
      <c r="AN460" s="141" t="s">
        <v>80</v>
      </c>
      <c r="AO460" s="144" t="s">
        <v>478</v>
      </c>
      <c r="AP460" s="142"/>
      <c r="AQ460" s="145">
        <v>54.838000000000001</v>
      </c>
      <c r="AR460" s="145">
        <v>95.97</v>
      </c>
    </row>
    <row r="461" spans="2:44" ht="22.5">
      <c r="B461" s="12"/>
      <c r="C461" s="10"/>
      <c r="N461" s="160" t="s">
        <v>7</v>
      </c>
      <c r="O461" s="161"/>
      <c r="P461" s="161"/>
      <c r="Q461" s="162"/>
      <c r="R461" s="18">
        <f>SUM(R445:R460)</f>
        <v>0</v>
      </c>
      <c r="S461" s="3"/>
      <c r="V461" s="17"/>
      <c r="X461" s="12"/>
      <c r="Y461" s="10"/>
      <c r="AI461" s="136" t="s">
        <v>472</v>
      </c>
      <c r="AJ461" s="137"/>
      <c r="AK461" s="136" t="s">
        <v>560</v>
      </c>
      <c r="AL461" s="137"/>
      <c r="AM461" s="138">
        <v>45072</v>
      </c>
      <c r="AN461" s="136" t="s">
        <v>894</v>
      </c>
      <c r="AO461" s="139" t="s">
        <v>478</v>
      </c>
      <c r="AP461" s="137"/>
      <c r="AQ461" s="140">
        <v>65.989999999999995</v>
      </c>
      <c r="AR461" s="140">
        <v>115.48</v>
      </c>
    </row>
    <row r="462" spans="2:44" ht="22.5">
      <c r="B462" s="12"/>
      <c r="C462" s="10"/>
      <c r="V462" s="17"/>
      <c r="X462" s="12"/>
      <c r="Y462" s="10"/>
      <c r="AI462" s="141" t="s">
        <v>472</v>
      </c>
      <c r="AJ462" s="142"/>
      <c r="AK462" s="141" t="s">
        <v>560</v>
      </c>
      <c r="AL462" s="142"/>
      <c r="AM462" s="143">
        <v>45077</v>
      </c>
      <c r="AN462" s="141" t="s">
        <v>895</v>
      </c>
      <c r="AO462" s="144" t="s">
        <v>478</v>
      </c>
      <c r="AP462" s="142"/>
      <c r="AQ462" s="145">
        <v>43.433</v>
      </c>
      <c r="AR462" s="145">
        <v>76.010000000000005</v>
      </c>
    </row>
    <row r="463" spans="2:44">
      <c r="B463" s="11"/>
      <c r="C463" s="10"/>
      <c r="V463" s="17"/>
      <c r="X463" s="11"/>
      <c r="Y463" s="10"/>
      <c r="AI463" s="146"/>
      <c r="AJ463" s="142"/>
      <c r="AK463" s="146"/>
      <c r="AL463" s="142"/>
      <c r="AM463" s="147"/>
      <c r="AN463" s="146"/>
      <c r="AO463" s="148"/>
      <c r="AP463" s="142"/>
      <c r="AQ463" s="149"/>
      <c r="AR463" s="150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63" t="s">
        <v>30</v>
      </c>
      <c r="I477" s="163"/>
      <c r="J477" s="163"/>
      <c r="V477" s="17"/>
      <c r="AA477" s="163" t="s">
        <v>31</v>
      </c>
      <c r="AB477" s="163"/>
      <c r="AC477" s="163"/>
    </row>
    <row r="478" spans="1:43">
      <c r="H478" s="163"/>
      <c r="I478" s="163"/>
      <c r="J478" s="163"/>
      <c r="V478" s="17"/>
      <c r="AA478" s="163"/>
      <c r="AB478" s="163"/>
      <c r="AC478" s="163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64" t="s">
        <v>359</v>
      </c>
      <c r="F482" s="164"/>
      <c r="G482" s="164"/>
      <c r="H482" s="164"/>
      <c r="V482" s="17"/>
      <c r="X482" s="23" t="s">
        <v>32</v>
      </c>
      <c r="Y482" s="20">
        <f>IF(B1276="PAGADO",0,C487)</f>
        <v>-4170.7470000000021</v>
      </c>
      <c r="AA482" s="164" t="s">
        <v>533</v>
      </c>
      <c r="AB482" s="164"/>
      <c r="AC482" s="164"/>
      <c r="AD482" s="164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690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599</v>
      </c>
      <c r="G484" s="3" t="s">
        <v>945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924</v>
      </c>
      <c r="AD484" s="5">
        <v>580</v>
      </c>
      <c r="AJ484" s="3"/>
      <c r="AK484" s="3"/>
      <c r="AL484" s="3"/>
      <c r="AM484" s="3"/>
      <c r="AN484" s="3"/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936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690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968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4236.5070000000023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-3546.5070000000023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332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65" t="str">
        <f>IF(Y487&lt;0,"NO PAGAR","COBRAR'")</f>
        <v>NO PAGAR</v>
      </c>
      <c r="Y488" s="165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3" ht="23.25">
      <c r="B489" s="165" t="str">
        <f>IF(C487&lt;0,"NO PAGAR","COBRAR'")</f>
        <v>NO PAGAR</v>
      </c>
      <c r="C489" s="165"/>
      <c r="E489" s="4">
        <v>45076</v>
      </c>
      <c r="F489" s="3" t="s">
        <v>332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3">
      <c r="B490" s="158" t="s">
        <v>9</v>
      </c>
      <c r="C490" s="159"/>
      <c r="E490" s="4">
        <v>45043</v>
      </c>
      <c r="F490" s="3" t="s">
        <v>965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58" t="s">
        <v>9</v>
      </c>
      <c r="Y490" s="159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959</v>
      </c>
      <c r="C498" s="10">
        <v>48.66</v>
      </c>
      <c r="E498" s="160" t="s">
        <v>7</v>
      </c>
      <c r="F498" s="161"/>
      <c r="G498" s="162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60" t="s">
        <v>7</v>
      </c>
      <c r="AB498" s="161"/>
      <c r="AC498" s="162"/>
      <c r="AD498" s="5">
        <f>SUM(AD484:AD497)</f>
        <v>690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982</v>
      </c>
      <c r="Y499" s="156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60" t="s">
        <v>7</v>
      </c>
      <c r="O500" s="161"/>
      <c r="P500" s="161"/>
      <c r="Q500" s="162"/>
      <c r="R500" s="18">
        <f>SUM(R484:R499)</f>
        <v>1705</v>
      </c>
      <c r="S500" s="3"/>
      <c r="V500" s="17"/>
      <c r="X500" s="12"/>
      <c r="Y500" s="10"/>
      <c r="AJ500" s="160" t="s">
        <v>7</v>
      </c>
      <c r="AK500" s="161"/>
      <c r="AL500" s="161"/>
      <c r="AM500" s="162"/>
      <c r="AN500" s="18">
        <f>SUM(AN485:AN499)</f>
        <v>0</v>
      </c>
      <c r="AO500" s="3"/>
    </row>
    <row r="501" spans="2:42" ht="27" thickBot="1">
      <c r="B501" s="12"/>
      <c r="C501" s="10"/>
      <c r="V501" s="17"/>
      <c r="X501" s="12"/>
      <c r="Y501" s="10"/>
      <c r="AJ501" s="154">
        <v>20230609</v>
      </c>
      <c r="AK501" s="154" t="s">
        <v>560</v>
      </c>
      <c r="AL501" s="154" t="s">
        <v>979</v>
      </c>
      <c r="AM501" s="154" t="s">
        <v>478</v>
      </c>
      <c r="AN501" s="156">
        <v>65.760000000000005</v>
      </c>
      <c r="AO501" s="155">
        <v>37576</v>
      </c>
      <c r="AP501" s="154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4236.5070000000023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>
      <c r="V523" s="17"/>
    </row>
    <row r="524" spans="8:31">
      <c r="V524" s="17"/>
      <c r="AC524" s="166" t="s">
        <v>29</v>
      </c>
      <c r="AD524" s="166"/>
      <c r="AE524" s="166"/>
    </row>
    <row r="525" spans="8:31">
      <c r="H525" s="163" t="s">
        <v>28</v>
      </c>
      <c r="I525" s="163"/>
      <c r="J525" s="163"/>
      <c r="V525" s="17"/>
      <c r="AC525" s="166"/>
      <c r="AD525" s="166"/>
      <c r="AE525" s="166"/>
    </row>
    <row r="526" spans="8:31">
      <c r="H526" s="163"/>
      <c r="I526" s="163"/>
      <c r="J526" s="163"/>
      <c r="V526" s="17"/>
      <c r="AC526" s="166"/>
      <c r="AD526" s="166"/>
      <c r="AE526" s="16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IF(X482="PAGADO",0,Y487)</f>
        <v>-3546.5070000000023</v>
      </c>
      <c r="E530" s="164" t="s">
        <v>20</v>
      </c>
      <c r="F530" s="164"/>
      <c r="G530" s="164"/>
      <c r="H530" s="164"/>
      <c r="V530" s="17"/>
      <c r="X530" s="23" t="s">
        <v>32</v>
      </c>
      <c r="Y530" s="20">
        <f>IF(B530="PAGADO",0,C535)</f>
        <v>-3546.5070000000023</v>
      </c>
      <c r="AA530" s="164" t="s">
        <v>20</v>
      </c>
      <c r="AB530" s="164"/>
      <c r="AC530" s="164"/>
      <c r="AD530" s="164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3546.5070000000023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3546.5070000000023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-3546.5070000000023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-3546.5070000000023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7" t="str">
        <f>IF(C535&lt;0,"NO PAGAR","COBRAR")</f>
        <v>NO PAGAR</v>
      </c>
      <c r="C536" s="167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7" t="str">
        <f>IF(Y535&lt;0,"NO PAGAR","COBRAR")</f>
        <v>NO PAGAR</v>
      </c>
      <c r="Y536" s="167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8" t="s">
        <v>9</v>
      </c>
      <c r="C537" s="15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8" t="s">
        <v>9</v>
      </c>
      <c r="Y537" s="15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IF(Y487&lt;=0,Y487*-1)</f>
        <v>3546.5070000000023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3546.5070000000023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60" t="s">
        <v>7</v>
      </c>
      <c r="F546" s="161"/>
      <c r="G546" s="162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60" t="s">
        <v>7</v>
      </c>
      <c r="AB546" s="161"/>
      <c r="AC546" s="162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60" t="s">
        <v>7</v>
      </c>
      <c r="O548" s="161"/>
      <c r="P548" s="161"/>
      <c r="Q548" s="162"/>
      <c r="R548" s="18">
        <f>SUM(R532:R547)</f>
        <v>0</v>
      </c>
      <c r="S548" s="3"/>
      <c r="V548" s="17"/>
      <c r="X548" s="12"/>
      <c r="Y548" s="10"/>
      <c r="AJ548" s="160" t="s">
        <v>7</v>
      </c>
      <c r="AK548" s="161"/>
      <c r="AL548" s="161"/>
      <c r="AM548" s="162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3546.5070000000023</v>
      </c>
      <c r="V557" s="17"/>
      <c r="X557" s="15" t="s">
        <v>18</v>
      </c>
      <c r="Y557" s="16">
        <f>SUM(Y538:Y556)</f>
        <v>3546.5070000000023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</row>
    <row r="569" spans="1:43">
      <c r="V569" s="17"/>
    </row>
    <row r="570" spans="1:43">
      <c r="H570" s="163" t="s">
        <v>30</v>
      </c>
      <c r="I570" s="163"/>
      <c r="J570" s="163"/>
      <c r="V570" s="17"/>
      <c r="AA570" s="163" t="s">
        <v>31</v>
      </c>
      <c r="AB570" s="163"/>
      <c r="AC570" s="163"/>
    </row>
    <row r="571" spans="1:43">
      <c r="H571" s="163"/>
      <c r="I571" s="163"/>
      <c r="J571" s="163"/>
      <c r="V571" s="17"/>
      <c r="AA571" s="163"/>
      <c r="AB571" s="163"/>
      <c r="AC571" s="163"/>
    </row>
    <row r="572" spans="1:43">
      <c r="V572" s="17"/>
    </row>
    <row r="573" spans="1:43">
      <c r="V573" s="17"/>
      <c r="AP573" s="17"/>
      <c r="AQ573" s="17"/>
    </row>
    <row r="574" spans="1:43" ht="23.25">
      <c r="B574" s="24" t="s">
        <v>67</v>
      </c>
      <c r="V574" s="17"/>
      <c r="X574" s="22" t="s">
        <v>67</v>
      </c>
      <c r="AP574" s="17"/>
      <c r="AQ574" s="17"/>
    </row>
    <row r="575" spans="1:43" ht="23.25">
      <c r="B575" s="23" t="s">
        <v>32</v>
      </c>
      <c r="C575" s="20">
        <f>IF(X530="PAGADO",0,C535)</f>
        <v>-3546.5070000000023</v>
      </c>
      <c r="E575" s="164" t="s">
        <v>20</v>
      </c>
      <c r="F575" s="164"/>
      <c r="G575" s="164"/>
      <c r="H575" s="164"/>
      <c r="V575" s="17"/>
      <c r="X575" s="23" t="s">
        <v>32</v>
      </c>
      <c r="Y575" s="20">
        <f>IF(B1375="PAGADO",0,C580)</f>
        <v>-3546.5070000000023</v>
      </c>
      <c r="AA575" s="164" t="s">
        <v>20</v>
      </c>
      <c r="AB575" s="164"/>
      <c r="AC575" s="164"/>
      <c r="AD575" s="164"/>
      <c r="AP575" s="17"/>
      <c r="AQ575" s="17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3546.5070000000023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3546.5070000000023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-3546.5070000000023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-3546.5070000000023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5" t="str">
        <f>IF(Y580&lt;0,"NO PAGAR","COBRAR'")</f>
        <v>NO PAGAR</v>
      </c>
      <c r="Y581" s="165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5" t="str">
        <f>IF(C580&lt;0,"NO PAGAR","COBRAR'")</f>
        <v>NO PAGAR</v>
      </c>
      <c r="C582" s="165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8" t="s">
        <v>9</v>
      </c>
      <c r="C583" s="159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8" t="s">
        <v>9</v>
      </c>
      <c r="Y583" s="159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3546.5070000000023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3546.5070000000023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60" t="s">
        <v>7</v>
      </c>
      <c r="F591" s="161"/>
      <c r="G591" s="162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60" t="s">
        <v>7</v>
      </c>
      <c r="AB591" s="161"/>
      <c r="AC591" s="162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60" t="s">
        <v>7</v>
      </c>
      <c r="O593" s="161"/>
      <c r="P593" s="161"/>
      <c r="Q593" s="162"/>
      <c r="R593" s="18">
        <f>SUM(R577:R592)</f>
        <v>0</v>
      </c>
      <c r="S593" s="3"/>
      <c r="V593" s="17"/>
      <c r="X593" s="12"/>
      <c r="Y593" s="10"/>
      <c r="AJ593" s="160" t="s">
        <v>7</v>
      </c>
      <c r="AK593" s="161"/>
      <c r="AL593" s="161"/>
      <c r="AM593" s="162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3546.5070000000023</v>
      </c>
      <c r="D603" t="s">
        <v>22</v>
      </c>
      <c r="E603" t="s">
        <v>21</v>
      </c>
      <c r="V603" s="17"/>
      <c r="X603" s="15" t="s">
        <v>18</v>
      </c>
      <c r="Y603" s="16">
        <f>SUM(Y584:Y602)</f>
        <v>3546.5070000000023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66" t="s">
        <v>29</v>
      </c>
      <c r="AD617" s="166"/>
      <c r="AE617" s="166"/>
    </row>
    <row r="618" spans="2:41">
      <c r="H618" s="163" t="s">
        <v>28</v>
      </c>
      <c r="I618" s="163"/>
      <c r="J618" s="163"/>
      <c r="V618" s="17"/>
      <c r="AC618" s="166"/>
      <c r="AD618" s="166"/>
      <c r="AE618" s="166"/>
    </row>
    <row r="619" spans="2:41">
      <c r="H619" s="163"/>
      <c r="I619" s="163"/>
      <c r="J619" s="163"/>
      <c r="V619" s="17"/>
      <c r="AC619" s="166"/>
      <c r="AD619" s="166"/>
      <c r="AE619" s="16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-3546.5070000000023</v>
      </c>
      <c r="E623" s="164" t="s">
        <v>20</v>
      </c>
      <c r="F623" s="164"/>
      <c r="G623" s="164"/>
      <c r="H623" s="164"/>
      <c r="V623" s="17"/>
      <c r="X623" s="23" t="s">
        <v>32</v>
      </c>
      <c r="Y623" s="20">
        <f>IF(B623="PAGADO",0,C628)</f>
        <v>-3546.5070000000023</v>
      </c>
      <c r="AA623" s="164" t="s">
        <v>20</v>
      </c>
      <c r="AB623" s="164"/>
      <c r="AC623" s="164"/>
      <c r="AD623" s="164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3546.5070000000023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3546.5070000000023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-3546.5070000000023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-3546.5070000000023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7" t="str">
        <f>IF(C628&lt;0,"NO PAGAR","COBRAR")</f>
        <v>NO PAGAR</v>
      </c>
      <c r="C629" s="167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7" t="str">
        <f>IF(Y628&lt;0,"NO PAGAR","COBRAR")</f>
        <v>NO PAGAR</v>
      </c>
      <c r="Y629" s="167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8" t="s">
        <v>9</v>
      </c>
      <c r="C630" s="15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8" t="s">
        <v>9</v>
      </c>
      <c r="Y630" s="15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3546.5070000000023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3546.5070000000023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60" t="s">
        <v>7</v>
      </c>
      <c r="F639" s="161"/>
      <c r="G639" s="162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60" t="s">
        <v>7</v>
      </c>
      <c r="AB639" s="161"/>
      <c r="AC639" s="162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60" t="s">
        <v>7</v>
      </c>
      <c r="O641" s="161"/>
      <c r="P641" s="161"/>
      <c r="Q641" s="162"/>
      <c r="R641" s="18">
        <f>SUM(R625:R640)</f>
        <v>0</v>
      </c>
      <c r="S641" s="3"/>
      <c r="V641" s="17"/>
      <c r="X641" s="12"/>
      <c r="Y641" s="10"/>
      <c r="AJ641" s="160" t="s">
        <v>7</v>
      </c>
      <c r="AK641" s="161"/>
      <c r="AL641" s="161"/>
      <c r="AM641" s="162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3546.5070000000023</v>
      </c>
      <c r="V650" s="17"/>
      <c r="X650" s="15" t="s">
        <v>18</v>
      </c>
      <c r="Y650" s="16">
        <f>SUM(Y631:Y649)</f>
        <v>3546.5070000000023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</row>
    <row r="662" spans="1:43">
      <c r="V662" s="17"/>
    </row>
    <row r="663" spans="1:43">
      <c r="H663" s="163" t="s">
        <v>30</v>
      </c>
      <c r="I663" s="163"/>
      <c r="J663" s="163"/>
      <c r="V663" s="17"/>
      <c r="AA663" s="163" t="s">
        <v>31</v>
      </c>
      <c r="AB663" s="163"/>
      <c r="AC663" s="163"/>
    </row>
    <row r="664" spans="1:43">
      <c r="H664" s="163"/>
      <c r="I664" s="163"/>
      <c r="J664" s="163"/>
      <c r="V664" s="17"/>
      <c r="AA664" s="163"/>
      <c r="AB664" s="163"/>
      <c r="AC664" s="163"/>
    </row>
    <row r="665" spans="1:43">
      <c r="V665" s="17"/>
    </row>
    <row r="666" spans="1:43">
      <c r="V666" s="17"/>
      <c r="AP666" s="17"/>
      <c r="AQ666" s="17"/>
    </row>
    <row r="667" spans="1:43" ht="23.25">
      <c r="B667" s="24" t="s">
        <v>68</v>
      </c>
      <c r="V667" s="17"/>
      <c r="X667" s="22" t="s">
        <v>68</v>
      </c>
      <c r="AP667" s="17"/>
      <c r="AQ667" s="17"/>
    </row>
    <row r="668" spans="1:43" ht="23.25">
      <c r="B668" s="23" t="s">
        <v>32</v>
      </c>
      <c r="C668" s="20">
        <f>IF(X623="PAGADO",0,C628)</f>
        <v>-3546.5070000000023</v>
      </c>
      <c r="E668" s="164" t="s">
        <v>20</v>
      </c>
      <c r="F668" s="164"/>
      <c r="G668" s="164"/>
      <c r="H668" s="164"/>
      <c r="V668" s="17"/>
      <c r="X668" s="23" t="s">
        <v>32</v>
      </c>
      <c r="Y668" s="20">
        <f>IF(B1468="PAGADO",0,C673)</f>
        <v>-3546.5070000000023</v>
      </c>
      <c r="AA668" s="164" t="s">
        <v>20</v>
      </c>
      <c r="AB668" s="164"/>
      <c r="AC668" s="164"/>
      <c r="AD668" s="164"/>
      <c r="AP668" s="17"/>
      <c r="AQ668" s="17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3546.5070000000023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3546.5070000000023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-3546.5070000000023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-3546.5070000000023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5" t="str">
        <f>IF(Y673&lt;0,"NO PAGAR","COBRAR'")</f>
        <v>NO PAGAR</v>
      </c>
      <c r="Y674" s="165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5" t="str">
        <f>IF(C673&lt;0,"NO PAGAR","COBRAR'")</f>
        <v>NO PAGAR</v>
      </c>
      <c r="C675" s="165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8" t="s">
        <v>9</v>
      </c>
      <c r="C676" s="159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8" t="s">
        <v>9</v>
      </c>
      <c r="Y676" s="159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3546.5070000000023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3546.5070000000023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60" t="s">
        <v>7</v>
      </c>
      <c r="F684" s="161"/>
      <c r="G684" s="162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60" t="s">
        <v>7</v>
      </c>
      <c r="AB684" s="161"/>
      <c r="AC684" s="162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60" t="s">
        <v>7</v>
      </c>
      <c r="O686" s="161"/>
      <c r="P686" s="161"/>
      <c r="Q686" s="162"/>
      <c r="R686" s="18">
        <f>SUM(R670:R685)</f>
        <v>0</v>
      </c>
      <c r="S686" s="3"/>
      <c r="V686" s="17"/>
      <c r="X686" s="12"/>
      <c r="Y686" s="10"/>
      <c r="AJ686" s="160" t="s">
        <v>7</v>
      </c>
      <c r="AK686" s="161"/>
      <c r="AL686" s="161"/>
      <c r="AM686" s="162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3546.5070000000023</v>
      </c>
      <c r="D696" t="s">
        <v>22</v>
      </c>
      <c r="E696" t="s">
        <v>21</v>
      </c>
      <c r="V696" s="17"/>
      <c r="X696" s="15" t="s">
        <v>18</v>
      </c>
      <c r="Y696" s="16">
        <f>SUM(Y677:Y695)</f>
        <v>3546.5070000000023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66" t="s">
        <v>29</v>
      </c>
      <c r="AD710" s="166"/>
      <c r="AE710" s="166"/>
    </row>
    <row r="711" spans="2:41">
      <c r="H711" s="163" t="s">
        <v>28</v>
      </c>
      <c r="I711" s="163"/>
      <c r="J711" s="163"/>
      <c r="V711" s="17"/>
      <c r="AC711" s="166"/>
      <c r="AD711" s="166"/>
      <c r="AE711" s="166"/>
    </row>
    <row r="712" spans="2:41">
      <c r="H712" s="163"/>
      <c r="I712" s="163"/>
      <c r="J712" s="163"/>
      <c r="V712" s="17"/>
      <c r="AC712" s="166"/>
      <c r="AD712" s="166"/>
      <c r="AE712" s="16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-3546.5070000000023</v>
      </c>
      <c r="E716" s="164" t="s">
        <v>20</v>
      </c>
      <c r="F716" s="164"/>
      <c r="G716" s="164"/>
      <c r="H716" s="164"/>
      <c r="V716" s="17"/>
      <c r="X716" s="23" t="s">
        <v>32</v>
      </c>
      <c r="Y716" s="20">
        <f>IF(B716="PAGADO",0,C721)</f>
        <v>-3546.5070000000023</v>
      </c>
      <c r="AA716" s="164" t="s">
        <v>20</v>
      </c>
      <c r="AB716" s="164"/>
      <c r="AC716" s="164"/>
      <c r="AD716" s="164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3546.5070000000023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3546.5070000000023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-3546.5070000000023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-3546.5070000000023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7" t="str">
        <f>IF(C721&lt;0,"NO PAGAR","COBRAR")</f>
        <v>NO PAGAR</v>
      </c>
      <c r="C722" s="167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7" t="str">
        <f>IF(Y721&lt;0,"NO PAGAR","COBRAR")</f>
        <v>NO PAGAR</v>
      </c>
      <c r="Y722" s="167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8" t="s">
        <v>9</v>
      </c>
      <c r="C723" s="15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8" t="s">
        <v>9</v>
      </c>
      <c r="Y723" s="15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3546.5070000000023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3546.5070000000023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60" t="s">
        <v>7</v>
      </c>
      <c r="F732" s="161"/>
      <c r="G732" s="162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60" t="s">
        <v>7</v>
      </c>
      <c r="AB732" s="161"/>
      <c r="AC732" s="162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60" t="s">
        <v>7</v>
      </c>
      <c r="O734" s="161"/>
      <c r="P734" s="161"/>
      <c r="Q734" s="162"/>
      <c r="R734" s="18">
        <f>SUM(R718:R733)</f>
        <v>0</v>
      </c>
      <c r="S734" s="3"/>
      <c r="V734" s="17"/>
      <c r="X734" s="12"/>
      <c r="Y734" s="10"/>
      <c r="AJ734" s="160" t="s">
        <v>7</v>
      </c>
      <c r="AK734" s="161"/>
      <c r="AL734" s="161"/>
      <c r="AM734" s="162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1">
      <c r="B737" s="12"/>
      <c r="C737" s="10"/>
      <c r="E737" s="14"/>
      <c r="V737" s="17"/>
      <c r="X737" s="12"/>
      <c r="Y737" s="10"/>
      <c r="AA737" s="14"/>
    </row>
    <row r="738" spans="1:41">
      <c r="B738" s="12"/>
      <c r="C738" s="10"/>
      <c r="V738" s="17"/>
      <c r="X738" s="12"/>
      <c r="Y738" s="10"/>
    </row>
    <row r="739" spans="1:41">
      <c r="B739" s="12"/>
      <c r="C739" s="10"/>
      <c r="V739" s="17"/>
      <c r="X739" s="12"/>
      <c r="Y739" s="10"/>
    </row>
    <row r="740" spans="1:41">
      <c r="B740" s="12"/>
      <c r="C740" s="10"/>
      <c r="V740" s="17"/>
      <c r="X740" s="12"/>
      <c r="Y740" s="10"/>
    </row>
    <row r="741" spans="1:41">
      <c r="B741" s="12"/>
      <c r="C741" s="10"/>
      <c r="V741" s="17"/>
      <c r="X741" s="12"/>
      <c r="Y741" s="10"/>
    </row>
    <row r="742" spans="1:41">
      <c r="B742" s="11"/>
      <c r="C742" s="10"/>
      <c r="V742" s="17"/>
      <c r="X742" s="11"/>
      <c r="Y742" s="10"/>
    </row>
    <row r="743" spans="1:41">
      <c r="B743" s="15" t="s">
        <v>18</v>
      </c>
      <c r="C743" s="16">
        <f>SUM(C724:C742)</f>
        <v>3546.5070000000023</v>
      </c>
      <c r="V743" s="17"/>
      <c r="X743" s="15" t="s">
        <v>18</v>
      </c>
      <c r="Y743" s="16">
        <f>SUM(Y724:Y742)</f>
        <v>3546.5070000000023</v>
      </c>
    </row>
    <row r="744" spans="1:41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1">
      <c r="E745" s="1" t="s">
        <v>19</v>
      </c>
      <c r="V745" s="17"/>
      <c r="AA745" s="1" t="s">
        <v>19</v>
      </c>
    </row>
    <row r="746" spans="1:41">
      <c r="V746" s="17"/>
    </row>
    <row r="747" spans="1:41">
      <c r="V747" s="17"/>
    </row>
    <row r="748" spans="1:41">
      <c r="V748" s="17"/>
    </row>
    <row r="749" spans="1:41">
      <c r="V749" s="17"/>
    </row>
    <row r="750" spans="1:41">
      <c r="V750" s="17"/>
    </row>
    <row r="751" spans="1:41">
      <c r="V751" s="17"/>
    </row>
    <row r="752" spans="1:4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</row>
    <row r="755" spans="1:43">
      <c r="V755" s="17"/>
    </row>
    <row r="756" spans="1:43">
      <c r="H756" s="163" t="s">
        <v>30</v>
      </c>
      <c r="I756" s="163"/>
      <c r="J756" s="163"/>
      <c r="V756" s="17"/>
      <c r="AA756" s="163" t="s">
        <v>31</v>
      </c>
      <c r="AB756" s="163"/>
      <c r="AC756" s="163"/>
    </row>
    <row r="757" spans="1:43">
      <c r="H757" s="163"/>
      <c r="I757" s="163"/>
      <c r="J757" s="163"/>
      <c r="V757" s="17"/>
      <c r="AA757" s="163"/>
      <c r="AB757" s="163"/>
      <c r="AC757" s="163"/>
    </row>
    <row r="758" spans="1:43">
      <c r="V758" s="17"/>
    </row>
    <row r="759" spans="1:43">
      <c r="V759" s="17"/>
      <c r="AP759" s="17"/>
      <c r="AQ759" s="17"/>
    </row>
    <row r="760" spans="1:43" ht="23.25">
      <c r="B760" s="24" t="s">
        <v>69</v>
      </c>
      <c r="V760" s="17"/>
      <c r="X760" s="22" t="s">
        <v>69</v>
      </c>
      <c r="AP760" s="17"/>
      <c r="AQ760" s="17"/>
    </row>
    <row r="761" spans="1:43" ht="23.25">
      <c r="B761" s="23" t="s">
        <v>32</v>
      </c>
      <c r="C761" s="20">
        <f>IF(X716="PAGADO",0,C721)</f>
        <v>-3546.5070000000023</v>
      </c>
      <c r="E761" s="164" t="s">
        <v>20</v>
      </c>
      <c r="F761" s="164"/>
      <c r="G761" s="164"/>
      <c r="H761" s="164"/>
      <c r="V761" s="17"/>
      <c r="X761" s="23" t="s">
        <v>32</v>
      </c>
      <c r="Y761" s="20">
        <f>IF(B1561="PAGADO",0,C766)</f>
        <v>-3546.5070000000023</v>
      </c>
      <c r="AA761" s="164" t="s">
        <v>20</v>
      </c>
      <c r="AB761" s="164"/>
      <c r="AC761" s="164"/>
      <c r="AD761" s="164"/>
      <c r="AP761" s="17"/>
      <c r="AQ761" s="17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3546.5070000000023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3546.5070000000023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-3546.5070000000023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-3546.5070000000023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5" t="str">
        <f>IF(Y766&lt;0,"NO PAGAR","COBRAR'")</f>
        <v>NO PAGAR</v>
      </c>
      <c r="Y767" s="165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5" t="str">
        <f>IF(C766&lt;0,"NO PAGAR","COBRAR'")</f>
        <v>NO PAGAR</v>
      </c>
      <c r="C768" s="165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8" t="s">
        <v>9</v>
      </c>
      <c r="C769" s="159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8" t="s">
        <v>9</v>
      </c>
      <c r="Y769" s="15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3546.5070000000023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3546.5070000000023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60" t="s">
        <v>7</v>
      </c>
      <c r="F777" s="161"/>
      <c r="G777" s="162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60" t="s">
        <v>7</v>
      </c>
      <c r="AB777" s="161"/>
      <c r="AC777" s="162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60" t="s">
        <v>7</v>
      </c>
      <c r="O779" s="161"/>
      <c r="P779" s="161"/>
      <c r="Q779" s="162"/>
      <c r="R779" s="18">
        <f>SUM(R763:R778)</f>
        <v>0</v>
      </c>
      <c r="S779" s="3"/>
      <c r="V779" s="17"/>
      <c r="X779" s="12"/>
      <c r="Y779" s="10"/>
      <c r="AJ779" s="160" t="s">
        <v>7</v>
      </c>
      <c r="AK779" s="161"/>
      <c r="AL779" s="161"/>
      <c r="AM779" s="162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3546.5070000000023</v>
      </c>
      <c r="D789" t="s">
        <v>22</v>
      </c>
      <c r="E789" t="s">
        <v>21</v>
      </c>
      <c r="V789" s="17"/>
      <c r="X789" s="15" t="s">
        <v>18</v>
      </c>
      <c r="Y789" s="16">
        <f>SUM(Y770:Y788)</f>
        <v>3546.5070000000023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66" t="s">
        <v>29</v>
      </c>
      <c r="AD803" s="166"/>
      <c r="AE803" s="166"/>
    </row>
    <row r="804" spans="2:41">
      <c r="H804" s="163" t="s">
        <v>28</v>
      </c>
      <c r="I804" s="163"/>
      <c r="J804" s="163"/>
      <c r="V804" s="17"/>
      <c r="AC804" s="166"/>
      <c r="AD804" s="166"/>
      <c r="AE804" s="166"/>
    </row>
    <row r="805" spans="2:41">
      <c r="H805" s="163"/>
      <c r="I805" s="163"/>
      <c r="J805" s="163"/>
      <c r="V805" s="17"/>
      <c r="AC805" s="166"/>
      <c r="AD805" s="166"/>
      <c r="AE805" s="16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-3546.5070000000023</v>
      </c>
      <c r="E809" s="164" t="s">
        <v>20</v>
      </c>
      <c r="F809" s="164"/>
      <c r="G809" s="164"/>
      <c r="H809" s="164"/>
      <c r="V809" s="17"/>
      <c r="X809" s="23" t="s">
        <v>32</v>
      </c>
      <c r="Y809" s="20">
        <f>IF(B809="PAGADO",0,C814)</f>
        <v>-3546.5070000000023</v>
      </c>
      <c r="AA809" s="164" t="s">
        <v>20</v>
      </c>
      <c r="AB809" s="164"/>
      <c r="AC809" s="164"/>
      <c r="AD809" s="164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3546.5070000000023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3546.5070000000023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-3546.5070000000023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-3546.5070000000023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7" t="str">
        <f>IF(C814&lt;0,"NO PAGAR","COBRAR")</f>
        <v>NO PAGAR</v>
      </c>
      <c r="C815" s="16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7" t="str">
        <f>IF(Y814&lt;0,"NO PAGAR","COBRAR")</f>
        <v>NO PAGAR</v>
      </c>
      <c r="Y815" s="16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8" t="s">
        <v>9</v>
      </c>
      <c r="C816" s="15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8" t="s">
        <v>9</v>
      </c>
      <c r="Y816" s="15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3546.5070000000023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3546.5070000000023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60" t="s">
        <v>7</v>
      </c>
      <c r="F825" s="161"/>
      <c r="G825" s="162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60" t="s">
        <v>7</v>
      </c>
      <c r="AB825" s="161"/>
      <c r="AC825" s="162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60" t="s">
        <v>7</v>
      </c>
      <c r="O827" s="161"/>
      <c r="P827" s="161"/>
      <c r="Q827" s="162"/>
      <c r="R827" s="18">
        <f>SUM(R811:R826)</f>
        <v>0</v>
      </c>
      <c r="S827" s="3"/>
      <c r="V827" s="17"/>
      <c r="X827" s="12"/>
      <c r="Y827" s="10"/>
      <c r="AJ827" s="160" t="s">
        <v>7</v>
      </c>
      <c r="AK827" s="161"/>
      <c r="AL827" s="161"/>
      <c r="AM827" s="162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1">
      <c r="B833" s="12"/>
      <c r="C833" s="10"/>
      <c r="V833" s="17"/>
      <c r="X833" s="12"/>
      <c r="Y833" s="10"/>
    </row>
    <row r="834" spans="1:41">
      <c r="B834" s="12"/>
      <c r="C834" s="10"/>
      <c r="V834" s="17"/>
      <c r="X834" s="12"/>
      <c r="Y834" s="10"/>
    </row>
    <row r="835" spans="1:41">
      <c r="B835" s="11"/>
      <c r="C835" s="10"/>
      <c r="V835" s="17"/>
      <c r="X835" s="11"/>
      <c r="Y835" s="10"/>
    </row>
    <row r="836" spans="1:41">
      <c r="B836" s="15" t="s">
        <v>18</v>
      </c>
      <c r="C836" s="16">
        <f>SUM(C817:C835)</f>
        <v>3546.5070000000023</v>
      </c>
      <c r="V836" s="17"/>
      <c r="X836" s="15" t="s">
        <v>18</v>
      </c>
      <c r="Y836" s="16">
        <f>SUM(Y817:Y835)</f>
        <v>3546.5070000000023</v>
      </c>
    </row>
    <row r="837" spans="1:41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1">
      <c r="E838" s="1" t="s">
        <v>19</v>
      </c>
      <c r="V838" s="17"/>
      <c r="AA838" s="1" t="s">
        <v>19</v>
      </c>
    </row>
    <row r="839" spans="1:41">
      <c r="V839" s="17"/>
    </row>
    <row r="840" spans="1:41">
      <c r="V840" s="17"/>
    </row>
    <row r="841" spans="1:41">
      <c r="V841" s="17"/>
    </row>
    <row r="842" spans="1:41">
      <c r="V842" s="17"/>
    </row>
    <row r="843" spans="1:41">
      <c r="V843" s="17"/>
    </row>
    <row r="844" spans="1:41">
      <c r="V844" s="17"/>
    </row>
    <row r="845" spans="1:4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</row>
    <row r="846" spans="1:4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</row>
    <row r="847" spans="1:4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</row>
    <row r="848" spans="1:41">
      <c r="V848" s="17"/>
    </row>
    <row r="849" spans="2:43">
      <c r="H849" s="163" t="s">
        <v>30</v>
      </c>
      <c r="I849" s="163"/>
      <c r="J849" s="163"/>
      <c r="V849" s="17"/>
      <c r="AA849" s="163" t="s">
        <v>31</v>
      </c>
      <c r="AB849" s="163"/>
      <c r="AC849" s="163"/>
    </row>
    <row r="850" spans="2:43">
      <c r="H850" s="163"/>
      <c r="I850" s="163"/>
      <c r="J850" s="163"/>
      <c r="V850" s="17"/>
      <c r="AA850" s="163"/>
      <c r="AB850" s="163"/>
      <c r="AC850" s="163"/>
    </row>
    <row r="851" spans="2:43">
      <c r="V851" s="17"/>
    </row>
    <row r="852" spans="2:43">
      <c r="V852" s="17"/>
      <c r="AP852" s="17"/>
      <c r="AQ852" s="17"/>
    </row>
    <row r="853" spans="2:43" ht="23.25">
      <c r="B853" s="24" t="s">
        <v>70</v>
      </c>
      <c r="V853" s="17"/>
      <c r="X853" s="22" t="s">
        <v>70</v>
      </c>
      <c r="AP853" s="17"/>
      <c r="AQ853" s="17"/>
    </row>
    <row r="854" spans="2:43" ht="23.25">
      <c r="B854" s="23" t="s">
        <v>32</v>
      </c>
      <c r="C854" s="20">
        <f>IF(X809="PAGADO",0,C814)</f>
        <v>-3546.5070000000023</v>
      </c>
      <c r="E854" s="164" t="s">
        <v>20</v>
      </c>
      <c r="F854" s="164"/>
      <c r="G854" s="164"/>
      <c r="H854" s="164"/>
      <c r="V854" s="17"/>
      <c r="X854" s="23" t="s">
        <v>32</v>
      </c>
      <c r="Y854" s="20">
        <f>IF(B1654="PAGADO",0,C859)</f>
        <v>-3546.5070000000023</v>
      </c>
      <c r="AA854" s="164" t="s">
        <v>20</v>
      </c>
      <c r="AB854" s="164"/>
      <c r="AC854" s="164"/>
      <c r="AD854" s="164"/>
      <c r="AP854" s="17"/>
      <c r="AQ854" s="17"/>
    </row>
    <row r="855" spans="2:43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3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3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3">
      <c r="B858" s="1" t="s">
        <v>9</v>
      </c>
      <c r="C858" s="20">
        <f>C882</f>
        <v>3546.5070000000023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3546.5070000000023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3">
      <c r="B859" s="6" t="s">
        <v>26</v>
      </c>
      <c r="C859" s="21">
        <f>C857-C858</f>
        <v>-3546.5070000000023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-3546.5070000000023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3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5" t="str">
        <f>IF(Y859&lt;0,"NO PAGAR","COBRAR'")</f>
        <v>NO PAGAR</v>
      </c>
      <c r="Y860" s="16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3" ht="23.25">
      <c r="B861" s="165" t="str">
        <f>IF(C859&lt;0,"NO PAGAR","COBRAR'")</f>
        <v>NO PAGAR</v>
      </c>
      <c r="C861" s="16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3">
      <c r="B862" s="158" t="s">
        <v>9</v>
      </c>
      <c r="C862" s="15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8" t="s">
        <v>9</v>
      </c>
      <c r="Y862" s="15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3">
      <c r="B863" s="9" t="str">
        <f>IF(Y814&lt;0,"SALDO ADELANTADO","SALDO A FAVOR '")</f>
        <v>SALDO ADELANTADO</v>
      </c>
      <c r="C863" s="10">
        <f>IF(Y814&lt;=0,Y814*-1)</f>
        <v>3546.5070000000023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3546.5070000000023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3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60" t="s">
        <v>7</v>
      </c>
      <c r="F870" s="161"/>
      <c r="G870" s="162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60" t="s">
        <v>7</v>
      </c>
      <c r="AB870" s="161"/>
      <c r="AC870" s="16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60" t="s">
        <v>7</v>
      </c>
      <c r="O872" s="161"/>
      <c r="P872" s="161"/>
      <c r="Q872" s="162"/>
      <c r="R872" s="18">
        <f>SUM(R856:R871)</f>
        <v>0</v>
      </c>
      <c r="S872" s="3"/>
      <c r="V872" s="17"/>
      <c r="X872" s="12"/>
      <c r="Y872" s="10"/>
      <c r="AJ872" s="160" t="s">
        <v>7</v>
      </c>
      <c r="AK872" s="161"/>
      <c r="AL872" s="161"/>
      <c r="AM872" s="162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3546.5070000000023</v>
      </c>
      <c r="D882" t="s">
        <v>22</v>
      </c>
      <c r="E882" t="s">
        <v>21</v>
      </c>
      <c r="V882" s="17"/>
      <c r="X882" s="15" t="s">
        <v>18</v>
      </c>
      <c r="Y882" s="16">
        <f>SUM(Y863:Y881)</f>
        <v>3546.5070000000023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66" t="s">
        <v>29</v>
      </c>
      <c r="AD897" s="166"/>
      <c r="AE897" s="166"/>
    </row>
    <row r="898" spans="2:41">
      <c r="H898" s="163" t="s">
        <v>28</v>
      </c>
      <c r="I898" s="163"/>
      <c r="J898" s="163"/>
      <c r="V898" s="17"/>
      <c r="AC898" s="166"/>
      <c r="AD898" s="166"/>
      <c r="AE898" s="166"/>
    </row>
    <row r="899" spans="2:41">
      <c r="H899" s="163"/>
      <c r="I899" s="163"/>
      <c r="J899" s="163"/>
      <c r="V899" s="17"/>
      <c r="AC899" s="166"/>
      <c r="AD899" s="166"/>
      <c r="AE899" s="16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-3546.5070000000023</v>
      </c>
      <c r="E903" s="164" t="s">
        <v>20</v>
      </c>
      <c r="F903" s="164"/>
      <c r="G903" s="164"/>
      <c r="H903" s="164"/>
      <c r="V903" s="17"/>
      <c r="X903" s="23" t="s">
        <v>32</v>
      </c>
      <c r="Y903" s="20">
        <f>IF(B903="PAGADO",0,C908)</f>
        <v>-3546.5070000000023</v>
      </c>
      <c r="AA903" s="164" t="s">
        <v>20</v>
      </c>
      <c r="AB903" s="164"/>
      <c r="AC903" s="164"/>
      <c r="AD903" s="16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3546.5070000000023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3546.5070000000023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-3546.5070000000023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-3546.5070000000023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7" t="str">
        <f>IF(C908&lt;0,"NO PAGAR","COBRAR")</f>
        <v>NO PAGAR</v>
      </c>
      <c r="C909" s="16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7" t="str">
        <f>IF(Y908&lt;0,"NO PAGAR","COBRAR")</f>
        <v>NO PAGAR</v>
      </c>
      <c r="Y909" s="16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8" t="s">
        <v>9</v>
      </c>
      <c r="C910" s="15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8" t="s">
        <v>9</v>
      </c>
      <c r="Y910" s="15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3546.5070000000023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3546.5070000000023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60" t="s">
        <v>7</v>
      </c>
      <c r="F919" s="161"/>
      <c r="G919" s="16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60" t="s">
        <v>7</v>
      </c>
      <c r="AB919" s="161"/>
      <c r="AC919" s="16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60" t="s">
        <v>7</v>
      </c>
      <c r="O921" s="161"/>
      <c r="P921" s="161"/>
      <c r="Q921" s="162"/>
      <c r="R921" s="18">
        <f>SUM(R905:R920)</f>
        <v>0</v>
      </c>
      <c r="S921" s="3"/>
      <c r="V921" s="17"/>
      <c r="X921" s="12"/>
      <c r="Y921" s="10"/>
      <c r="AJ921" s="160" t="s">
        <v>7</v>
      </c>
      <c r="AK921" s="161"/>
      <c r="AL921" s="161"/>
      <c r="AM921" s="162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1">
      <c r="B929" s="11"/>
      <c r="C929" s="10"/>
      <c r="V929" s="17"/>
      <c r="X929" s="11"/>
      <c r="Y929" s="10"/>
    </row>
    <row r="930" spans="1:41">
      <c r="B930" s="15" t="s">
        <v>18</v>
      </c>
      <c r="C930" s="16">
        <f>SUM(C911:C929)</f>
        <v>3546.5070000000023</v>
      </c>
      <c r="V930" s="17"/>
      <c r="X930" s="15" t="s">
        <v>18</v>
      </c>
      <c r="Y930" s="16">
        <f>SUM(Y911:Y929)</f>
        <v>3546.5070000000023</v>
      </c>
    </row>
    <row r="931" spans="1:41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1">
      <c r="E932" s="1" t="s">
        <v>19</v>
      </c>
      <c r="V932" s="17"/>
      <c r="AA932" s="1" t="s">
        <v>19</v>
      </c>
    </row>
    <row r="933" spans="1:41">
      <c r="V933" s="17"/>
    </row>
    <row r="934" spans="1:41">
      <c r="V934" s="17"/>
    </row>
    <row r="935" spans="1:41">
      <c r="V935" s="17"/>
    </row>
    <row r="936" spans="1:41">
      <c r="V936" s="17"/>
    </row>
    <row r="937" spans="1:41">
      <c r="V937" s="17"/>
    </row>
    <row r="938" spans="1:41">
      <c r="V938" s="17"/>
    </row>
    <row r="939" spans="1:4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</row>
    <row r="940" spans="1:4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</row>
    <row r="941" spans="1: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</row>
    <row r="942" spans="1:41">
      <c r="V942" s="17"/>
    </row>
    <row r="943" spans="1:41">
      <c r="H943" s="163" t="s">
        <v>30</v>
      </c>
      <c r="I943" s="163"/>
      <c r="J943" s="163"/>
      <c r="V943" s="17"/>
      <c r="AA943" s="163" t="s">
        <v>31</v>
      </c>
      <c r="AB943" s="163"/>
      <c r="AC943" s="163"/>
    </row>
    <row r="944" spans="1:41">
      <c r="H944" s="163"/>
      <c r="I944" s="163"/>
      <c r="J944" s="163"/>
      <c r="V944" s="17"/>
      <c r="AA944" s="163"/>
      <c r="AB944" s="163"/>
      <c r="AC944" s="163"/>
    </row>
    <row r="945" spans="2:43">
      <c r="V945" s="17"/>
    </row>
    <row r="946" spans="2:43">
      <c r="V946" s="17"/>
      <c r="AP946" s="17"/>
      <c r="AQ946" s="17"/>
    </row>
    <row r="947" spans="2:43" ht="23.25">
      <c r="B947" s="24" t="s">
        <v>73</v>
      </c>
      <c r="V947" s="17"/>
      <c r="X947" s="22" t="s">
        <v>71</v>
      </c>
      <c r="AP947" s="17"/>
      <c r="AQ947" s="17"/>
    </row>
    <row r="948" spans="2:43" ht="23.25">
      <c r="B948" s="23" t="s">
        <v>32</v>
      </c>
      <c r="C948" s="20">
        <f>IF(X903="PAGADO",0,C908)</f>
        <v>-3546.5070000000023</v>
      </c>
      <c r="E948" s="164" t="s">
        <v>20</v>
      </c>
      <c r="F948" s="164"/>
      <c r="G948" s="164"/>
      <c r="H948" s="164"/>
      <c r="V948" s="17"/>
      <c r="X948" s="23" t="s">
        <v>32</v>
      </c>
      <c r="Y948" s="20">
        <f>IF(B1748="PAGADO",0,C953)</f>
        <v>-3546.5070000000023</v>
      </c>
      <c r="AA948" s="164" t="s">
        <v>20</v>
      </c>
      <c r="AB948" s="164"/>
      <c r="AC948" s="164"/>
      <c r="AD948" s="164"/>
      <c r="AP948" s="17"/>
      <c r="AQ948" s="17"/>
    </row>
    <row r="949" spans="2:43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3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3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3">
      <c r="B952" s="1" t="s">
        <v>9</v>
      </c>
      <c r="C952" s="20">
        <f>C976</f>
        <v>3546.5070000000023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3546.5070000000023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3">
      <c r="B953" s="6" t="s">
        <v>26</v>
      </c>
      <c r="C953" s="21">
        <f>C951-C952</f>
        <v>-3546.5070000000023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-3546.5070000000023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3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5" t="str">
        <f>IF(Y953&lt;0,"NO PAGAR","COBRAR'")</f>
        <v>NO PAGAR</v>
      </c>
      <c r="Y954" s="16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3" ht="23.25">
      <c r="B955" s="165" t="str">
        <f>IF(C953&lt;0,"NO PAGAR","COBRAR'")</f>
        <v>NO PAGAR</v>
      </c>
      <c r="C955" s="16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3">
      <c r="B956" s="158" t="s">
        <v>9</v>
      </c>
      <c r="C956" s="15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8" t="s">
        <v>9</v>
      </c>
      <c r="Y956" s="15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3">
      <c r="B957" s="9" t="str">
        <f>IF(Y908&lt;0,"SALDO ADELANTADO","SALDO A FAVOR '")</f>
        <v>SALDO ADELANTADO</v>
      </c>
      <c r="C957" s="10">
        <f>IF(Y908&lt;=0,Y908*-1)</f>
        <v>3546.5070000000023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3546.5070000000023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3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3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3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60" t="s">
        <v>7</v>
      </c>
      <c r="F964" s="161"/>
      <c r="G964" s="16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60" t="s">
        <v>7</v>
      </c>
      <c r="AB964" s="161"/>
      <c r="AC964" s="16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60" t="s">
        <v>7</v>
      </c>
      <c r="O966" s="161"/>
      <c r="P966" s="161"/>
      <c r="Q966" s="162"/>
      <c r="R966" s="18">
        <f>SUM(R950:R965)</f>
        <v>0</v>
      </c>
      <c r="S966" s="3"/>
      <c r="V966" s="17"/>
      <c r="X966" s="12"/>
      <c r="Y966" s="10"/>
      <c r="AJ966" s="160" t="s">
        <v>7</v>
      </c>
      <c r="AK966" s="161"/>
      <c r="AL966" s="161"/>
      <c r="AM966" s="162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3546.5070000000023</v>
      </c>
      <c r="D976" t="s">
        <v>22</v>
      </c>
      <c r="E976" t="s">
        <v>21</v>
      </c>
      <c r="V976" s="17"/>
      <c r="X976" s="15" t="s">
        <v>18</v>
      </c>
      <c r="Y976" s="16">
        <f>SUM(Y957:Y975)</f>
        <v>3546.5070000000023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66" t="s">
        <v>29</v>
      </c>
      <c r="AD990" s="166"/>
      <c r="AE990" s="166"/>
    </row>
    <row r="991" spans="5:31">
      <c r="H991" s="163" t="s">
        <v>28</v>
      </c>
      <c r="I991" s="163"/>
      <c r="J991" s="163"/>
      <c r="V991" s="17"/>
      <c r="AC991" s="166"/>
      <c r="AD991" s="166"/>
      <c r="AE991" s="166"/>
    </row>
    <row r="992" spans="5:31">
      <c r="H992" s="163"/>
      <c r="I992" s="163"/>
      <c r="J992" s="163"/>
      <c r="V992" s="17"/>
      <c r="AC992" s="166"/>
      <c r="AD992" s="166"/>
      <c r="AE992" s="16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-3546.5070000000023</v>
      </c>
      <c r="E996" s="164" t="s">
        <v>20</v>
      </c>
      <c r="F996" s="164"/>
      <c r="G996" s="164"/>
      <c r="H996" s="164"/>
      <c r="V996" s="17"/>
      <c r="X996" s="23" t="s">
        <v>32</v>
      </c>
      <c r="Y996" s="20">
        <f>IF(B996="PAGADO",0,C1001)</f>
        <v>-3546.5070000000023</v>
      </c>
      <c r="AA996" s="164" t="s">
        <v>20</v>
      </c>
      <c r="AB996" s="164"/>
      <c r="AC996" s="164"/>
      <c r="AD996" s="16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3546.5070000000023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3546.5070000000023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-3546.5070000000023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-3546.5070000000023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7" t="str">
        <f>IF(C1001&lt;0,"NO PAGAR","COBRAR")</f>
        <v>NO PAGAR</v>
      </c>
      <c r="C1002" s="16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7" t="str">
        <f>IF(Y1001&lt;0,"NO PAGAR","COBRAR")</f>
        <v>NO PAGAR</v>
      </c>
      <c r="Y1002" s="16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8" t="s">
        <v>9</v>
      </c>
      <c r="C1003" s="15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8" t="s">
        <v>9</v>
      </c>
      <c r="Y1003" s="15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3546.5070000000023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3546.5070000000023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60" t="s">
        <v>7</v>
      </c>
      <c r="F1012" s="161"/>
      <c r="G1012" s="16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60" t="s">
        <v>7</v>
      </c>
      <c r="AB1012" s="161"/>
      <c r="AC1012" s="16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60" t="s">
        <v>7</v>
      </c>
      <c r="O1014" s="161"/>
      <c r="P1014" s="161"/>
      <c r="Q1014" s="162"/>
      <c r="R1014" s="18">
        <f>SUM(R998:R1013)</f>
        <v>0</v>
      </c>
      <c r="S1014" s="3"/>
      <c r="V1014" s="17"/>
      <c r="X1014" s="12"/>
      <c r="Y1014" s="10"/>
      <c r="AJ1014" s="160" t="s">
        <v>7</v>
      </c>
      <c r="AK1014" s="161"/>
      <c r="AL1014" s="161"/>
      <c r="AM1014" s="162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3546.5070000000023</v>
      </c>
      <c r="V1023" s="17"/>
      <c r="X1023" s="15" t="s">
        <v>18</v>
      </c>
      <c r="Y1023" s="16">
        <f>SUM(Y1004:Y1022)</f>
        <v>3546.5070000000023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</row>
    <row r="1035" spans="1:43">
      <c r="V1035" s="17"/>
    </row>
    <row r="1036" spans="1:43">
      <c r="H1036" s="163" t="s">
        <v>30</v>
      </c>
      <c r="I1036" s="163"/>
      <c r="J1036" s="163"/>
      <c r="V1036" s="17"/>
      <c r="AA1036" s="163" t="s">
        <v>31</v>
      </c>
      <c r="AB1036" s="163"/>
      <c r="AC1036" s="163"/>
    </row>
    <row r="1037" spans="1:43">
      <c r="H1037" s="163"/>
      <c r="I1037" s="163"/>
      <c r="J1037" s="163"/>
      <c r="V1037" s="17"/>
      <c r="AA1037" s="163"/>
      <c r="AB1037" s="163"/>
      <c r="AC1037" s="163"/>
    </row>
    <row r="1038" spans="1:43">
      <c r="V1038" s="17"/>
    </row>
    <row r="1039" spans="1:43">
      <c r="V1039" s="17"/>
      <c r="AP1039" s="17"/>
      <c r="AQ1039" s="17"/>
    </row>
    <row r="1040" spans="1:43" ht="23.25">
      <c r="B1040" s="24" t="s">
        <v>72</v>
      </c>
      <c r="V1040" s="17"/>
      <c r="X1040" s="22" t="s">
        <v>72</v>
      </c>
      <c r="AP1040" s="17"/>
      <c r="AQ1040" s="17"/>
    </row>
    <row r="1041" spans="2:43" ht="23.25">
      <c r="B1041" s="23" t="s">
        <v>32</v>
      </c>
      <c r="C1041" s="20">
        <f>IF(X996="PAGADO",0,C1001)</f>
        <v>-3546.5070000000023</v>
      </c>
      <c r="E1041" s="164" t="s">
        <v>20</v>
      </c>
      <c r="F1041" s="164"/>
      <c r="G1041" s="164"/>
      <c r="H1041" s="164"/>
      <c r="V1041" s="17"/>
      <c r="X1041" s="23" t="s">
        <v>32</v>
      </c>
      <c r="Y1041" s="20">
        <f>IF(B1841="PAGADO",0,C1046)</f>
        <v>-3546.5070000000023</v>
      </c>
      <c r="AA1041" s="164" t="s">
        <v>20</v>
      </c>
      <c r="AB1041" s="164"/>
      <c r="AC1041" s="164"/>
      <c r="AD1041" s="164"/>
      <c r="AP1041" s="17"/>
      <c r="AQ1041" s="17"/>
    </row>
    <row r="1042" spans="2:43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3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3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3">
      <c r="B1045" s="1" t="s">
        <v>9</v>
      </c>
      <c r="C1045" s="20">
        <f>C1069</f>
        <v>3546.5070000000023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3546.5070000000023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3">
      <c r="B1046" s="6" t="s">
        <v>26</v>
      </c>
      <c r="C1046" s="21">
        <f>C1044-C1045</f>
        <v>-3546.5070000000023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-3546.5070000000023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3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5" t="str">
        <f>IF(Y1046&lt;0,"NO PAGAR","COBRAR'")</f>
        <v>NO PAGAR</v>
      </c>
      <c r="Y1047" s="16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3" ht="23.25">
      <c r="B1048" s="165" t="str">
        <f>IF(C1046&lt;0,"NO PAGAR","COBRAR'")</f>
        <v>NO PAGAR</v>
      </c>
      <c r="C1048" s="16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3">
      <c r="B1049" s="158" t="s">
        <v>9</v>
      </c>
      <c r="C1049" s="15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8" t="s">
        <v>9</v>
      </c>
      <c r="Y1049" s="15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3">
      <c r="B1050" s="9" t="str">
        <f>IF(Y1001&lt;0,"SALDO ADELANTADO","SALDO A FAVOR '")</f>
        <v>SALDO ADELANTADO</v>
      </c>
      <c r="C1050" s="10">
        <f>IF(Y1001&lt;=0,Y1001*-1)</f>
        <v>3546.5070000000023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3546.5070000000023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3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3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3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3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3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3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60" t="s">
        <v>7</v>
      </c>
      <c r="F1057" s="161"/>
      <c r="G1057" s="16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60" t="s">
        <v>7</v>
      </c>
      <c r="AB1057" s="161"/>
      <c r="AC1057" s="16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60" t="s">
        <v>7</v>
      </c>
      <c r="O1059" s="161"/>
      <c r="P1059" s="161"/>
      <c r="Q1059" s="162"/>
      <c r="R1059" s="18">
        <f>SUM(R1043:R1058)</f>
        <v>0</v>
      </c>
      <c r="S1059" s="3"/>
      <c r="V1059" s="17"/>
      <c r="X1059" s="12"/>
      <c r="Y1059" s="10"/>
      <c r="AJ1059" s="160" t="s">
        <v>7</v>
      </c>
      <c r="AK1059" s="161"/>
      <c r="AL1059" s="161"/>
      <c r="AM1059" s="162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3546.5070000000023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3546.5070000000023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30:H530"/>
    <mergeCell ref="AA530:AD530"/>
    <mergeCell ref="B536:C536"/>
    <mergeCell ref="X536:Y536"/>
    <mergeCell ref="B537:C537"/>
    <mergeCell ref="X537:Y537"/>
    <mergeCell ref="E498:G498"/>
    <mergeCell ref="AA498:AC498"/>
    <mergeCell ref="N500:Q500"/>
    <mergeCell ref="B582:C582"/>
    <mergeCell ref="B583:C583"/>
    <mergeCell ref="X583:Y583"/>
    <mergeCell ref="E546:G546"/>
    <mergeCell ref="AA546:AC546"/>
    <mergeCell ref="N548:Q548"/>
    <mergeCell ref="AJ548:AM548"/>
    <mergeCell ref="H570:J571"/>
    <mergeCell ref="AA570:AC571"/>
    <mergeCell ref="E591:G591"/>
    <mergeCell ref="AA591:AC591"/>
    <mergeCell ref="N593:Q593"/>
    <mergeCell ref="AJ593:AM593"/>
    <mergeCell ref="AC617:AE619"/>
    <mergeCell ref="H618:J619"/>
    <mergeCell ref="E575:H575"/>
    <mergeCell ref="AA575:AD575"/>
    <mergeCell ref="X581:Y581"/>
    <mergeCell ref="E639:G639"/>
    <mergeCell ref="AA639:AC639"/>
    <mergeCell ref="N641:Q641"/>
    <mergeCell ref="AJ641:AM641"/>
    <mergeCell ref="H663:J664"/>
    <mergeCell ref="AA663:AC664"/>
    <mergeCell ref="E623:H623"/>
    <mergeCell ref="AA623:AD623"/>
    <mergeCell ref="B629:C629"/>
    <mergeCell ref="X629:Y629"/>
    <mergeCell ref="B630:C630"/>
    <mergeCell ref="X630:Y630"/>
    <mergeCell ref="AJ686:AM686"/>
    <mergeCell ref="AC710:AE712"/>
    <mergeCell ref="H711:J712"/>
    <mergeCell ref="E668:H668"/>
    <mergeCell ref="AA668:AD668"/>
    <mergeCell ref="X674:Y674"/>
    <mergeCell ref="B675:C675"/>
    <mergeCell ref="B676:C676"/>
    <mergeCell ref="X676:Y676"/>
    <mergeCell ref="E716:H716"/>
    <mergeCell ref="AA716:AD716"/>
    <mergeCell ref="B722:C722"/>
    <mergeCell ref="X722:Y722"/>
    <mergeCell ref="B723:C723"/>
    <mergeCell ref="X723:Y723"/>
    <mergeCell ref="E684:G684"/>
    <mergeCell ref="AA684:AC684"/>
    <mergeCell ref="N686:Q686"/>
    <mergeCell ref="B768:C768"/>
    <mergeCell ref="B769:C769"/>
    <mergeCell ref="X769:Y769"/>
    <mergeCell ref="E732:G732"/>
    <mergeCell ref="AA732:AC732"/>
    <mergeCell ref="N734:Q734"/>
    <mergeCell ref="AJ734:AM734"/>
    <mergeCell ref="H756:J757"/>
    <mergeCell ref="AA756:AC757"/>
    <mergeCell ref="E777:G777"/>
    <mergeCell ref="AA777:AC777"/>
    <mergeCell ref="N779:Q779"/>
    <mergeCell ref="AJ779:AM779"/>
    <mergeCell ref="AC803:AE805"/>
    <mergeCell ref="H804:J805"/>
    <mergeCell ref="E761:H761"/>
    <mergeCell ref="AA761:AD761"/>
    <mergeCell ref="X767:Y767"/>
    <mergeCell ref="E825:G825"/>
    <mergeCell ref="AA825:AC825"/>
    <mergeCell ref="N827:Q827"/>
    <mergeCell ref="AJ827:AM827"/>
    <mergeCell ref="H849:J850"/>
    <mergeCell ref="AA849:AC850"/>
    <mergeCell ref="E809:H809"/>
    <mergeCell ref="AA809:AD809"/>
    <mergeCell ref="B815:C815"/>
    <mergeCell ref="X815:Y815"/>
    <mergeCell ref="B816:C816"/>
    <mergeCell ref="X816:Y816"/>
    <mergeCell ref="AJ872:AM872"/>
    <mergeCell ref="AC897:AE899"/>
    <mergeCell ref="H898:J899"/>
    <mergeCell ref="E854:H854"/>
    <mergeCell ref="AA854:AD854"/>
    <mergeCell ref="X860:Y860"/>
    <mergeCell ref="B861:C861"/>
    <mergeCell ref="B862:C862"/>
    <mergeCell ref="X862:Y862"/>
    <mergeCell ref="E903:H903"/>
    <mergeCell ref="AA903:AD903"/>
    <mergeCell ref="B909:C909"/>
    <mergeCell ref="X909:Y909"/>
    <mergeCell ref="B910:C910"/>
    <mergeCell ref="X910:Y910"/>
    <mergeCell ref="E870:G870"/>
    <mergeCell ref="AA870:AC870"/>
    <mergeCell ref="N872:Q872"/>
    <mergeCell ref="B955:C955"/>
    <mergeCell ref="B956:C956"/>
    <mergeCell ref="X956:Y956"/>
    <mergeCell ref="E919:G919"/>
    <mergeCell ref="AA919:AC919"/>
    <mergeCell ref="N921:Q921"/>
    <mergeCell ref="AJ921:AM921"/>
    <mergeCell ref="H943:J944"/>
    <mergeCell ref="AA943:AC944"/>
    <mergeCell ref="E964:G964"/>
    <mergeCell ref="AA964:AC964"/>
    <mergeCell ref="N966:Q966"/>
    <mergeCell ref="AJ966:AM966"/>
    <mergeCell ref="AC990:AE992"/>
    <mergeCell ref="H991:J992"/>
    <mergeCell ref="E948:H948"/>
    <mergeCell ref="AA948:AD948"/>
    <mergeCell ref="X954:Y954"/>
    <mergeCell ref="E1012:G1012"/>
    <mergeCell ref="AA1012:AC1012"/>
    <mergeCell ref="N1014:Q1014"/>
    <mergeCell ref="AJ1014:AM1014"/>
    <mergeCell ref="H1036:J1037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80"/>
  <sheetViews>
    <sheetView topLeftCell="R468" zoomScale="93" zoomScaleNormal="93" workbookViewId="0">
      <selection activeCell="AD479" sqref="AD479"/>
    </sheetView>
  </sheetViews>
  <sheetFormatPr baseColWidth="10" defaultColWidth="11.42578125" defaultRowHeight="15"/>
  <cols>
    <col min="1" max="1" width="2.85546875" customWidth="1"/>
    <col min="2" max="2" width="22.710937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0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64" t="s">
        <v>79</v>
      </c>
      <c r="F8" s="164"/>
      <c r="G8" s="164"/>
      <c r="H8" s="164"/>
      <c r="V8" s="17"/>
      <c r="X8" s="23" t="s">
        <v>32</v>
      </c>
      <c r="Y8" s="20">
        <f>IF(B8="PAGADO",0,C13)</f>
        <v>0</v>
      </c>
      <c r="AA8" s="164" t="s">
        <v>148</v>
      </c>
      <c r="AB8" s="164"/>
      <c r="AC8" s="164"/>
      <c r="AD8" s="164"/>
      <c r="AK8" s="177" t="s">
        <v>110</v>
      </c>
      <c r="AL8" s="177"/>
      <c r="AM8" s="177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NO PAGAR</v>
      </c>
      <c r="Y14" s="167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60" t="s">
        <v>7</v>
      </c>
      <c r="AB24" s="161"/>
      <c r="AC24" s="162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0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64" t="s">
        <v>79</v>
      </c>
      <c r="F53" s="164"/>
      <c r="G53" s="164"/>
      <c r="H53" s="164"/>
      <c r="V53" s="17"/>
      <c r="X53" s="23" t="s">
        <v>32</v>
      </c>
      <c r="Y53" s="20">
        <f>IF(B53="PAGADO",0,C58)</f>
        <v>251.97000000000011</v>
      </c>
      <c r="AA53" s="164" t="s">
        <v>148</v>
      </c>
      <c r="AB53" s="164"/>
      <c r="AC53" s="164"/>
      <c r="AD53" s="164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60" t="s">
        <v>7</v>
      </c>
      <c r="F69" s="161"/>
      <c r="G69" s="162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66" t="s">
        <v>29</v>
      </c>
      <c r="AD97" s="166"/>
      <c r="AE97" s="166"/>
    </row>
    <row r="98" spans="2:41">
      <c r="H98" s="163" t="s">
        <v>28</v>
      </c>
      <c r="I98" s="163"/>
      <c r="J98" s="163"/>
      <c r="V98" s="17"/>
      <c r="AC98" s="166"/>
      <c r="AD98" s="166"/>
      <c r="AE98" s="166"/>
    </row>
    <row r="99" spans="2:41">
      <c r="H99" s="163"/>
      <c r="I99" s="163"/>
      <c r="J99" s="163"/>
      <c r="V99" s="17"/>
      <c r="AC99" s="166"/>
      <c r="AD99" s="166"/>
      <c r="AE99" s="166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64" t="s">
        <v>79</v>
      </c>
      <c r="F103" s="164"/>
      <c r="G103" s="164"/>
      <c r="H103" s="164"/>
      <c r="V103" s="17"/>
      <c r="X103" s="23" t="s">
        <v>156</v>
      </c>
      <c r="Y103" s="20">
        <f>IF(B103="PAGADO",0,C108)</f>
        <v>1501.97</v>
      </c>
      <c r="AA103" s="164" t="s">
        <v>79</v>
      </c>
      <c r="AB103" s="164"/>
      <c r="AC103" s="164"/>
      <c r="AD103" s="164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67" t="str">
        <f>IF(C108&lt;0,"NO PAGAR","COBRAR")</f>
        <v>COBRAR</v>
      </c>
      <c r="C109" s="167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67" t="str">
        <f>IF(Y108&lt;0,"NO PAGAR","COBRAR")</f>
        <v>COBRAR</v>
      </c>
      <c r="Y109" s="167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58" t="s">
        <v>9</v>
      </c>
      <c r="C110" s="159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58" t="s">
        <v>9</v>
      </c>
      <c r="Y110" s="159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316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60" t="s">
        <v>7</v>
      </c>
      <c r="F119" s="161"/>
      <c r="G119" s="162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60" t="s">
        <v>7</v>
      </c>
      <c r="AB119" s="161"/>
      <c r="AC119" s="162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60" t="s">
        <v>7</v>
      </c>
      <c r="O121" s="161"/>
      <c r="P121" s="161"/>
      <c r="Q121" s="162"/>
      <c r="R121" s="18">
        <f>SUM(R105:R120)</f>
        <v>0</v>
      </c>
      <c r="S121" s="3"/>
      <c r="V121" s="17"/>
      <c r="X121" s="12"/>
      <c r="Y121" s="10"/>
      <c r="AJ121" s="160" t="s">
        <v>7</v>
      </c>
      <c r="AK121" s="161"/>
      <c r="AL121" s="161"/>
      <c r="AM121" s="162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63" t="s">
        <v>30</v>
      </c>
      <c r="I130" s="163"/>
      <c r="J130" s="163"/>
      <c r="V130" s="17"/>
      <c r="AA130" s="163" t="s">
        <v>31</v>
      </c>
      <c r="AB130" s="163"/>
      <c r="AC130" s="163"/>
    </row>
    <row r="131" spans="2:41">
      <c r="H131" s="163"/>
      <c r="I131" s="163"/>
      <c r="J131" s="163"/>
      <c r="V131" s="17"/>
      <c r="AA131" s="163"/>
      <c r="AB131" s="163"/>
      <c r="AC131" s="163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64" t="s">
        <v>148</v>
      </c>
      <c r="F135" s="164"/>
      <c r="G135" s="164"/>
      <c r="H135" s="164"/>
      <c r="V135" s="17"/>
      <c r="X135" s="23" t="s">
        <v>32</v>
      </c>
      <c r="Y135" s="20">
        <f>IF(B135="PAGADO",0,C140)</f>
        <v>0</v>
      </c>
      <c r="AA135" s="164" t="s">
        <v>358</v>
      </c>
      <c r="AB135" s="164"/>
      <c r="AC135" s="164"/>
      <c r="AD135" s="164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356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357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328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332</v>
      </c>
      <c r="G141" s="3" t="s">
        <v>334</v>
      </c>
      <c r="H141" s="5">
        <v>300</v>
      </c>
      <c r="N141" s="3"/>
      <c r="O141" s="3"/>
      <c r="P141" s="3"/>
      <c r="Q141" s="3"/>
      <c r="R141" s="18"/>
      <c r="S141" s="3"/>
      <c r="V141" s="17"/>
      <c r="X141" s="165" t="str">
        <f>IF(Y140&lt;0,"NO PAGAR","COBRAR'")</f>
        <v>COBRAR'</v>
      </c>
      <c r="Y141" s="165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65" t="str">
        <f>IF(C140&lt;0,"NO PAGAR","COBRAR'")</f>
        <v>COBRAR'</v>
      </c>
      <c r="C142" s="165"/>
      <c r="E142" s="4">
        <v>44937</v>
      </c>
      <c r="F142" s="3" t="s">
        <v>332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58" t="s">
        <v>9</v>
      </c>
      <c r="C143" s="159"/>
      <c r="E143" s="4">
        <v>44939</v>
      </c>
      <c r="F143" s="3" t="s">
        <v>332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58" t="s">
        <v>9</v>
      </c>
      <c r="Y143" s="159"/>
      <c r="AA143" s="4">
        <v>44944</v>
      </c>
      <c r="AB143" s="3" t="s">
        <v>385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60" t="s">
        <v>7</v>
      </c>
      <c r="F151" s="161"/>
      <c r="G151" s="162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60" t="s">
        <v>7</v>
      </c>
      <c r="AB151" s="161"/>
      <c r="AC151" s="162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60" t="s">
        <v>7</v>
      </c>
      <c r="O153" s="161"/>
      <c r="P153" s="161"/>
      <c r="Q153" s="162"/>
      <c r="R153" s="18">
        <f>SUM(R137:R152)</f>
        <v>0</v>
      </c>
      <c r="S153" s="3"/>
      <c r="V153" s="17"/>
      <c r="X153" s="12"/>
      <c r="Y153" s="10"/>
      <c r="AJ153" s="160" t="s">
        <v>7</v>
      </c>
      <c r="AK153" s="161"/>
      <c r="AL153" s="161"/>
      <c r="AM153" s="162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66" t="s">
        <v>29</v>
      </c>
      <c r="AD169" s="166"/>
      <c r="AE169" s="166"/>
    </row>
    <row r="170" spans="2:41">
      <c r="H170" s="163" t="s">
        <v>28</v>
      </c>
      <c r="I170" s="163"/>
      <c r="J170" s="163"/>
      <c r="V170" s="17"/>
      <c r="AC170" s="166"/>
      <c r="AD170" s="166"/>
      <c r="AE170" s="166"/>
    </row>
    <row r="171" spans="2:41">
      <c r="H171" s="163"/>
      <c r="I171" s="163"/>
      <c r="J171" s="163"/>
      <c r="V171" s="17"/>
      <c r="AC171" s="166"/>
      <c r="AD171" s="166"/>
      <c r="AE171" s="166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64" t="s">
        <v>79</v>
      </c>
      <c r="F175" s="164"/>
      <c r="G175" s="164"/>
      <c r="H175" s="164"/>
      <c r="V175" s="17"/>
      <c r="X175" s="23" t="s">
        <v>32</v>
      </c>
      <c r="Y175" s="20">
        <f>IF(B175="PAGADO",0,C180)</f>
        <v>0</v>
      </c>
      <c r="AA175" s="164" t="s">
        <v>358</v>
      </c>
      <c r="AB175" s="164"/>
      <c r="AC175" s="164"/>
      <c r="AD175" s="164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317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381</v>
      </c>
      <c r="AD177" s="5">
        <v>220</v>
      </c>
      <c r="AJ177" s="25">
        <v>44994</v>
      </c>
      <c r="AK177" s="3" t="s">
        <v>487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412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444</v>
      </c>
      <c r="AD178" s="5">
        <v>110</v>
      </c>
      <c r="AE178" t="s">
        <v>445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67" t="str">
        <f>IF(C180&lt;0,"NO PAGAR","COBRAR")</f>
        <v>COBRAR</v>
      </c>
      <c r="C181" s="167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67" t="str">
        <f>IF(Y180&lt;0,"NO PAGAR","COBRAR")</f>
        <v>NO PAGAR</v>
      </c>
      <c r="Y181" s="167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58" t="s">
        <v>9</v>
      </c>
      <c r="C182" s="159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58" t="s">
        <v>9</v>
      </c>
      <c r="Y182" s="159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462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60" t="s">
        <v>7</v>
      </c>
      <c r="F191" s="161"/>
      <c r="G191" s="162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60" t="s">
        <v>7</v>
      </c>
      <c r="AB191" s="161"/>
      <c r="AC191" s="162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60" t="s">
        <v>7</v>
      </c>
      <c r="O193" s="161"/>
      <c r="P193" s="161"/>
      <c r="Q193" s="162"/>
      <c r="R193" s="18">
        <f>SUM(R177:R192)</f>
        <v>400</v>
      </c>
      <c r="S193" s="3"/>
      <c r="V193" s="17"/>
      <c r="X193" s="12"/>
      <c r="Y193" s="10"/>
      <c r="AJ193" s="160" t="s">
        <v>7</v>
      </c>
      <c r="AK193" s="161"/>
      <c r="AL193" s="161"/>
      <c r="AM193" s="162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63" t="s">
        <v>30</v>
      </c>
      <c r="I207" s="163"/>
      <c r="J207" s="163"/>
      <c r="V207" s="17"/>
      <c r="AA207" s="163" t="s">
        <v>31</v>
      </c>
      <c r="AB207" s="163"/>
      <c r="AC207" s="163"/>
    </row>
    <row r="208" spans="1:43">
      <c r="H208" s="163"/>
      <c r="I208" s="163"/>
      <c r="J208" s="163"/>
      <c r="V208" s="17"/>
      <c r="AA208" s="163"/>
      <c r="AB208" s="163"/>
      <c r="AC208" s="163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64" t="s">
        <v>358</v>
      </c>
      <c r="F212" s="164"/>
      <c r="G212" s="164"/>
      <c r="H212" s="164"/>
      <c r="V212" s="17"/>
      <c r="X212" s="23" t="s">
        <v>130</v>
      </c>
      <c r="Y212" s="20">
        <f>IF(B212="PAGADO",0,C217)</f>
        <v>0</v>
      </c>
      <c r="AA212" s="164" t="s">
        <v>547</v>
      </c>
      <c r="AB212" s="164"/>
      <c r="AC212" s="164"/>
      <c r="AD212" s="164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491</v>
      </c>
      <c r="G214" s="3" t="s">
        <v>492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538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500</v>
      </c>
      <c r="G215" s="3" t="s">
        <v>499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538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500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500</v>
      </c>
      <c r="G217" s="3" t="s">
        <v>334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551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498</v>
      </c>
      <c r="G218" s="3" t="s">
        <v>501</v>
      </c>
      <c r="H218" s="5">
        <v>340</v>
      </c>
      <c r="N218" s="3"/>
      <c r="O218" s="3"/>
      <c r="P218" s="3"/>
      <c r="Q218" s="3"/>
      <c r="R218" s="18"/>
      <c r="S218" s="3"/>
      <c r="V218" s="17"/>
      <c r="X218" s="165" t="str">
        <f>IF(Y217&lt;0,"NO PAGAR","COBRAR'")</f>
        <v>COBRAR'</v>
      </c>
      <c r="Y218" s="165"/>
      <c r="AA218" s="4">
        <v>44945</v>
      </c>
      <c r="AB218" s="3" t="s">
        <v>552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65" t="str">
        <f>IF(C217&lt;0,"NO PAGAR","COBRAR'")</f>
        <v>COBRAR'</v>
      </c>
      <c r="C219" s="165"/>
      <c r="E219" s="4">
        <v>44981</v>
      </c>
      <c r="F219" s="3" t="s">
        <v>498</v>
      </c>
      <c r="G219" s="3" t="s">
        <v>334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552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58" t="s">
        <v>9</v>
      </c>
      <c r="C220" s="159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58" t="s">
        <v>9</v>
      </c>
      <c r="Y220" s="159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60" t="s">
        <v>7</v>
      </c>
      <c r="F228" s="161"/>
      <c r="G228" s="162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60" t="s">
        <v>7</v>
      </c>
      <c r="AB228" s="161"/>
      <c r="AC228" s="162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555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60" t="s">
        <v>7</v>
      </c>
      <c r="O230" s="161"/>
      <c r="P230" s="161"/>
      <c r="Q230" s="162"/>
      <c r="R230" s="18">
        <f>SUM(R214:R229)</f>
        <v>0</v>
      </c>
      <c r="S230" s="3"/>
      <c r="V230" s="17"/>
      <c r="X230" s="12"/>
      <c r="Y230" s="10"/>
      <c r="AJ230" s="160" t="s">
        <v>7</v>
      </c>
      <c r="AK230" s="161"/>
      <c r="AL230" s="161"/>
      <c r="AM230" s="162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66" t="s">
        <v>29</v>
      </c>
      <c r="AD253" s="166"/>
      <c r="AE253" s="166"/>
    </row>
    <row r="254" spans="5:31">
      <c r="H254" s="163" t="s">
        <v>28</v>
      </c>
      <c r="I254" s="163"/>
      <c r="J254" s="163"/>
      <c r="V254" s="17"/>
      <c r="AC254" s="166"/>
      <c r="AD254" s="166"/>
      <c r="AE254" s="166"/>
    </row>
    <row r="255" spans="5:31">
      <c r="H255" s="163"/>
      <c r="I255" s="163"/>
      <c r="J255" s="163"/>
      <c r="V255" s="17"/>
      <c r="AC255" s="166"/>
      <c r="AD255" s="166"/>
      <c r="AE255" s="166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64" t="s">
        <v>547</v>
      </c>
      <c r="F259" s="164"/>
      <c r="G259" s="164"/>
      <c r="H259" s="164"/>
      <c r="V259" s="17"/>
      <c r="X259" s="23" t="s">
        <v>32</v>
      </c>
      <c r="Y259" s="20">
        <f>IF(B259="PAGADO",0,C264)</f>
        <v>0</v>
      </c>
      <c r="AA259" s="164" t="s">
        <v>602</v>
      </c>
      <c r="AB259" s="164"/>
      <c r="AC259" s="164"/>
      <c r="AD259" s="164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587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435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67" t="str">
        <f>IF(C264&lt;0,"NO PAGAR","COBRAR")</f>
        <v>COBRAR</v>
      </c>
      <c r="C265" s="167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67" t="str">
        <f>IF(Y264&lt;0,"NO PAGAR","COBRAR")</f>
        <v>COBRAR</v>
      </c>
      <c r="Y265" s="167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58" t="s">
        <v>9</v>
      </c>
      <c r="C266" s="159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58" t="s">
        <v>9</v>
      </c>
      <c r="Y266" s="159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628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612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60" t="s">
        <v>7</v>
      </c>
      <c r="F275" s="161"/>
      <c r="G275" s="162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653</v>
      </c>
      <c r="Y275" s="10"/>
      <c r="AA275" s="160" t="s">
        <v>7</v>
      </c>
      <c r="AB275" s="161"/>
      <c r="AC275" s="162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60" t="s">
        <v>7</v>
      </c>
      <c r="O277" s="161"/>
      <c r="P277" s="161"/>
      <c r="Q277" s="162"/>
      <c r="R277" s="18">
        <f>SUM(R261:R276)</f>
        <v>100</v>
      </c>
      <c r="S277" s="3"/>
      <c r="V277" s="17"/>
      <c r="X277" s="12"/>
      <c r="Y277" s="10"/>
      <c r="AJ277" s="160" t="s">
        <v>7</v>
      </c>
      <c r="AK277" s="161"/>
      <c r="AL277" s="161"/>
      <c r="AM277" s="162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63" t="s">
        <v>30</v>
      </c>
      <c r="I299" s="163"/>
      <c r="J299" s="163"/>
      <c r="V299" s="17"/>
      <c r="AA299" s="163" t="s">
        <v>31</v>
      </c>
      <c r="AB299" s="163"/>
      <c r="AC299" s="163"/>
    </row>
    <row r="300" spans="1:43">
      <c r="H300" s="163"/>
      <c r="I300" s="163"/>
      <c r="J300" s="163"/>
      <c r="V300" s="17"/>
      <c r="AA300" s="163"/>
      <c r="AB300" s="163"/>
      <c r="AC300" s="163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64" t="s">
        <v>358</v>
      </c>
      <c r="F304" s="164"/>
      <c r="G304" s="164"/>
      <c r="H304" s="164"/>
      <c r="V304" s="17"/>
      <c r="X304" s="23" t="s">
        <v>32</v>
      </c>
      <c r="Y304" s="20">
        <f>IF(B1080="PAGADO",0,C309)</f>
        <v>240</v>
      </c>
      <c r="AA304" s="164" t="s">
        <v>679</v>
      </c>
      <c r="AB304" s="164"/>
      <c r="AC304" s="164"/>
      <c r="AD304" s="164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332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326</v>
      </c>
      <c r="AC306" s="3" t="s">
        <v>678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332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332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332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332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65" t="str">
        <f>IF(Y309&lt;0,"NO PAGAR","COBRAR'")</f>
        <v>COBRAR'</v>
      </c>
      <c r="Y310" s="165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65" t="str">
        <f>IF(C309&lt;0,"NO PAGAR","COBRAR'")</f>
        <v>COBRAR'</v>
      </c>
      <c r="C311" s="165"/>
      <c r="E311" s="4">
        <v>45012</v>
      </c>
      <c r="F311" s="3" t="s">
        <v>332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58" t="s">
        <v>9</v>
      </c>
      <c r="C312" s="159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58" t="s">
        <v>9</v>
      </c>
      <c r="Y312" s="159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654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656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656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656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326</v>
      </c>
      <c r="G318" s="3" t="s">
        <v>661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60" t="s">
        <v>7</v>
      </c>
      <c r="F320" s="161"/>
      <c r="G320" s="162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60" t="s">
        <v>7</v>
      </c>
      <c r="AB320" s="161"/>
      <c r="AC320" s="162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653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697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60" t="s">
        <v>7</v>
      </c>
      <c r="O322" s="161"/>
      <c r="P322" s="161"/>
      <c r="Q322" s="162"/>
      <c r="R322" s="18">
        <f>SUM(R306:R321)</f>
        <v>2552.6999999999998</v>
      </c>
      <c r="S322" s="3"/>
      <c r="V322" s="17"/>
      <c r="X322" s="11"/>
      <c r="Y322" s="10"/>
      <c r="AJ322" s="160" t="s">
        <v>7</v>
      </c>
      <c r="AK322" s="161"/>
      <c r="AL322" s="161"/>
      <c r="AM322" s="162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63" t="s">
        <v>28</v>
      </c>
      <c r="I347" s="163"/>
      <c r="J347" s="163"/>
      <c r="V347" s="17"/>
    </row>
    <row r="348" spans="2:30">
      <c r="H348" s="163"/>
      <c r="I348" s="163"/>
      <c r="J348" s="163"/>
      <c r="V348" s="17"/>
    </row>
    <row r="349" spans="2:30">
      <c r="V349" s="17"/>
      <c r="X349" s="176" t="s">
        <v>64</v>
      </c>
      <c r="AB349" s="173" t="s">
        <v>29</v>
      </c>
      <c r="AC349" s="173"/>
      <c r="AD349" s="173"/>
    </row>
    <row r="350" spans="2:30">
      <c r="V350" s="17"/>
      <c r="X350" s="176"/>
      <c r="AB350" s="173"/>
      <c r="AC350" s="173"/>
      <c r="AD350" s="173"/>
    </row>
    <row r="351" spans="2:30" ht="23.25">
      <c r="B351" s="22" t="s">
        <v>64</v>
      </c>
      <c r="V351" s="17"/>
      <c r="X351" s="176"/>
      <c r="AB351" s="173"/>
      <c r="AC351" s="173"/>
      <c r="AD351" s="173"/>
    </row>
    <row r="352" spans="2:30" ht="23.25">
      <c r="B352" s="23" t="s">
        <v>130</v>
      </c>
      <c r="C352" s="20">
        <f>IF(X304="PAGADO",0,Y309)</f>
        <v>229.98</v>
      </c>
      <c r="E352" s="164" t="s">
        <v>547</v>
      </c>
      <c r="F352" s="164"/>
      <c r="G352" s="164"/>
      <c r="H352" s="164"/>
      <c r="V352" s="17"/>
      <c r="X352" s="23" t="s">
        <v>130</v>
      </c>
      <c r="Y352" s="20">
        <f>IF(B352="PAGADO",0,C357)</f>
        <v>0</v>
      </c>
      <c r="AA352" s="164" t="s">
        <v>679</v>
      </c>
      <c r="AB352" s="164"/>
      <c r="AC352" s="164"/>
      <c r="AD352" s="164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354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435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739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67" t="str">
        <f>IF(C357&lt;0,"NO PAGAR","COBRAR")</f>
        <v>COBRAR</v>
      </c>
      <c r="C358" s="167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67" t="str">
        <f>IF(Y357&lt;0,"NO PAGAR","COBRAR")</f>
        <v>COBRAR</v>
      </c>
      <c r="Y358" s="167"/>
      <c r="AA358" s="4">
        <v>45024</v>
      </c>
      <c r="AB358" s="3" t="s">
        <v>201</v>
      </c>
      <c r="AC358" s="3" t="s">
        <v>739</v>
      </c>
      <c r="AD358" s="5">
        <v>180</v>
      </c>
      <c r="AJ358" s="3"/>
      <c r="AK358" s="3"/>
      <c r="AL358" s="3"/>
      <c r="AM358" s="3"/>
      <c r="AN358" s="18"/>
    </row>
    <row r="359" spans="2:44">
      <c r="B359" s="158" t="s">
        <v>9</v>
      </c>
      <c r="C359" s="159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58" t="s">
        <v>9</v>
      </c>
      <c r="Y359" s="159"/>
      <c r="AA359" s="4">
        <v>45005</v>
      </c>
      <c r="AB359" s="3" t="s">
        <v>759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759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60" t="s">
        <v>7</v>
      </c>
      <c r="AK363" s="161"/>
      <c r="AL363" s="161"/>
      <c r="AM363" s="162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764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743</v>
      </c>
      <c r="Y367" s="10">
        <v>18.02</v>
      </c>
      <c r="AA367" s="4"/>
      <c r="AB367" s="3"/>
      <c r="AC367" s="3"/>
      <c r="AD367" s="5"/>
      <c r="AH367" s="108" t="s">
        <v>472</v>
      </c>
      <c r="AI367" s="101">
        <v>24303</v>
      </c>
      <c r="AJ367" s="63" t="s">
        <v>468</v>
      </c>
      <c r="AK367" s="64">
        <v>45033</v>
      </c>
      <c r="AL367" s="61">
        <v>1720145711</v>
      </c>
      <c r="AM367" s="61" t="s">
        <v>148</v>
      </c>
      <c r="AN367" s="108" t="s">
        <v>478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60" t="s">
        <v>7</v>
      </c>
      <c r="F368" s="161"/>
      <c r="G368" s="162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773</v>
      </c>
      <c r="Y368" s="10">
        <f>AR371</f>
        <v>372.51</v>
      </c>
      <c r="AA368" s="160" t="s">
        <v>7</v>
      </c>
      <c r="AB368" s="161"/>
      <c r="AC368" s="162"/>
      <c r="AD368" s="5">
        <f>SUM(AD354:AD367)</f>
        <v>1160</v>
      </c>
      <c r="AH368" s="109" t="s">
        <v>472</v>
      </c>
      <c r="AI368" s="102">
        <v>39476</v>
      </c>
      <c r="AJ368" s="68" t="s">
        <v>468</v>
      </c>
      <c r="AK368" s="69">
        <v>45036</v>
      </c>
      <c r="AL368" s="66">
        <v>1720145711</v>
      </c>
      <c r="AM368" s="66" t="s">
        <v>148</v>
      </c>
      <c r="AN368" s="109" t="s">
        <v>478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8" t="s">
        <v>472</v>
      </c>
      <c r="AI369" s="101">
        <v>24530</v>
      </c>
      <c r="AJ369" s="63" t="s">
        <v>468</v>
      </c>
      <c r="AK369" s="64">
        <v>45040</v>
      </c>
      <c r="AL369" s="61">
        <v>1720145711</v>
      </c>
      <c r="AM369" s="61" t="s">
        <v>760</v>
      </c>
      <c r="AN369" s="108" t="s">
        <v>478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60" t="s">
        <v>7</v>
      </c>
      <c r="O370" s="161"/>
      <c r="P370" s="161"/>
      <c r="Q370" s="162"/>
      <c r="R370" s="18">
        <f>SUM(R354:R369)</f>
        <v>0</v>
      </c>
      <c r="S370" s="3"/>
      <c r="V370" s="17"/>
      <c r="X370" s="12"/>
      <c r="Y370" s="10"/>
      <c r="AH370" s="109" t="s">
        <v>472</v>
      </c>
      <c r="AI370" s="102">
        <v>24655</v>
      </c>
      <c r="AJ370" s="68" t="s">
        <v>468</v>
      </c>
      <c r="AK370" s="69">
        <v>45044</v>
      </c>
      <c r="AL370" s="66">
        <v>1720145711</v>
      </c>
      <c r="AM370" s="66" t="s">
        <v>760</v>
      </c>
      <c r="AN370" s="109" t="s">
        <v>478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4"/>
      <c r="AI371" s="105"/>
      <c r="AJ371" s="106"/>
      <c r="AK371" s="106"/>
      <c r="AL371" s="104"/>
      <c r="AM371" s="104"/>
      <c r="AN371" s="106"/>
      <c r="AO371" s="104"/>
      <c r="AP371" s="105"/>
      <c r="AQ371" s="105"/>
      <c r="AR371" s="103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63" t="s">
        <v>30</v>
      </c>
      <c r="I386" s="163"/>
      <c r="J386" s="163"/>
      <c r="V386" s="17"/>
      <c r="AA386" s="163" t="s">
        <v>31</v>
      </c>
      <c r="AB386" s="163"/>
      <c r="AC386" s="163"/>
    </row>
    <row r="387" spans="2:41">
      <c r="H387" s="163"/>
      <c r="I387" s="163"/>
      <c r="J387" s="163"/>
      <c r="V387" s="17"/>
      <c r="AA387" s="163"/>
      <c r="AB387" s="163"/>
      <c r="AC387" s="163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64" t="s">
        <v>547</v>
      </c>
      <c r="F391" s="164"/>
      <c r="G391" s="164"/>
      <c r="H391" s="164"/>
      <c r="V391" s="17"/>
      <c r="X391" s="23" t="s">
        <v>32</v>
      </c>
      <c r="Y391" s="20">
        <f>IF(B391="PAGADO",0,C396)</f>
        <v>0</v>
      </c>
      <c r="AA391" s="164" t="s">
        <v>845</v>
      </c>
      <c r="AB391" s="164"/>
      <c r="AC391" s="164"/>
      <c r="AD391" s="164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784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863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792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785</v>
      </c>
      <c r="G395" s="3"/>
      <c r="H395" s="5">
        <v>10</v>
      </c>
      <c r="N395" s="25">
        <v>45063</v>
      </c>
      <c r="O395" s="3" t="s">
        <v>805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65" t="str">
        <f>IF(Y396&lt;0,"NO PAGAR","COBRAR'")</f>
        <v>COBRAR'</v>
      </c>
      <c r="Y397" s="165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65" t="str">
        <f>IF(C396&lt;0,"NO PAGAR","COBRAR'")</f>
        <v>COBRAR'</v>
      </c>
      <c r="C398" s="165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58" t="s">
        <v>9</v>
      </c>
      <c r="C399" s="159"/>
      <c r="E399" s="4">
        <v>45027</v>
      </c>
      <c r="F399" s="3" t="s">
        <v>498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58" t="s">
        <v>9</v>
      </c>
      <c r="Y399" s="159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498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498</v>
      </c>
      <c r="G401" s="3" t="s">
        <v>334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498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60" t="s">
        <v>7</v>
      </c>
      <c r="AK402" s="161"/>
      <c r="AL402" s="161"/>
      <c r="AM402" s="162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9" t="s">
        <v>832</v>
      </c>
      <c r="AK404" s="119" t="s">
        <v>468</v>
      </c>
      <c r="AL404" s="119" t="s">
        <v>478</v>
      </c>
      <c r="AM404" s="120">
        <v>66.03</v>
      </c>
      <c r="AN404" s="121">
        <v>37.731999999999999</v>
      </c>
      <c r="AO404" s="121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9" t="s">
        <v>842</v>
      </c>
      <c r="AK405" s="119" t="s">
        <v>468</v>
      </c>
      <c r="AL405" s="119" t="s">
        <v>478</v>
      </c>
      <c r="AM405" s="120">
        <v>160.01</v>
      </c>
      <c r="AN405" s="121">
        <v>91.433999999999997</v>
      </c>
      <c r="AO405" s="121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60" t="s">
        <v>7</v>
      </c>
      <c r="F407" s="161"/>
      <c r="G407" s="162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60" t="s">
        <v>7</v>
      </c>
      <c r="AB407" s="161"/>
      <c r="AC407" s="162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844</v>
      </c>
      <c r="Y408" s="10">
        <v>226.04</v>
      </c>
      <c r="AA408" s="13"/>
      <c r="AB408" s="13"/>
      <c r="AC408" s="13"/>
    </row>
    <row r="409" spans="2:41">
      <c r="B409" s="12"/>
      <c r="C409" s="10"/>
      <c r="N409" s="160" t="s">
        <v>7</v>
      </c>
      <c r="O409" s="161"/>
      <c r="P409" s="161"/>
      <c r="Q409" s="162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66" t="s">
        <v>29</v>
      </c>
      <c r="AD431" s="166"/>
      <c r="AE431" s="166"/>
    </row>
    <row r="432" spans="8:31">
      <c r="H432" s="163" t="s">
        <v>28</v>
      </c>
      <c r="I432" s="163"/>
      <c r="J432" s="163"/>
      <c r="V432" s="17"/>
      <c r="AC432" s="166"/>
      <c r="AD432" s="166"/>
      <c r="AE432" s="166"/>
    </row>
    <row r="433" spans="2:41">
      <c r="H433" s="163"/>
      <c r="I433" s="163"/>
      <c r="J433" s="163"/>
      <c r="V433" s="17"/>
      <c r="AC433" s="166"/>
      <c r="AD433" s="166"/>
      <c r="AE433" s="166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515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64" t="s">
        <v>358</v>
      </c>
      <c r="F437" s="164"/>
      <c r="G437" s="164"/>
      <c r="H437" s="164"/>
      <c r="V437" s="17"/>
      <c r="X437" s="23" t="s">
        <v>32</v>
      </c>
      <c r="Y437" s="20">
        <f>IF(B437="PAGADO",0,C442)</f>
        <v>0</v>
      </c>
      <c r="AA437" s="164" t="s">
        <v>358</v>
      </c>
      <c r="AB437" s="164"/>
      <c r="AC437" s="164"/>
      <c r="AD437" s="164"/>
      <c r="AJ437" s="4">
        <v>45082</v>
      </c>
      <c r="AK437" s="3" t="s">
        <v>515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322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67" t="str">
        <f>IF(C442&lt;0,"NO PAGAR","COBRAR")</f>
        <v>COBRAR</v>
      </c>
      <c r="C443" s="167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67" t="str">
        <f>IF(Y442&lt;0,"NO PAGAR","COBRAR")</f>
        <v>NO PAGAR</v>
      </c>
      <c r="Y443" s="167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58" t="s">
        <v>9</v>
      </c>
      <c r="C444" s="159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58" t="s">
        <v>9</v>
      </c>
      <c r="Y444" s="159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889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60" t="s">
        <v>7</v>
      </c>
      <c r="AK452" s="161"/>
      <c r="AL452" s="161"/>
      <c r="AM452" s="162"/>
      <c r="AN452" s="18">
        <f>SUM(AN436:AN451)</f>
        <v>600</v>
      </c>
      <c r="AO452" s="3"/>
    </row>
    <row r="453" spans="2:42">
      <c r="B453" s="11" t="s">
        <v>17</v>
      </c>
      <c r="C453" s="10"/>
      <c r="E453" s="160" t="s">
        <v>7</v>
      </c>
      <c r="F453" s="161"/>
      <c r="G453" s="162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918</v>
      </c>
      <c r="Y453" s="10">
        <f>AN460</f>
        <v>460.11</v>
      </c>
      <c r="AA453" s="160" t="s">
        <v>7</v>
      </c>
      <c r="AB453" s="161"/>
      <c r="AC453" s="162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1" t="s">
        <v>897</v>
      </c>
      <c r="AK454" s="131" t="s">
        <v>898</v>
      </c>
      <c r="AL454" s="131" t="s">
        <v>899</v>
      </c>
      <c r="AM454" s="131" t="s">
        <v>900</v>
      </c>
      <c r="AN454" s="131" t="s">
        <v>901</v>
      </c>
      <c r="AO454" s="131" t="s">
        <v>902</v>
      </c>
      <c r="AP454" s="131" t="s">
        <v>903</v>
      </c>
    </row>
    <row r="455" spans="2:42">
      <c r="B455" s="12"/>
      <c r="C455" s="10"/>
      <c r="N455" s="160" t="s">
        <v>7</v>
      </c>
      <c r="O455" s="161"/>
      <c r="P455" s="161"/>
      <c r="Q455" s="162"/>
      <c r="R455" s="18">
        <f>SUM(R439:R454)</f>
        <v>0</v>
      </c>
      <c r="S455" s="3"/>
      <c r="V455" s="17"/>
      <c r="X455" s="12"/>
      <c r="Y455" s="10"/>
      <c r="AJ455" s="127" t="s">
        <v>468</v>
      </c>
      <c r="AK455" s="128">
        <v>45071.751944440002</v>
      </c>
      <c r="AL455" s="127" t="s">
        <v>478</v>
      </c>
      <c r="AM455" s="129">
        <v>34.289000000000001</v>
      </c>
      <c r="AN455" s="129">
        <v>60.01</v>
      </c>
      <c r="AO455" s="129">
        <v>9999</v>
      </c>
      <c r="AP455" s="130" t="s">
        <v>148</v>
      </c>
    </row>
    <row r="456" spans="2:42">
      <c r="B456" s="12"/>
      <c r="C456" s="10"/>
      <c r="V456" s="17"/>
      <c r="X456" s="12"/>
      <c r="Y456" s="10"/>
      <c r="AJ456" s="127" t="s">
        <v>468</v>
      </c>
      <c r="AK456" s="128">
        <v>45063.472627319999</v>
      </c>
      <c r="AL456" s="127" t="s">
        <v>478</v>
      </c>
      <c r="AM456" s="129">
        <v>62.904000000000003</v>
      </c>
      <c r="AN456" s="129">
        <v>110.08</v>
      </c>
      <c r="AO456" s="129">
        <v>0</v>
      </c>
      <c r="AP456" s="130" t="s">
        <v>760</v>
      </c>
    </row>
    <row r="457" spans="2:42">
      <c r="B457" s="11"/>
      <c r="C457" s="10"/>
      <c r="V457" s="17"/>
      <c r="X457" s="11"/>
      <c r="Y457" s="10"/>
      <c r="AJ457" s="127" t="s">
        <v>468</v>
      </c>
      <c r="AK457" s="128">
        <v>45065.797002320003</v>
      </c>
      <c r="AL457" s="127" t="s">
        <v>478</v>
      </c>
      <c r="AM457" s="129">
        <v>40.002000000000002</v>
      </c>
      <c r="AN457" s="129">
        <v>70</v>
      </c>
      <c r="AO457" s="129">
        <v>24562</v>
      </c>
      <c r="AP457" s="130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7" t="s">
        <v>468</v>
      </c>
      <c r="AK458" s="128">
        <v>45068.816041669998</v>
      </c>
      <c r="AL458" s="127" t="s">
        <v>478</v>
      </c>
      <c r="AM458" s="129">
        <v>85.727000000000004</v>
      </c>
      <c r="AN458" s="129">
        <v>150.02000000000001</v>
      </c>
      <c r="AO458" s="129">
        <v>0</v>
      </c>
      <c r="AP458" s="130" t="s">
        <v>760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7" t="s">
        <v>468</v>
      </c>
      <c r="AK459" s="128">
        <v>45076.769548609998</v>
      </c>
      <c r="AL459" s="127" t="s">
        <v>478</v>
      </c>
      <c r="AM459" s="129">
        <v>40</v>
      </c>
      <c r="AN459" s="129">
        <v>70</v>
      </c>
      <c r="AO459" s="129">
        <v>0</v>
      </c>
      <c r="AP459" s="130" t="s">
        <v>148</v>
      </c>
    </row>
    <row r="460" spans="2:42">
      <c r="E460" s="1" t="s">
        <v>19</v>
      </c>
      <c r="V460" s="17"/>
      <c r="AA460" s="1" t="s">
        <v>19</v>
      </c>
      <c r="AN460" s="134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63" t="s">
        <v>30</v>
      </c>
      <c r="I471" s="163"/>
      <c r="J471" s="163"/>
      <c r="V471" s="17"/>
      <c r="AA471" s="163" t="s">
        <v>31</v>
      </c>
      <c r="AB471" s="163"/>
      <c r="AC471" s="163"/>
    </row>
    <row r="472" spans="1:43">
      <c r="H472" s="163"/>
      <c r="I472" s="163"/>
      <c r="J472" s="163"/>
      <c r="V472" s="17"/>
      <c r="AA472" s="163"/>
      <c r="AB472" s="163"/>
      <c r="AC472" s="163"/>
    </row>
    <row r="473" spans="1:43">
      <c r="V473" s="17"/>
    </row>
    <row r="474" spans="1:43">
      <c r="V474" s="17"/>
    </row>
    <row r="475" spans="1:43" ht="23.25">
      <c r="B475" s="24" t="s">
        <v>66</v>
      </c>
      <c r="V475" s="17"/>
      <c r="X475" s="22" t="s">
        <v>66</v>
      </c>
    </row>
    <row r="476" spans="1:43" ht="23.25">
      <c r="B476" s="23" t="s">
        <v>82</v>
      </c>
      <c r="C476" s="20">
        <f>IF(X437="PAGADO",0,Y442)</f>
        <v>-909.24</v>
      </c>
      <c r="E476" s="164" t="s">
        <v>547</v>
      </c>
      <c r="F476" s="164"/>
      <c r="G476" s="164"/>
      <c r="H476" s="164"/>
      <c r="V476" s="17"/>
      <c r="X476" s="23" t="s">
        <v>32</v>
      </c>
      <c r="Y476" s="20">
        <f>IF(B476="PAGADO",0,C481)</f>
        <v>0</v>
      </c>
      <c r="AA476" s="164" t="s">
        <v>547</v>
      </c>
      <c r="AB476" s="164"/>
      <c r="AC476" s="164"/>
      <c r="AD476" s="164"/>
    </row>
    <row r="477" spans="1:43">
      <c r="B477" s="1" t="s">
        <v>0</v>
      </c>
      <c r="C477" s="19">
        <f>H492</f>
        <v>1535</v>
      </c>
      <c r="E477" s="2" t="s">
        <v>1</v>
      </c>
      <c r="F477" s="2" t="s">
        <v>2</v>
      </c>
      <c r="G477" s="2" t="s">
        <v>3</v>
      </c>
      <c r="H477" s="2" t="s">
        <v>4</v>
      </c>
      <c r="N477" s="2" t="s">
        <v>1</v>
      </c>
      <c r="O477" s="2" t="s">
        <v>5</v>
      </c>
      <c r="P477" s="2" t="s">
        <v>4</v>
      </c>
      <c r="Q477" s="2" t="s">
        <v>6</v>
      </c>
      <c r="R477" s="2" t="s">
        <v>7</v>
      </c>
      <c r="S477" s="3"/>
      <c r="V477" s="17"/>
      <c r="X477" s="1" t="s">
        <v>0</v>
      </c>
      <c r="Y477" s="19">
        <f>AD492</f>
        <v>580</v>
      </c>
      <c r="AA477" s="2" t="s">
        <v>1</v>
      </c>
      <c r="AB477" s="2" t="s">
        <v>2</v>
      </c>
      <c r="AC477" s="2" t="s">
        <v>3</v>
      </c>
      <c r="AD477" s="2" t="s">
        <v>4</v>
      </c>
      <c r="AJ477" s="2" t="s">
        <v>1</v>
      </c>
      <c r="AK477" s="2" t="s">
        <v>5</v>
      </c>
      <c r="AL477" s="2" t="s">
        <v>4</v>
      </c>
      <c r="AM477" s="2" t="s">
        <v>6</v>
      </c>
      <c r="AN477" s="2" t="s">
        <v>7</v>
      </c>
      <c r="AO477" s="3"/>
    </row>
    <row r="478" spans="1:43">
      <c r="C478" s="20"/>
      <c r="E478" s="4">
        <v>45047</v>
      </c>
      <c r="F478" s="3" t="s">
        <v>929</v>
      </c>
      <c r="G478" s="3"/>
      <c r="H478" s="5">
        <v>150</v>
      </c>
      <c r="N478" s="25">
        <v>45095</v>
      </c>
      <c r="O478" s="3" t="s">
        <v>938</v>
      </c>
      <c r="P478" s="3"/>
      <c r="Q478" s="3"/>
      <c r="R478" s="18">
        <v>25</v>
      </c>
      <c r="S478" s="3"/>
      <c r="V478" s="17"/>
      <c r="Y478" s="20"/>
      <c r="AA478" s="4">
        <v>45063</v>
      </c>
      <c r="AB478" s="3" t="s">
        <v>201</v>
      </c>
      <c r="AC478" s="3" t="s">
        <v>924</v>
      </c>
      <c r="AD478" s="5">
        <v>580</v>
      </c>
      <c r="AJ478" s="25">
        <v>45092</v>
      </c>
      <c r="AK478" s="3" t="s">
        <v>248</v>
      </c>
      <c r="AL478" s="3"/>
      <c r="AM478" s="3"/>
      <c r="AN478" s="18">
        <v>500</v>
      </c>
      <c r="AO478" s="3"/>
    </row>
    <row r="479" spans="1:43">
      <c r="B479" s="1" t="s">
        <v>24</v>
      </c>
      <c r="C479" s="19">
        <f>IF(C476&gt;0,C476+C477,C477)</f>
        <v>1535</v>
      </c>
      <c r="E479" s="4"/>
      <c r="F479" s="3"/>
      <c r="G479" s="3"/>
      <c r="H479" s="5">
        <v>150</v>
      </c>
      <c r="N479" s="25"/>
      <c r="O479" s="3"/>
      <c r="P479" s="3"/>
      <c r="Q479" s="3"/>
      <c r="R479" s="18"/>
      <c r="S479" s="3"/>
      <c r="V479" s="17"/>
      <c r="X479" s="1" t="s">
        <v>24</v>
      </c>
      <c r="Y479" s="19">
        <f>IF(Y476&gt;0,Y476+Y477,Y477)</f>
        <v>580</v>
      </c>
      <c r="AA479" s="4"/>
      <c r="AB479" s="3"/>
      <c r="AC479" s="3"/>
      <c r="AD479" s="5"/>
      <c r="AJ479" s="25">
        <v>45092</v>
      </c>
      <c r="AK479" s="3" t="s">
        <v>969</v>
      </c>
      <c r="AL479" s="3"/>
      <c r="AM479" s="3"/>
      <c r="AN479" s="18">
        <v>10</v>
      </c>
      <c r="AO479" s="3"/>
    </row>
    <row r="480" spans="1:43">
      <c r="B480" s="1" t="s">
        <v>9</v>
      </c>
      <c r="C480" s="20">
        <f>C498</f>
        <v>952.44</v>
      </c>
      <c r="E480" s="4">
        <v>45065</v>
      </c>
      <c r="F480" s="3" t="s">
        <v>332</v>
      </c>
      <c r="G480" s="3" t="s">
        <v>647</v>
      </c>
      <c r="H480" s="5">
        <v>285</v>
      </c>
      <c r="N480" s="3"/>
      <c r="O480" s="3"/>
      <c r="P480" s="3"/>
      <c r="Q480" s="3"/>
      <c r="R480" s="18"/>
      <c r="S480" s="3"/>
      <c r="V480" s="17"/>
      <c r="X480" s="1" t="s">
        <v>9</v>
      </c>
      <c r="Y480" s="20">
        <f>Y498</f>
        <v>777.08999999999992</v>
      </c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2">
      <c r="B481" s="6" t="s">
        <v>26</v>
      </c>
      <c r="C481" s="21">
        <f>C479-C480</f>
        <v>582.55999999999995</v>
      </c>
      <c r="E481" s="4">
        <v>45069</v>
      </c>
      <c r="F481" s="3" t="s">
        <v>332</v>
      </c>
      <c r="G481" s="3" t="s">
        <v>334</v>
      </c>
      <c r="H481" s="5">
        <v>315</v>
      </c>
      <c r="N481" s="3"/>
      <c r="O481" s="3"/>
      <c r="P481" s="3"/>
      <c r="Q481" s="3"/>
      <c r="R481" s="18"/>
      <c r="S481" s="3"/>
      <c r="V481" s="17"/>
      <c r="X481" s="6" t="s">
        <v>27</v>
      </c>
      <c r="Y481" s="21">
        <f>Y479-Y480</f>
        <v>-197.08999999999992</v>
      </c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2" ht="23.25">
      <c r="B482" s="6"/>
      <c r="C482" s="7"/>
      <c r="E482" s="4">
        <v>45070</v>
      </c>
      <c r="F482" s="3" t="s">
        <v>332</v>
      </c>
      <c r="G482" s="3" t="s">
        <v>957</v>
      </c>
      <c r="H482" s="5">
        <v>285</v>
      </c>
      <c r="N482" s="3"/>
      <c r="O482" s="3"/>
      <c r="P482" s="3"/>
      <c r="Q482" s="3"/>
      <c r="R482" s="18"/>
      <c r="S482" s="3"/>
      <c r="V482" s="17"/>
      <c r="X482" s="165" t="str">
        <f>IF(Y481&lt;0,"NO PAGAR","COBRAR'")</f>
        <v>NO PAGAR</v>
      </c>
      <c r="Y482" s="165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 ht="23.25">
      <c r="B483" s="165" t="str">
        <f>IF(C481&lt;0,"NO PAGAR","COBRAR'")</f>
        <v>COBRAR'</v>
      </c>
      <c r="C483" s="165"/>
      <c r="E483" s="4">
        <v>45028</v>
      </c>
      <c r="F483" s="3" t="s">
        <v>885</v>
      </c>
      <c r="G483" s="3" t="s">
        <v>106</v>
      </c>
      <c r="H483" s="5">
        <v>350</v>
      </c>
      <c r="N483" s="3"/>
      <c r="O483" s="3"/>
      <c r="P483" s="3"/>
      <c r="Q483" s="3"/>
      <c r="R483" s="18"/>
      <c r="S483" s="3"/>
      <c r="V483" s="17"/>
      <c r="X483" s="6"/>
      <c r="Y483" s="8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58" t="s">
        <v>9</v>
      </c>
      <c r="C484" s="159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58" t="s">
        <v>9</v>
      </c>
      <c r="Y484" s="159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9" t="str">
        <f>IF(Y442&lt;0,"SALDO ADELANTADO","SALDO A FAVOR '")</f>
        <v>SALDO ADELANTADO</v>
      </c>
      <c r="C485" s="10">
        <f>IF(Y442&lt;=0,Y442*-1)</f>
        <v>909.24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9" t="str">
        <f>IF(C481&lt;0,"SALDO ADELANTADO","SALDO A FAVOR'")</f>
        <v>SALDO A FAVOR'</v>
      </c>
      <c r="Y485" s="10" t="b">
        <f>IF(C481&lt;=0,C481*-1)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10</v>
      </c>
      <c r="C486" s="10">
        <f>R494</f>
        <v>25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10</v>
      </c>
      <c r="Y486" s="10">
        <f>AN494</f>
        <v>510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11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11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12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12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13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13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14</v>
      </c>
      <c r="C490" s="10"/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11" t="s">
        <v>14</v>
      </c>
      <c r="Y490" s="10"/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2">
      <c r="B491" s="11" t="s">
        <v>15</v>
      </c>
      <c r="C491" s="10"/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15</v>
      </c>
      <c r="Y491" s="10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2">
      <c r="B492" s="11" t="s">
        <v>932</v>
      </c>
      <c r="C492" s="10">
        <v>18.2</v>
      </c>
      <c r="E492" s="160" t="s">
        <v>7</v>
      </c>
      <c r="F492" s="161"/>
      <c r="G492" s="162"/>
      <c r="H492" s="5">
        <f>SUM(H478:H491)</f>
        <v>1535</v>
      </c>
      <c r="N492" s="3"/>
      <c r="O492" s="3"/>
      <c r="P492" s="3"/>
      <c r="Q492" s="3"/>
      <c r="R492" s="18"/>
      <c r="S492" s="3"/>
      <c r="V492" s="17"/>
      <c r="X492" s="11" t="s">
        <v>16</v>
      </c>
      <c r="Y492" s="10"/>
      <c r="AA492" s="160" t="s">
        <v>7</v>
      </c>
      <c r="AB492" s="161"/>
      <c r="AC492" s="162"/>
      <c r="AD492" s="5">
        <f>SUM(AD478:AD491)</f>
        <v>580</v>
      </c>
      <c r="AJ492" s="3"/>
      <c r="AK492" s="3"/>
      <c r="AL492" s="3"/>
      <c r="AM492" s="3"/>
      <c r="AN492" s="18"/>
      <c r="AO492" s="3"/>
    </row>
    <row r="493" spans="2:42">
      <c r="B493" s="11" t="s">
        <v>17</v>
      </c>
      <c r="C493" s="10"/>
      <c r="E493" s="13"/>
      <c r="F493" s="13"/>
      <c r="G493" s="13"/>
      <c r="N493" s="3"/>
      <c r="O493" s="3"/>
      <c r="P493" s="3"/>
      <c r="Q493" s="3"/>
      <c r="R493" s="18"/>
      <c r="S493" s="3"/>
      <c r="V493" s="17"/>
      <c r="X493" s="11" t="s">
        <v>983</v>
      </c>
      <c r="Y493" s="157">
        <v>267.08999999999997</v>
      </c>
      <c r="AA493" s="13"/>
      <c r="AB493" s="13"/>
      <c r="AC493" s="13"/>
      <c r="AJ493" s="3"/>
      <c r="AK493" s="3"/>
      <c r="AL493" s="3"/>
      <c r="AM493" s="3"/>
      <c r="AN493" s="18"/>
      <c r="AO493" s="3"/>
    </row>
    <row r="494" spans="2:42" ht="15.75" thickBot="1">
      <c r="B494" s="12"/>
      <c r="C494" s="10"/>
      <c r="N494" s="160" t="s">
        <v>7</v>
      </c>
      <c r="O494" s="161"/>
      <c r="P494" s="161"/>
      <c r="Q494" s="162"/>
      <c r="R494" s="18">
        <f>SUM(R478:R493)</f>
        <v>25</v>
      </c>
      <c r="S494" s="3"/>
      <c r="V494" s="17"/>
      <c r="X494" s="12"/>
      <c r="Y494" s="10"/>
      <c r="AJ494" s="160" t="s">
        <v>7</v>
      </c>
      <c r="AK494" s="161"/>
      <c r="AL494" s="161"/>
      <c r="AM494" s="162"/>
      <c r="AN494" s="18">
        <f>SUM(AN478:AN493)</f>
        <v>510</v>
      </c>
      <c r="AO494" s="3"/>
    </row>
    <row r="495" spans="2:42" ht="27" thickBot="1">
      <c r="B495" s="12"/>
      <c r="C495" s="10"/>
      <c r="V495" s="17"/>
      <c r="X495" s="12"/>
      <c r="Y495" s="10"/>
      <c r="AJ495" s="154">
        <v>20230602</v>
      </c>
      <c r="AK495" s="154" t="s">
        <v>468</v>
      </c>
      <c r="AL495" s="154" t="s">
        <v>979</v>
      </c>
      <c r="AM495" s="154" t="s">
        <v>478</v>
      </c>
      <c r="AN495" s="156">
        <v>149.62</v>
      </c>
      <c r="AO495" s="155">
        <v>85497</v>
      </c>
      <c r="AP495" s="154">
        <v>12345</v>
      </c>
    </row>
    <row r="496" spans="2:42" ht="27" thickBot="1">
      <c r="B496" s="12"/>
      <c r="C496" s="10"/>
      <c r="V496" s="17"/>
      <c r="X496" s="12"/>
      <c r="Y496" s="10"/>
      <c r="AJ496" s="154">
        <v>20230611</v>
      </c>
      <c r="AK496" s="154" t="s">
        <v>468</v>
      </c>
      <c r="AL496" s="154" t="s">
        <v>979</v>
      </c>
      <c r="AM496" s="154" t="s">
        <v>478</v>
      </c>
      <c r="AN496" s="156">
        <v>55.11</v>
      </c>
      <c r="AO496" s="155">
        <v>31489</v>
      </c>
      <c r="AP496" s="154">
        <v>59845</v>
      </c>
    </row>
    <row r="497" spans="2:42" ht="27" thickBot="1">
      <c r="B497" s="11"/>
      <c r="C497" s="10"/>
      <c r="V497" s="17"/>
      <c r="X497" s="11"/>
      <c r="Y497" s="10"/>
      <c r="AJ497" s="154">
        <v>20230614</v>
      </c>
      <c r="AK497" s="154" t="s">
        <v>468</v>
      </c>
      <c r="AL497" s="154" t="s">
        <v>979</v>
      </c>
      <c r="AM497" s="154" t="s">
        <v>478</v>
      </c>
      <c r="AN497" s="156">
        <v>62.36</v>
      </c>
      <c r="AO497" s="155">
        <v>35635</v>
      </c>
      <c r="AP497" s="154">
        <v>0</v>
      </c>
    </row>
    <row r="498" spans="2:42">
      <c r="B498" s="15" t="s">
        <v>18</v>
      </c>
      <c r="C498" s="16">
        <f>SUM(C485:C497)</f>
        <v>952.44</v>
      </c>
      <c r="D498" t="s">
        <v>22</v>
      </c>
      <c r="E498" t="s">
        <v>21</v>
      </c>
      <c r="V498" s="17"/>
      <c r="X498" s="15" t="s">
        <v>18</v>
      </c>
      <c r="Y498" s="16">
        <f>SUM(Y485:Y497)</f>
        <v>777.08999999999992</v>
      </c>
      <c r="Z498" t="s">
        <v>22</v>
      </c>
      <c r="AA498" t="s">
        <v>21</v>
      </c>
      <c r="AN498" s="157">
        <f>SUM(AN495:AN497)</f>
        <v>267.09000000000003</v>
      </c>
    </row>
    <row r="499" spans="2:42">
      <c r="E499" s="1" t="s">
        <v>19</v>
      </c>
      <c r="V499" s="17"/>
      <c r="AA499" s="1" t="s">
        <v>19</v>
      </c>
    </row>
    <row r="500" spans="2:42">
      <c r="V500" s="17"/>
    </row>
    <row r="501" spans="2:42">
      <c r="V501" s="17"/>
    </row>
    <row r="502" spans="2:42">
      <c r="V502" s="17"/>
    </row>
    <row r="503" spans="2:42">
      <c r="V503" s="17"/>
    </row>
    <row r="504" spans="2:42">
      <c r="V504" s="17"/>
    </row>
    <row r="505" spans="2:42">
      <c r="V505" s="17"/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  <c r="AC518" s="166" t="s">
        <v>29</v>
      </c>
      <c r="AD518" s="166"/>
      <c r="AE518" s="166"/>
    </row>
    <row r="519" spans="2:41">
      <c r="H519" s="163" t="s">
        <v>28</v>
      </c>
      <c r="I519" s="163"/>
      <c r="J519" s="163"/>
      <c r="V519" s="17"/>
      <c r="AC519" s="166"/>
      <c r="AD519" s="166"/>
      <c r="AE519" s="166"/>
    </row>
    <row r="520" spans="2:41">
      <c r="H520" s="163"/>
      <c r="I520" s="163"/>
      <c r="J520" s="163"/>
      <c r="V520" s="17"/>
      <c r="AC520" s="166"/>
      <c r="AD520" s="166"/>
      <c r="AE520" s="166"/>
    </row>
    <row r="521" spans="2:41">
      <c r="V521" s="17"/>
    </row>
    <row r="522" spans="2:41">
      <c r="V522" s="17"/>
    </row>
    <row r="523" spans="2:41" ht="23.25">
      <c r="B523" s="22" t="s">
        <v>67</v>
      </c>
      <c r="V523" s="17"/>
      <c r="X523" s="22" t="s">
        <v>67</v>
      </c>
    </row>
    <row r="524" spans="2:41" ht="23.25">
      <c r="B524" s="23" t="s">
        <v>32</v>
      </c>
      <c r="C524" s="20">
        <f>IF(X476="PAGADO",0,Y481)</f>
        <v>-197.08999999999992</v>
      </c>
      <c r="E524" s="164" t="s">
        <v>20</v>
      </c>
      <c r="F524" s="164"/>
      <c r="G524" s="164"/>
      <c r="H524" s="164"/>
      <c r="V524" s="17"/>
      <c r="X524" s="23" t="s">
        <v>32</v>
      </c>
      <c r="Y524" s="20">
        <f>IF(B524="PAGADO",0,C529)</f>
        <v>-197.08999999999992</v>
      </c>
      <c r="AA524" s="164" t="s">
        <v>20</v>
      </c>
      <c r="AB524" s="164"/>
      <c r="AC524" s="164"/>
      <c r="AD524" s="164"/>
    </row>
    <row r="525" spans="2:41">
      <c r="B525" s="1" t="s">
        <v>0</v>
      </c>
      <c r="C525" s="19">
        <f>H540</f>
        <v>0</v>
      </c>
      <c r="E525" s="2" t="s">
        <v>1</v>
      </c>
      <c r="F525" s="2" t="s">
        <v>2</v>
      </c>
      <c r="G525" s="2" t="s">
        <v>3</v>
      </c>
      <c r="H525" s="2" t="s">
        <v>4</v>
      </c>
      <c r="N525" s="2" t="s">
        <v>1</v>
      </c>
      <c r="O525" s="2" t="s">
        <v>5</v>
      </c>
      <c r="P525" s="2" t="s">
        <v>4</v>
      </c>
      <c r="Q525" s="2" t="s">
        <v>6</v>
      </c>
      <c r="R525" s="2" t="s">
        <v>7</v>
      </c>
      <c r="S525" s="3"/>
      <c r="V525" s="17"/>
      <c r="X525" s="1" t="s">
        <v>0</v>
      </c>
      <c r="Y525" s="19">
        <f>AD540</f>
        <v>0</v>
      </c>
      <c r="AA525" s="2" t="s">
        <v>1</v>
      </c>
      <c r="AB525" s="2" t="s">
        <v>2</v>
      </c>
      <c r="AC525" s="2" t="s">
        <v>3</v>
      </c>
      <c r="AD525" s="2" t="s">
        <v>4</v>
      </c>
      <c r="AJ525" s="2" t="s">
        <v>1</v>
      </c>
      <c r="AK525" s="2" t="s">
        <v>5</v>
      </c>
      <c r="AL525" s="2" t="s">
        <v>4</v>
      </c>
      <c r="AM525" s="2" t="s">
        <v>6</v>
      </c>
      <c r="AN525" s="2" t="s">
        <v>7</v>
      </c>
      <c r="AO525" s="3"/>
    </row>
    <row r="526" spans="2:41">
      <c r="C526" s="2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Y526" s="2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" t="s">
        <v>24</v>
      </c>
      <c r="C527" s="19">
        <f>IF(C524&gt;0,C524+C525,C525)</f>
        <v>0</v>
      </c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" t="s">
        <v>24</v>
      </c>
      <c r="Y527" s="19">
        <f>IF(Y524&gt;0,Y524+Y525,Y525)</f>
        <v>0</v>
      </c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" t="s">
        <v>9</v>
      </c>
      <c r="C528" s="20">
        <f>C551</f>
        <v>197.08999999999992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" t="s">
        <v>9</v>
      </c>
      <c r="Y528" s="20">
        <f>Y551</f>
        <v>197.08999999999992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6" t="s">
        <v>25</v>
      </c>
      <c r="C529" s="21">
        <f>C527-C528</f>
        <v>-197.08999999999992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6" t="s">
        <v>8</v>
      </c>
      <c r="Y529" s="21">
        <f>Y527-Y528</f>
        <v>-197.08999999999992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 ht="26.25">
      <c r="B530" s="167" t="str">
        <f>IF(C529&lt;0,"NO PAGAR","COBRAR")</f>
        <v>NO PAGAR</v>
      </c>
      <c r="C530" s="167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67" t="str">
        <f>IF(Y529&lt;0,"NO PAGAR","COBRAR")</f>
        <v>NO PAGAR</v>
      </c>
      <c r="Y530" s="167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58" t="s">
        <v>9</v>
      </c>
      <c r="C531" s="159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58" t="s">
        <v>9</v>
      </c>
      <c r="Y531" s="15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9" t="str">
        <f>IF(C565&lt;0,"SALDO A FAVOR","SALDO ADELANTAD0'")</f>
        <v>SALDO ADELANTAD0'</v>
      </c>
      <c r="C532" s="10">
        <f>IF(Y481&lt;=0,Y481*-1)</f>
        <v>197.08999999999992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9" t="str">
        <f>IF(C529&lt;0,"SALDO ADELANTADO","SALDO A FAVOR'")</f>
        <v>SALDO ADELANTADO</v>
      </c>
      <c r="Y532" s="10">
        <f>IF(C529&lt;=0,C529*-1)</f>
        <v>197.08999999999992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</v>
      </c>
      <c r="C533" s="10">
        <f>R542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10</v>
      </c>
      <c r="Y533" s="10">
        <f>AN542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11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11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12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12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13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13</v>
      </c>
      <c r="Y536" s="10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14</v>
      </c>
      <c r="C537" s="10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14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15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15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16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16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17</v>
      </c>
      <c r="C540" s="10"/>
      <c r="E540" s="160" t="s">
        <v>7</v>
      </c>
      <c r="F540" s="161"/>
      <c r="G540" s="162"/>
      <c r="H540" s="5">
        <f>SUM(H526:H539)</f>
        <v>0</v>
      </c>
      <c r="N540" s="3"/>
      <c r="O540" s="3"/>
      <c r="P540" s="3"/>
      <c r="Q540" s="3"/>
      <c r="R540" s="18"/>
      <c r="S540" s="3"/>
      <c r="V540" s="17"/>
      <c r="X540" s="11" t="s">
        <v>17</v>
      </c>
      <c r="Y540" s="10"/>
      <c r="AA540" s="160" t="s">
        <v>7</v>
      </c>
      <c r="AB540" s="161"/>
      <c r="AC540" s="162"/>
      <c r="AD540" s="5">
        <f>SUM(AD526:AD539)</f>
        <v>0</v>
      </c>
      <c r="AJ540" s="3"/>
      <c r="AK540" s="3"/>
      <c r="AL540" s="3"/>
      <c r="AM540" s="3"/>
      <c r="AN540" s="18"/>
      <c r="AO540" s="3"/>
    </row>
    <row r="541" spans="2:41">
      <c r="B541" s="12"/>
      <c r="C541" s="10"/>
      <c r="E541" s="13"/>
      <c r="F541" s="13"/>
      <c r="G541" s="13"/>
      <c r="N541" s="3"/>
      <c r="O541" s="3"/>
      <c r="P541" s="3"/>
      <c r="Q541" s="3"/>
      <c r="R541" s="18"/>
      <c r="S541" s="3"/>
      <c r="V541" s="17"/>
      <c r="X541" s="12"/>
      <c r="Y541" s="10"/>
      <c r="AA541" s="13"/>
      <c r="AB541" s="13"/>
      <c r="AC541" s="13"/>
      <c r="AJ541" s="3"/>
      <c r="AK541" s="3"/>
      <c r="AL541" s="3"/>
      <c r="AM541" s="3"/>
      <c r="AN541" s="18"/>
      <c r="AO541" s="3"/>
    </row>
    <row r="542" spans="2:41">
      <c r="B542" s="12"/>
      <c r="C542" s="10"/>
      <c r="N542" s="160" t="s">
        <v>7</v>
      </c>
      <c r="O542" s="161"/>
      <c r="P542" s="161"/>
      <c r="Q542" s="162"/>
      <c r="R542" s="18">
        <f>SUM(R526:R541)</f>
        <v>0</v>
      </c>
      <c r="S542" s="3"/>
      <c r="V542" s="17"/>
      <c r="X542" s="12"/>
      <c r="Y542" s="10"/>
      <c r="AJ542" s="160" t="s">
        <v>7</v>
      </c>
      <c r="AK542" s="161"/>
      <c r="AL542" s="161"/>
      <c r="AM542" s="162"/>
      <c r="AN542" s="18">
        <f>SUM(AN526:AN541)</f>
        <v>0</v>
      </c>
      <c r="AO542" s="3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1:43">
      <c r="B545" s="12"/>
      <c r="C545" s="10"/>
      <c r="E545" s="14"/>
      <c r="V545" s="17"/>
      <c r="X545" s="12"/>
      <c r="Y545" s="10"/>
      <c r="AA545" s="14"/>
    </row>
    <row r="546" spans="1:43">
      <c r="B546" s="12"/>
      <c r="C546" s="10"/>
      <c r="V546" s="17"/>
      <c r="X546" s="12"/>
      <c r="Y546" s="10"/>
    </row>
    <row r="547" spans="1:43">
      <c r="B547" s="12"/>
      <c r="C547" s="10"/>
      <c r="V547" s="17"/>
      <c r="X547" s="12"/>
      <c r="Y547" s="10"/>
    </row>
    <row r="548" spans="1:43">
      <c r="B548" s="12"/>
      <c r="C548" s="10"/>
      <c r="V548" s="17"/>
      <c r="X548" s="12"/>
      <c r="Y548" s="10"/>
    </row>
    <row r="549" spans="1:43">
      <c r="B549" s="12"/>
      <c r="C549" s="10"/>
      <c r="V549" s="17"/>
      <c r="X549" s="12"/>
      <c r="Y549" s="10"/>
    </row>
    <row r="550" spans="1:43">
      <c r="B550" s="11"/>
      <c r="C550" s="10"/>
      <c r="V550" s="17"/>
      <c r="X550" s="11"/>
      <c r="Y550" s="10"/>
    </row>
    <row r="551" spans="1:43">
      <c r="B551" s="15" t="s">
        <v>18</v>
      </c>
      <c r="C551" s="16">
        <f>SUM(C532:C550)</f>
        <v>197.08999999999992</v>
      </c>
      <c r="V551" s="17"/>
      <c r="X551" s="15" t="s">
        <v>18</v>
      </c>
      <c r="Y551" s="16">
        <f>SUM(Y532:Y550)</f>
        <v>197.08999999999992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63" t="s">
        <v>30</v>
      </c>
      <c r="I564" s="163"/>
      <c r="J564" s="163"/>
      <c r="V564" s="17"/>
      <c r="AA564" s="163" t="s">
        <v>31</v>
      </c>
      <c r="AB564" s="163"/>
      <c r="AC564" s="163"/>
    </row>
    <row r="565" spans="1:43">
      <c r="H565" s="163"/>
      <c r="I565" s="163"/>
      <c r="J565" s="163"/>
      <c r="V565" s="17"/>
      <c r="AA565" s="163"/>
      <c r="AB565" s="163"/>
      <c r="AC565" s="163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IF(X524="PAGADO",0,C529)</f>
        <v>-197.08999999999992</v>
      </c>
      <c r="E569" s="164" t="s">
        <v>20</v>
      </c>
      <c r="F569" s="164"/>
      <c r="G569" s="164"/>
      <c r="H569" s="164"/>
      <c r="V569" s="17"/>
      <c r="X569" s="23" t="s">
        <v>32</v>
      </c>
      <c r="Y569" s="20">
        <f>IF(B1369="PAGADO",0,C574)</f>
        <v>-197.08999999999992</v>
      </c>
      <c r="AA569" s="164" t="s">
        <v>20</v>
      </c>
      <c r="AB569" s="164"/>
      <c r="AC569" s="164"/>
      <c r="AD569" s="164"/>
    </row>
    <row r="570" spans="1:43">
      <c r="B570" s="1" t="s">
        <v>0</v>
      </c>
      <c r="C570" s="19">
        <f>H585</f>
        <v>0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Y571" s="2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1:43">
      <c r="B572" s="1" t="s">
        <v>24</v>
      </c>
      <c r="C572" s="19">
        <f>IF(C569&gt;0,C569+C570,C570)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>
      <c r="B573" s="1" t="s">
        <v>9</v>
      </c>
      <c r="C573" s="20">
        <f>C597</f>
        <v>197.08999999999992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Y597</f>
        <v>197.08999999999992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>
      <c r="B574" s="6" t="s">
        <v>26</v>
      </c>
      <c r="C574" s="21">
        <f>C572-C573</f>
        <v>-197.08999999999992</v>
      </c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-197.08999999999992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 ht="23.25">
      <c r="B575" s="6"/>
      <c r="C575" s="7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65" t="str">
        <f>IF(Y574&lt;0,"NO PAGAR","COBRAR'")</f>
        <v>NO PAGAR</v>
      </c>
      <c r="Y575" s="165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65" t="str">
        <f>IF(C574&lt;0,"NO PAGAR","COBRAR'")</f>
        <v>NO PAGAR</v>
      </c>
      <c r="C576" s="165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58" t="s">
        <v>9</v>
      </c>
      <c r="C577" s="159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58" t="s">
        <v>9</v>
      </c>
      <c r="Y577" s="15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IF(Y529&lt;0,"SALDO ADELANTADO","SALDO A FAVOR '")</f>
        <v>SALDO ADELANTADO</v>
      </c>
      <c r="C578" s="10">
        <f>IF(Y529&lt;=0,Y529*-1)</f>
        <v>197.08999999999992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197.08999999999992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60" t="s">
        <v>7</v>
      </c>
      <c r="F585" s="161"/>
      <c r="G585" s="162"/>
      <c r="H585" s="5">
        <f>SUM(H571:H584)</f>
        <v>0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60" t="s">
        <v>7</v>
      </c>
      <c r="AB585" s="161"/>
      <c r="AC585" s="162"/>
      <c r="AD585" s="5">
        <f>SUM(AD571:AD584)</f>
        <v>0</v>
      </c>
      <c r="AJ585" s="3"/>
      <c r="AK585" s="3"/>
      <c r="AL585" s="3"/>
      <c r="AM585" s="3"/>
      <c r="AN585" s="18"/>
      <c r="AO585" s="3"/>
    </row>
    <row r="586" spans="2:41">
      <c r="B586" s="11" t="s">
        <v>17</v>
      </c>
      <c r="C586" s="10"/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60" t="s">
        <v>7</v>
      </c>
      <c r="O587" s="161"/>
      <c r="P587" s="161"/>
      <c r="Q587" s="162"/>
      <c r="R587" s="18">
        <f>SUM(R571:R586)</f>
        <v>0</v>
      </c>
      <c r="S587" s="3"/>
      <c r="V587" s="17"/>
      <c r="X587" s="12"/>
      <c r="Y587" s="10"/>
      <c r="AJ587" s="160" t="s">
        <v>7</v>
      </c>
      <c r="AK587" s="161"/>
      <c r="AL587" s="161"/>
      <c r="AM587" s="162"/>
      <c r="AN587" s="18">
        <f>SUM(AN571:AN586)</f>
        <v>0</v>
      </c>
      <c r="AO587" s="3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V589" s="17"/>
      <c r="X589" s="12"/>
      <c r="Y589" s="10"/>
    </row>
    <row r="590" spans="2:41">
      <c r="B590" s="12"/>
      <c r="C590" s="10"/>
      <c r="E590" s="14"/>
      <c r="V590" s="17"/>
      <c r="X590" s="12"/>
      <c r="Y590" s="10"/>
      <c r="AA590" s="14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V594" s="17"/>
      <c r="X594" s="12"/>
      <c r="Y594" s="10"/>
    </row>
    <row r="595" spans="2:27">
      <c r="B595" s="12"/>
      <c r="C595" s="10"/>
      <c r="V595" s="17"/>
      <c r="X595" s="12"/>
      <c r="Y595" s="10"/>
    </row>
    <row r="596" spans="2:27">
      <c r="B596" s="11"/>
      <c r="C596" s="10"/>
      <c r="V596" s="17"/>
      <c r="X596" s="11"/>
      <c r="Y596" s="10"/>
    </row>
    <row r="597" spans="2:27">
      <c r="B597" s="15" t="s">
        <v>18</v>
      </c>
      <c r="C597" s="16">
        <f>SUM(C578:C596)</f>
        <v>197.08999999999992</v>
      </c>
      <c r="D597" t="s">
        <v>22</v>
      </c>
      <c r="E597" t="s">
        <v>21</v>
      </c>
      <c r="V597" s="17"/>
      <c r="X597" s="15" t="s">
        <v>18</v>
      </c>
      <c r="Y597" s="16">
        <f>SUM(Y578:Y596)</f>
        <v>197.08999999999992</v>
      </c>
      <c r="Z597" t="s">
        <v>22</v>
      </c>
      <c r="AA597" t="s">
        <v>21</v>
      </c>
    </row>
    <row r="598" spans="2:27">
      <c r="E598" s="1" t="s">
        <v>19</v>
      </c>
      <c r="V598" s="17"/>
      <c r="AA598" s="1" t="s">
        <v>19</v>
      </c>
    </row>
    <row r="599" spans="2:27">
      <c r="V599" s="17"/>
    </row>
    <row r="600" spans="2:27">
      <c r="V600" s="17"/>
    </row>
    <row r="601" spans="2:27">
      <c r="V601" s="17"/>
    </row>
    <row r="602" spans="2:27">
      <c r="V602" s="17"/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2:41">
      <c r="V609" s="17"/>
    </row>
    <row r="610" spans="2:41">
      <c r="V610" s="17"/>
    </row>
    <row r="611" spans="2:41">
      <c r="V611" s="17"/>
      <c r="AC611" s="166" t="s">
        <v>29</v>
      </c>
      <c r="AD611" s="166"/>
      <c r="AE611" s="166"/>
    </row>
    <row r="612" spans="2:41">
      <c r="H612" s="163" t="s">
        <v>28</v>
      </c>
      <c r="I612" s="163"/>
      <c r="J612" s="163"/>
      <c r="V612" s="17"/>
      <c r="AC612" s="166"/>
      <c r="AD612" s="166"/>
      <c r="AE612" s="166"/>
    </row>
    <row r="613" spans="2:41">
      <c r="H613" s="163"/>
      <c r="I613" s="163"/>
      <c r="J613" s="163"/>
      <c r="V613" s="17"/>
      <c r="AC613" s="166"/>
      <c r="AD613" s="166"/>
      <c r="AE613" s="166"/>
    </row>
    <row r="614" spans="2:41">
      <c r="V614" s="17"/>
    </row>
    <row r="615" spans="2:41">
      <c r="V615" s="17"/>
    </row>
    <row r="616" spans="2:41" ht="23.25">
      <c r="B616" s="22" t="s">
        <v>68</v>
      </c>
      <c r="V616" s="17"/>
      <c r="X616" s="22" t="s">
        <v>68</v>
      </c>
    </row>
    <row r="617" spans="2:41" ht="23.25">
      <c r="B617" s="23" t="s">
        <v>32</v>
      </c>
      <c r="C617" s="20">
        <f>IF(X569="PAGADO",0,Y574)</f>
        <v>-197.08999999999992</v>
      </c>
      <c r="E617" s="164" t="s">
        <v>20</v>
      </c>
      <c r="F617" s="164"/>
      <c r="G617" s="164"/>
      <c r="H617" s="164"/>
      <c r="V617" s="17"/>
      <c r="X617" s="23" t="s">
        <v>32</v>
      </c>
      <c r="Y617" s="20">
        <f>IF(B617="PAGADO",0,C622)</f>
        <v>-197.08999999999992</v>
      </c>
      <c r="AA617" s="164" t="s">
        <v>20</v>
      </c>
      <c r="AB617" s="164"/>
      <c r="AC617" s="164"/>
      <c r="AD617" s="164"/>
    </row>
    <row r="618" spans="2:41">
      <c r="B618" s="1" t="s">
        <v>0</v>
      </c>
      <c r="C618" s="19">
        <f>H633</f>
        <v>0</v>
      </c>
      <c r="E618" s="2" t="s">
        <v>1</v>
      </c>
      <c r="F618" s="2" t="s">
        <v>2</v>
      </c>
      <c r="G618" s="2" t="s">
        <v>3</v>
      </c>
      <c r="H618" s="2" t="s">
        <v>4</v>
      </c>
      <c r="N618" s="2" t="s">
        <v>1</v>
      </c>
      <c r="O618" s="2" t="s">
        <v>5</v>
      </c>
      <c r="P618" s="2" t="s">
        <v>4</v>
      </c>
      <c r="Q618" s="2" t="s">
        <v>6</v>
      </c>
      <c r="R618" s="2" t="s">
        <v>7</v>
      </c>
      <c r="S618" s="3"/>
      <c r="V618" s="17"/>
      <c r="X618" s="1" t="s">
        <v>0</v>
      </c>
      <c r="Y618" s="19">
        <f>AD633</f>
        <v>0</v>
      </c>
      <c r="AA618" s="2" t="s">
        <v>1</v>
      </c>
      <c r="AB618" s="2" t="s">
        <v>2</v>
      </c>
      <c r="AC618" s="2" t="s">
        <v>3</v>
      </c>
      <c r="AD618" s="2" t="s">
        <v>4</v>
      </c>
      <c r="AJ618" s="2" t="s">
        <v>1</v>
      </c>
      <c r="AK618" s="2" t="s">
        <v>5</v>
      </c>
      <c r="AL618" s="2" t="s">
        <v>4</v>
      </c>
      <c r="AM618" s="2" t="s">
        <v>6</v>
      </c>
      <c r="AN618" s="2" t="s">
        <v>7</v>
      </c>
      <c r="AO618" s="3"/>
    </row>
    <row r="619" spans="2:41">
      <c r="C619" s="2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Y619" s="20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" t="s">
        <v>24</v>
      </c>
      <c r="C620" s="19">
        <f>IF(C617&gt;0,C617+C618,C618)</f>
        <v>0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24</v>
      </c>
      <c r="Y620" s="19">
        <f>IF(Y617&gt;0,Y617+Y618,Y618)</f>
        <v>0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" t="s">
        <v>9</v>
      </c>
      <c r="C621" s="20">
        <f>C644</f>
        <v>197.08999999999992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9</v>
      </c>
      <c r="Y621" s="20">
        <f>Y644</f>
        <v>197.08999999999992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6" t="s">
        <v>25</v>
      </c>
      <c r="C622" s="21">
        <f>C620-C621</f>
        <v>-197.08999999999992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6" t="s">
        <v>8</v>
      </c>
      <c r="Y622" s="21">
        <f>Y620-Y621</f>
        <v>-197.08999999999992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 ht="26.25">
      <c r="B623" s="167" t="str">
        <f>IF(C622&lt;0,"NO PAGAR","COBRAR")</f>
        <v>NO PAGAR</v>
      </c>
      <c r="C623" s="16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67" t="str">
        <f>IF(Y622&lt;0,"NO PAGAR","COBRAR")</f>
        <v>NO PAGAR</v>
      </c>
      <c r="Y623" s="167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58" t="s">
        <v>9</v>
      </c>
      <c r="C624" s="159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58" t="s">
        <v>9</v>
      </c>
      <c r="Y624" s="159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9" t="str">
        <f>IF(C658&lt;0,"SALDO A FAVOR","SALDO ADELANTAD0'")</f>
        <v>SALDO ADELANTAD0'</v>
      </c>
      <c r="C625" s="10">
        <f>IF(Y569&lt;=0,Y569*-1)</f>
        <v>197.08999999999992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IF(C622&lt;0,"SALDO ADELANTADO","SALDO A FAVOR'")</f>
        <v>SALDO ADELANTADO</v>
      </c>
      <c r="Y625" s="10">
        <f>IF(C622&lt;=0,C622*-1)</f>
        <v>197.08999999999992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10</v>
      </c>
      <c r="C626" s="10">
        <f>R635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AN635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16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17</v>
      </c>
      <c r="C633" s="10"/>
      <c r="E633" s="160" t="s">
        <v>7</v>
      </c>
      <c r="F633" s="161"/>
      <c r="G633" s="162"/>
      <c r="H633" s="5">
        <f>SUM(H619:H632)</f>
        <v>0</v>
      </c>
      <c r="N633" s="3"/>
      <c r="O633" s="3"/>
      <c r="P633" s="3"/>
      <c r="Q633" s="3"/>
      <c r="R633" s="18"/>
      <c r="S633" s="3"/>
      <c r="V633" s="17"/>
      <c r="X633" s="11" t="s">
        <v>17</v>
      </c>
      <c r="Y633" s="10"/>
      <c r="AA633" s="160" t="s">
        <v>7</v>
      </c>
      <c r="AB633" s="161"/>
      <c r="AC633" s="162"/>
      <c r="AD633" s="5">
        <f>SUM(AD619:AD632)</f>
        <v>0</v>
      </c>
      <c r="AJ633" s="3"/>
      <c r="AK633" s="3"/>
      <c r="AL633" s="3"/>
      <c r="AM633" s="3"/>
      <c r="AN633" s="18"/>
      <c r="AO633" s="3"/>
    </row>
    <row r="634" spans="2:41">
      <c r="B634" s="12"/>
      <c r="C634" s="10"/>
      <c r="E634" s="13"/>
      <c r="F634" s="13"/>
      <c r="G634" s="13"/>
      <c r="N634" s="3"/>
      <c r="O634" s="3"/>
      <c r="P634" s="3"/>
      <c r="Q634" s="3"/>
      <c r="R634" s="18"/>
      <c r="S634" s="3"/>
      <c r="V634" s="17"/>
      <c r="X634" s="12"/>
      <c r="Y634" s="10"/>
      <c r="AA634" s="13"/>
      <c r="AB634" s="13"/>
      <c r="AC634" s="13"/>
      <c r="AJ634" s="3"/>
      <c r="AK634" s="3"/>
      <c r="AL634" s="3"/>
      <c r="AM634" s="3"/>
      <c r="AN634" s="18"/>
      <c r="AO634" s="3"/>
    </row>
    <row r="635" spans="2:41">
      <c r="B635" s="12"/>
      <c r="C635" s="10"/>
      <c r="N635" s="160" t="s">
        <v>7</v>
      </c>
      <c r="O635" s="161"/>
      <c r="P635" s="161"/>
      <c r="Q635" s="162"/>
      <c r="R635" s="18">
        <f>SUM(R619:R634)</f>
        <v>0</v>
      </c>
      <c r="S635" s="3"/>
      <c r="V635" s="17"/>
      <c r="X635" s="12"/>
      <c r="Y635" s="10"/>
      <c r="AJ635" s="160" t="s">
        <v>7</v>
      </c>
      <c r="AK635" s="161"/>
      <c r="AL635" s="161"/>
      <c r="AM635" s="162"/>
      <c r="AN635" s="18">
        <f>SUM(AN619:AN634)</f>
        <v>0</v>
      </c>
      <c r="AO635" s="3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E638" s="14"/>
      <c r="V638" s="17"/>
      <c r="X638" s="12"/>
      <c r="Y638" s="10"/>
      <c r="AA638" s="14"/>
    </row>
    <row r="639" spans="2:41">
      <c r="B639" s="12"/>
      <c r="C639" s="10"/>
      <c r="V639" s="17"/>
      <c r="X639" s="12"/>
      <c r="Y639" s="10"/>
    </row>
    <row r="640" spans="2:41">
      <c r="B640" s="12"/>
      <c r="C640" s="10"/>
      <c r="V640" s="17"/>
      <c r="X640" s="12"/>
      <c r="Y640" s="10"/>
    </row>
    <row r="641" spans="1:43">
      <c r="B641" s="12"/>
      <c r="C641" s="10"/>
      <c r="V641" s="17"/>
      <c r="X641" s="12"/>
      <c r="Y641" s="10"/>
    </row>
    <row r="642" spans="1:43">
      <c r="B642" s="12"/>
      <c r="C642" s="10"/>
      <c r="V642" s="17"/>
      <c r="X642" s="12"/>
      <c r="Y642" s="10"/>
    </row>
    <row r="643" spans="1:43">
      <c r="B643" s="11"/>
      <c r="C643" s="10"/>
      <c r="V643" s="17"/>
      <c r="X643" s="11"/>
      <c r="Y643" s="10"/>
    </row>
    <row r="644" spans="1:43">
      <c r="B644" s="15" t="s">
        <v>18</v>
      </c>
      <c r="C644" s="16">
        <f>SUM(C625:C643)</f>
        <v>197.08999999999992</v>
      </c>
      <c r="V644" s="17"/>
      <c r="X644" s="15" t="s">
        <v>18</v>
      </c>
      <c r="Y644" s="16">
        <f>SUM(Y625:Y643)</f>
        <v>197.08999999999992</v>
      </c>
    </row>
    <row r="645" spans="1:43">
      <c r="D645" t="s">
        <v>22</v>
      </c>
      <c r="E645" t="s">
        <v>21</v>
      </c>
      <c r="V645" s="17"/>
      <c r="Z645" t="s">
        <v>22</v>
      </c>
      <c r="AA645" t="s">
        <v>21</v>
      </c>
    </row>
    <row r="646" spans="1:43">
      <c r="E646" s="1" t="s">
        <v>19</v>
      </c>
      <c r="V646" s="17"/>
      <c r="AA646" s="1" t="s">
        <v>19</v>
      </c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V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</row>
    <row r="656" spans="1:43">
      <c r="V656" s="17"/>
    </row>
    <row r="657" spans="2:41">
      <c r="H657" s="163" t="s">
        <v>30</v>
      </c>
      <c r="I657" s="163"/>
      <c r="J657" s="163"/>
      <c r="V657" s="17"/>
      <c r="AA657" s="163" t="s">
        <v>31</v>
      </c>
      <c r="AB657" s="163"/>
      <c r="AC657" s="163"/>
    </row>
    <row r="658" spans="2:41">
      <c r="H658" s="163"/>
      <c r="I658" s="163"/>
      <c r="J658" s="163"/>
      <c r="V658" s="17"/>
      <c r="AA658" s="163"/>
      <c r="AB658" s="163"/>
      <c r="AC658" s="163"/>
    </row>
    <row r="659" spans="2:41">
      <c r="V659" s="17"/>
    </row>
    <row r="660" spans="2:41">
      <c r="V660" s="17"/>
    </row>
    <row r="661" spans="2:41" ht="23.25">
      <c r="B661" s="24" t="s">
        <v>68</v>
      </c>
      <c r="V661" s="17"/>
      <c r="X661" s="22" t="s">
        <v>68</v>
      </c>
    </row>
    <row r="662" spans="2:41" ht="23.25">
      <c r="B662" s="23" t="s">
        <v>32</v>
      </c>
      <c r="C662" s="20">
        <f>IF(X617="PAGADO",0,C622)</f>
        <v>-197.08999999999992</v>
      </c>
      <c r="E662" s="164" t="s">
        <v>20</v>
      </c>
      <c r="F662" s="164"/>
      <c r="G662" s="164"/>
      <c r="H662" s="164"/>
      <c r="V662" s="17"/>
      <c r="X662" s="23" t="s">
        <v>32</v>
      </c>
      <c r="Y662" s="20">
        <f>IF(B1462="PAGADO",0,C667)</f>
        <v>-197.08999999999992</v>
      </c>
      <c r="AA662" s="164" t="s">
        <v>20</v>
      </c>
      <c r="AB662" s="164"/>
      <c r="AC662" s="164"/>
      <c r="AD662" s="164"/>
    </row>
    <row r="663" spans="2:41">
      <c r="B663" s="1" t="s">
        <v>0</v>
      </c>
      <c r="C663" s="19">
        <f>H678</f>
        <v>0</v>
      </c>
      <c r="E663" s="2" t="s">
        <v>1</v>
      </c>
      <c r="F663" s="2" t="s">
        <v>2</v>
      </c>
      <c r="G663" s="2" t="s">
        <v>3</v>
      </c>
      <c r="H663" s="2" t="s">
        <v>4</v>
      </c>
      <c r="N663" s="2" t="s">
        <v>1</v>
      </c>
      <c r="O663" s="2" t="s">
        <v>5</v>
      </c>
      <c r="P663" s="2" t="s">
        <v>4</v>
      </c>
      <c r="Q663" s="2" t="s">
        <v>6</v>
      </c>
      <c r="R663" s="2" t="s">
        <v>7</v>
      </c>
      <c r="S663" s="3"/>
      <c r="V663" s="17"/>
      <c r="X663" s="1" t="s">
        <v>0</v>
      </c>
      <c r="Y663" s="19">
        <f>AD678</f>
        <v>0</v>
      </c>
      <c r="AA663" s="2" t="s">
        <v>1</v>
      </c>
      <c r="AB663" s="2" t="s">
        <v>2</v>
      </c>
      <c r="AC663" s="2" t="s">
        <v>3</v>
      </c>
      <c r="AD663" s="2" t="s">
        <v>4</v>
      </c>
      <c r="AJ663" s="2" t="s">
        <v>1</v>
      </c>
      <c r="AK663" s="2" t="s">
        <v>5</v>
      </c>
      <c r="AL663" s="2" t="s">
        <v>4</v>
      </c>
      <c r="AM663" s="2" t="s">
        <v>6</v>
      </c>
      <c r="AN663" s="2" t="s">
        <v>7</v>
      </c>
      <c r="AO663" s="3"/>
    </row>
    <row r="664" spans="2:41">
      <c r="C664" s="20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Y664" s="2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24</v>
      </c>
      <c r="C665" s="19">
        <f>IF(C662&gt;0,C662+C663,C663)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24</v>
      </c>
      <c r="Y665" s="19">
        <f>IF(Y662&gt;0,Y662+Y663,Y663)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" t="s">
        <v>9</v>
      </c>
      <c r="C666" s="20">
        <f>C690</f>
        <v>197.08999999999992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" t="s">
        <v>9</v>
      </c>
      <c r="Y666" s="20">
        <f>Y690</f>
        <v>197.08999999999992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6" t="s">
        <v>26</v>
      </c>
      <c r="C667" s="21">
        <f>C665-C666</f>
        <v>-197.08999999999992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6" t="s">
        <v>27</v>
      </c>
      <c r="Y667" s="21">
        <f>Y665-Y666</f>
        <v>-197.08999999999992</v>
      </c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23.25">
      <c r="B668" s="6"/>
      <c r="C668" s="7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65" t="str">
        <f>IF(Y667&lt;0,"NO PAGAR","COBRAR'")</f>
        <v>NO PAGAR</v>
      </c>
      <c r="Y668" s="165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 ht="23.25">
      <c r="B669" s="165" t="str">
        <f>IF(C667&lt;0,"NO PAGAR","COBRAR'")</f>
        <v>NO PAGAR</v>
      </c>
      <c r="C669" s="165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6"/>
      <c r="Y669" s="8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58" t="s">
        <v>9</v>
      </c>
      <c r="C670" s="159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58" t="s">
        <v>9</v>
      </c>
      <c r="Y670" s="159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9" t="str">
        <f>IF(Y622&lt;0,"SALDO ADELANTADO","SALDO A FAVOR '")</f>
        <v>SALDO ADELANTADO</v>
      </c>
      <c r="C671" s="10">
        <f>IF(Y622&lt;=0,Y622*-1)</f>
        <v>197.08999999999992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9" t="str">
        <f>IF(C667&lt;0,"SALDO ADELANTADO","SALDO A FAVOR'")</f>
        <v>SALDO ADELANTADO</v>
      </c>
      <c r="Y671" s="10">
        <f>IF(C667&lt;=0,C667*-1)</f>
        <v>197.08999999999992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10</v>
      </c>
      <c r="C672" s="10">
        <f>R680</f>
        <v>0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10</v>
      </c>
      <c r="Y672" s="10">
        <f>AN680</f>
        <v>0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11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11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12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12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13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13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14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14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15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15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16</v>
      </c>
      <c r="C678" s="10"/>
      <c r="E678" s="160" t="s">
        <v>7</v>
      </c>
      <c r="F678" s="161"/>
      <c r="G678" s="162"/>
      <c r="H678" s="5">
        <f>SUM(H664:H677)</f>
        <v>0</v>
      </c>
      <c r="N678" s="3"/>
      <c r="O678" s="3"/>
      <c r="P678" s="3"/>
      <c r="Q678" s="3"/>
      <c r="R678" s="18"/>
      <c r="S678" s="3"/>
      <c r="V678" s="17"/>
      <c r="X678" s="11" t="s">
        <v>16</v>
      </c>
      <c r="Y678" s="10"/>
      <c r="AA678" s="160" t="s">
        <v>7</v>
      </c>
      <c r="AB678" s="161"/>
      <c r="AC678" s="162"/>
      <c r="AD678" s="5">
        <f>SUM(AD664:AD677)</f>
        <v>0</v>
      </c>
      <c r="AJ678" s="3"/>
      <c r="AK678" s="3"/>
      <c r="AL678" s="3"/>
      <c r="AM678" s="3"/>
      <c r="AN678" s="18"/>
      <c r="AO678" s="3"/>
    </row>
    <row r="679" spans="2:41">
      <c r="B679" s="11" t="s">
        <v>17</v>
      </c>
      <c r="C679" s="10"/>
      <c r="E679" s="13"/>
      <c r="F679" s="13"/>
      <c r="G679" s="13"/>
      <c r="N679" s="3"/>
      <c r="O679" s="3"/>
      <c r="P679" s="3"/>
      <c r="Q679" s="3"/>
      <c r="R679" s="18"/>
      <c r="S679" s="3"/>
      <c r="V679" s="17"/>
      <c r="X679" s="11" t="s">
        <v>17</v>
      </c>
      <c r="Y679" s="10"/>
      <c r="AA679" s="13"/>
      <c r="AB679" s="13"/>
      <c r="AC679" s="13"/>
      <c r="AJ679" s="3"/>
      <c r="AK679" s="3"/>
      <c r="AL679" s="3"/>
      <c r="AM679" s="3"/>
      <c r="AN679" s="18"/>
      <c r="AO679" s="3"/>
    </row>
    <row r="680" spans="2:41">
      <c r="B680" s="12"/>
      <c r="C680" s="10"/>
      <c r="N680" s="160" t="s">
        <v>7</v>
      </c>
      <c r="O680" s="161"/>
      <c r="P680" s="161"/>
      <c r="Q680" s="162"/>
      <c r="R680" s="18">
        <f>SUM(R664:R679)</f>
        <v>0</v>
      </c>
      <c r="S680" s="3"/>
      <c r="V680" s="17"/>
      <c r="X680" s="12"/>
      <c r="Y680" s="10"/>
      <c r="AJ680" s="160" t="s">
        <v>7</v>
      </c>
      <c r="AK680" s="161"/>
      <c r="AL680" s="161"/>
      <c r="AM680" s="162"/>
      <c r="AN680" s="18">
        <f>SUM(AN664:AN679)</f>
        <v>0</v>
      </c>
      <c r="AO680" s="3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V682" s="17"/>
      <c r="X682" s="12"/>
      <c r="Y682" s="10"/>
    </row>
    <row r="683" spans="2:41">
      <c r="B683" s="12"/>
      <c r="C683" s="10"/>
      <c r="E683" s="14"/>
      <c r="V683" s="17"/>
      <c r="X683" s="12"/>
      <c r="Y683" s="10"/>
      <c r="AA683" s="14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31">
      <c r="B689" s="11"/>
      <c r="C689" s="10"/>
      <c r="V689" s="17"/>
      <c r="X689" s="11"/>
      <c r="Y689" s="10"/>
    </row>
    <row r="690" spans="2:31">
      <c r="B690" s="15" t="s">
        <v>18</v>
      </c>
      <c r="C690" s="16">
        <f>SUM(C671:C689)</f>
        <v>197.08999999999992</v>
      </c>
      <c r="D690" t="s">
        <v>22</v>
      </c>
      <c r="E690" t="s">
        <v>21</v>
      </c>
      <c r="V690" s="17"/>
      <c r="X690" s="15" t="s">
        <v>18</v>
      </c>
      <c r="Y690" s="16">
        <f>SUM(Y671:Y689)</f>
        <v>197.08999999999992</v>
      </c>
      <c r="Z690" t="s">
        <v>22</v>
      </c>
      <c r="AA690" t="s">
        <v>21</v>
      </c>
    </row>
    <row r="691" spans="2:31">
      <c r="E691" s="1" t="s">
        <v>19</v>
      </c>
      <c r="V691" s="17"/>
      <c r="AA691" s="1" t="s">
        <v>19</v>
      </c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</row>
    <row r="699" spans="2:31">
      <c r="V699" s="17"/>
    </row>
    <row r="700" spans="2:31">
      <c r="V700" s="17"/>
    </row>
    <row r="701" spans="2:31">
      <c r="V701" s="17"/>
    </row>
    <row r="702" spans="2:31">
      <c r="V702" s="17"/>
    </row>
    <row r="703" spans="2:31">
      <c r="V703" s="17"/>
    </row>
    <row r="704" spans="2:31">
      <c r="V704" s="17"/>
      <c r="AC704" s="166" t="s">
        <v>29</v>
      </c>
      <c r="AD704" s="166"/>
      <c r="AE704" s="166"/>
    </row>
    <row r="705" spans="2:41">
      <c r="H705" s="163" t="s">
        <v>28</v>
      </c>
      <c r="I705" s="163"/>
      <c r="J705" s="163"/>
      <c r="V705" s="17"/>
      <c r="AC705" s="166"/>
      <c r="AD705" s="166"/>
      <c r="AE705" s="166"/>
    </row>
    <row r="706" spans="2:41">
      <c r="H706" s="163"/>
      <c r="I706" s="163"/>
      <c r="J706" s="163"/>
      <c r="V706" s="17"/>
      <c r="AC706" s="166"/>
      <c r="AD706" s="166"/>
      <c r="AE706" s="166"/>
    </row>
    <row r="707" spans="2:41">
      <c r="V707" s="17"/>
    </row>
    <row r="708" spans="2:41">
      <c r="V708" s="17"/>
    </row>
    <row r="709" spans="2:41" ht="23.25">
      <c r="B709" s="22" t="s">
        <v>69</v>
      </c>
      <c r="V709" s="17"/>
      <c r="X709" s="22" t="s">
        <v>69</v>
      </c>
    </row>
    <row r="710" spans="2:41" ht="23.25">
      <c r="B710" s="23" t="s">
        <v>32</v>
      </c>
      <c r="C710" s="20">
        <f>IF(X662="PAGADO",0,Y667)</f>
        <v>-197.08999999999992</v>
      </c>
      <c r="E710" s="164" t="s">
        <v>20</v>
      </c>
      <c r="F710" s="164"/>
      <c r="G710" s="164"/>
      <c r="H710" s="164"/>
      <c r="V710" s="17"/>
      <c r="X710" s="23" t="s">
        <v>32</v>
      </c>
      <c r="Y710" s="20">
        <f>IF(B710="PAGADO",0,C715)</f>
        <v>-197.08999999999992</v>
      </c>
      <c r="AA710" s="164" t="s">
        <v>20</v>
      </c>
      <c r="AB710" s="164"/>
      <c r="AC710" s="164"/>
      <c r="AD710" s="164"/>
    </row>
    <row r="711" spans="2:41">
      <c r="B711" s="1" t="s">
        <v>0</v>
      </c>
      <c r="C711" s="19">
        <f>H726</f>
        <v>0</v>
      </c>
      <c r="E711" s="2" t="s">
        <v>1</v>
      </c>
      <c r="F711" s="2" t="s">
        <v>2</v>
      </c>
      <c r="G711" s="2" t="s">
        <v>3</v>
      </c>
      <c r="H711" s="2" t="s">
        <v>4</v>
      </c>
      <c r="N711" s="2" t="s">
        <v>1</v>
      </c>
      <c r="O711" s="2" t="s">
        <v>5</v>
      </c>
      <c r="P711" s="2" t="s">
        <v>4</v>
      </c>
      <c r="Q711" s="2" t="s">
        <v>6</v>
      </c>
      <c r="R711" s="2" t="s">
        <v>7</v>
      </c>
      <c r="S711" s="3"/>
      <c r="V711" s="17"/>
      <c r="X711" s="1" t="s">
        <v>0</v>
      </c>
      <c r="Y711" s="19">
        <f>AD726</f>
        <v>0</v>
      </c>
      <c r="AA711" s="2" t="s">
        <v>1</v>
      </c>
      <c r="AB711" s="2" t="s">
        <v>2</v>
      </c>
      <c r="AC711" s="2" t="s">
        <v>3</v>
      </c>
      <c r="AD711" s="2" t="s">
        <v>4</v>
      </c>
      <c r="AJ711" s="2" t="s">
        <v>1</v>
      </c>
      <c r="AK711" s="2" t="s">
        <v>5</v>
      </c>
      <c r="AL711" s="2" t="s">
        <v>4</v>
      </c>
      <c r="AM711" s="2" t="s">
        <v>6</v>
      </c>
      <c r="AN711" s="2" t="s">
        <v>7</v>
      </c>
      <c r="AO711" s="3"/>
    </row>
    <row r="712" spans="2:41">
      <c r="C712" s="2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Y712" s="2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" t="s">
        <v>24</v>
      </c>
      <c r="C713" s="19">
        <f>IF(C710&gt;0,C710+C711,C711)</f>
        <v>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" t="s">
        <v>24</v>
      </c>
      <c r="Y713" s="19">
        <f>IF(Y710&gt;0,Y710+Y711,Y711)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9</v>
      </c>
      <c r="C714" s="20">
        <f>C737</f>
        <v>197.08999999999992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9</v>
      </c>
      <c r="Y714" s="20">
        <f>Y737</f>
        <v>197.08999999999992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6" t="s">
        <v>25</v>
      </c>
      <c r="C715" s="21">
        <f>C713-C714</f>
        <v>-197.08999999999992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6" t="s">
        <v>8</v>
      </c>
      <c r="Y715" s="21">
        <f>Y713-Y714</f>
        <v>-197.08999999999992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 ht="26.25">
      <c r="B716" s="167" t="str">
        <f>IF(C715&lt;0,"NO PAGAR","COBRAR")</f>
        <v>NO PAGAR</v>
      </c>
      <c r="C716" s="167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67" t="str">
        <f>IF(Y715&lt;0,"NO PAGAR","COBRAR")</f>
        <v>NO PAGAR</v>
      </c>
      <c r="Y716" s="167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58" t="s">
        <v>9</v>
      </c>
      <c r="C717" s="159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58" t="s">
        <v>9</v>
      </c>
      <c r="Y717" s="159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9" t="str">
        <f>IF(C751&lt;0,"SALDO A FAVOR","SALDO ADELANTAD0'")</f>
        <v>SALDO ADELANTAD0'</v>
      </c>
      <c r="C718" s="10">
        <f>IF(Y662&lt;=0,Y662*-1)</f>
        <v>197.08999999999992</v>
      </c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9" t="str">
        <f>IF(C715&lt;0,"SALDO ADELANTADO","SALDO A FAVOR'")</f>
        <v>SALDO ADELANTADO</v>
      </c>
      <c r="Y718" s="10">
        <f>IF(C715&lt;=0,C715*-1)</f>
        <v>197.08999999999992</v>
      </c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10</v>
      </c>
      <c r="C719" s="10">
        <f>R728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10</v>
      </c>
      <c r="Y719" s="10">
        <f>AN728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11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11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12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12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13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13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14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14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15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15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16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16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17</v>
      </c>
      <c r="C726" s="10"/>
      <c r="E726" s="160" t="s">
        <v>7</v>
      </c>
      <c r="F726" s="161"/>
      <c r="G726" s="162"/>
      <c r="H726" s="5">
        <f>SUM(H712:H725)</f>
        <v>0</v>
      </c>
      <c r="N726" s="3"/>
      <c r="O726" s="3"/>
      <c r="P726" s="3"/>
      <c r="Q726" s="3"/>
      <c r="R726" s="18"/>
      <c r="S726" s="3"/>
      <c r="V726" s="17"/>
      <c r="X726" s="11" t="s">
        <v>17</v>
      </c>
      <c r="Y726" s="10"/>
      <c r="AA726" s="160" t="s">
        <v>7</v>
      </c>
      <c r="AB726" s="161"/>
      <c r="AC726" s="162"/>
      <c r="AD726" s="5">
        <f>SUM(AD712:AD725)</f>
        <v>0</v>
      </c>
      <c r="AJ726" s="3"/>
      <c r="AK726" s="3"/>
      <c r="AL726" s="3"/>
      <c r="AM726" s="3"/>
      <c r="AN726" s="18"/>
      <c r="AO726" s="3"/>
    </row>
    <row r="727" spans="2:41">
      <c r="B727" s="12"/>
      <c r="C727" s="10"/>
      <c r="E727" s="13"/>
      <c r="F727" s="13"/>
      <c r="G727" s="13"/>
      <c r="N727" s="3"/>
      <c r="O727" s="3"/>
      <c r="P727" s="3"/>
      <c r="Q727" s="3"/>
      <c r="R727" s="18"/>
      <c r="S727" s="3"/>
      <c r="V727" s="17"/>
      <c r="X727" s="12"/>
      <c r="Y727" s="10"/>
      <c r="AA727" s="13"/>
      <c r="AB727" s="13"/>
      <c r="AC727" s="13"/>
      <c r="AJ727" s="3"/>
      <c r="AK727" s="3"/>
      <c r="AL727" s="3"/>
      <c r="AM727" s="3"/>
      <c r="AN727" s="18"/>
      <c r="AO727" s="3"/>
    </row>
    <row r="728" spans="2:41">
      <c r="B728" s="12"/>
      <c r="C728" s="10"/>
      <c r="N728" s="160" t="s">
        <v>7</v>
      </c>
      <c r="O728" s="161"/>
      <c r="P728" s="161"/>
      <c r="Q728" s="162"/>
      <c r="R728" s="18">
        <f>SUM(R712:R727)</f>
        <v>0</v>
      </c>
      <c r="S728" s="3"/>
      <c r="V728" s="17"/>
      <c r="X728" s="12"/>
      <c r="Y728" s="10"/>
      <c r="AJ728" s="160" t="s">
        <v>7</v>
      </c>
      <c r="AK728" s="161"/>
      <c r="AL728" s="161"/>
      <c r="AM728" s="162"/>
      <c r="AN728" s="18">
        <f>SUM(AN712:AN727)</f>
        <v>0</v>
      </c>
      <c r="AO728" s="3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E731" s="14"/>
      <c r="V731" s="17"/>
      <c r="X731" s="12"/>
      <c r="Y731" s="10"/>
      <c r="AA731" s="14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1"/>
      <c r="C736" s="10"/>
      <c r="V736" s="17"/>
      <c r="X736" s="11"/>
      <c r="Y736" s="10"/>
    </row>
    <row r="737" spans="1:43">
      <c r="B737" s="15" t="s">
        <v>18</v>
      </c>
      <c r="C737" s="16">
        <f>SUM(C718:C736)</f>
        <v>197.08999999999992</v>
      </c>
      <c r="V737" s="17"/>
      <c r="X737" s="15" t="s">
        <v>18</v>
      </c>
      <c r="Y737" s="16">
        <f>SUM(Y718:Y736)</f>
        <v>197.08999999999992</v>
      </c>
    </row>
    <row r="738" spans="1:43">
      <c r="D738" t="s">
        <v>22</v>
      </c>
      <c r="E738" t="s">
        <v>21</v>
      </c>
      <c r="V738" s="17"/>
      <c r="Z738" t="s">
        <v>22</v>
      </c>
      <c r="AA738" t="s">
        <v>21</v>
      </c>
    </row>
    <row r="739" spans="1:43">
      <c r="E739" s="1" t="s">
        <v>19</v>
      </c>
      <c r="V739" s="17"/>
      <c r="AA739" s="1" t="s">
        <v>19</v>
      </c>
    </row>
    <row r="740" spans="1:43">
      <c r="V740" s="17"/>
    </row>
    <row r="741" spans="1:43">
      <c r="V741" s="17"/>
    </row>
    <row r="742" spans="1:43">
      <c r="V742" s="17"/>
    </row>
    <row r="743" spans="1:43">
      <c r="V743" s="17"/>
    </row>
    <row r="744" spans="1:43">
      <c r="V744" s="17"/>
    </row>
    <row r="745" spans="1:43">
      <c r="V745" s="17"/>
    </row>
    <row r="746" spans="1:43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</row>
    <row r="747" spans="1:43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</row>
    <row r="748" spans="1:43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</row>
    <row r="749" spans="1:43">
      <c r="V749" s="17"/>
    </row>
    <row r="750" spans="1:43">
      <c r="H750" s="163" t="s">
        <v>30</v>
      </c>
      <c r="I750" s="163"/>
      <c r="J750" s="163"/>
      <c r="V750" s="17"/>
      <c r="AA750" s="163" t="s">
        <v>31</v>
      </c>
      <c r="AB750" s="163"/>
      <c r="AC750" s="163"/>
    </row>
    <row r="751" spans="1:43">
      <c r="H751" s="163"/>
      <c r="I751" s="163"/>
      <c r="J751" s="163"/>
      <c r="V751" s="17"/>
      <c r="AA751" s="163"/>
      <c r="AB751" s="163"/>
      <c r="AC751" s="163"/>
    </row>
    <row r="752" spans="1:43">
      <c r="V752" s="17"/>
    </row>
    <row r="753" spans="2:41">
      <c r="V753" s="17"/>
    </row>
    <row r="754" spans="2:41" ht="23.25">
      <c r="B754" s="24" t="s">
        <v>69</v>
      </c>
      <c r="V754" s="17"/>
      <c r="X754" s="22" t="s">
        <v>69</v>
      </c>
    </row>
    <row r="755" spans="2:41" ht="23.25">
      <c r="B755" s="23" t="s">
        <v>32</v>
      </c>
      <c r="C755" s="20">
        <f>IF(X710="PAGADO",0,C715)</f>
        <v>-197.08999999999992</v>
      </c>
      <c r="E755" s="164" t="s">
        <v>20</v>
      </c>
      <c r="F755" s="164"/>
      <c r="G755" s="164"/>
      <c r="H755" s="164"/>
      <c r="V755" s="17"/>
      <c r="X755" s="23" t="s">
        <v>32</v>
      </c>
      <c r="Y755" s="20">
        <f>IF(B1555="PAGADO",0,C760)</f>
        <v>-197.08999999999992</v>
      </c>
      <c r="AA755" s="164" t="s">
        <v>20</v>
      </c>
      <c r="AB755" s="164"/>
      <c r="AC755" s="164"/>
      <c r="AD755" s="164"/>
    </row>
    <row r="756" spans="2:41">
      <c r="B756" s="1" t="s">
        <v>0</v>
      </c>
      <c r="C756" s="19">
        <f>H771</f>
        <v>0</v>
      </c>
      <c r="E756" s="2" t="s">
        <v>1</v>
      </c>
      <c r="F756" s="2" t="s">
        <v>2</v>
      </c>
      <c r="G756" s="2" t="s">
        <v>3</v>
      </c>
      <c r="H756" s="2" t="s">
        <v>4</v>
      </c>
      <c r="N756" s="2" t="s">
        <v>1</v>
      </c>
      <c r="O756" s="2" t="s">
        <v>5</v>
      </c>
      <c r="P756" s="2" t="s">
        <v>4</v>
      </c>
      <c r="Q756" s="2" t="s">
        <v>6</v>
      </c>
      <c r="R756" s="2" t="s">
        <v>7</v>
      </c>
      <c r="S756" s="3"/>
      <c r="V756" s="17"/>
      <c r="X756" s="1" t="s">
        <v>0</v>
      </c>
      <c r="Y756" s="19">
        <f>AD771</f>
        <v>0</v>
      </c>
      <c r="AA756" s="2" t="s">
        <v>1</v>
      </c>
      <c r="AB756" s="2" t="s">
        <v>2</v>
      </c>
      <c r="AC756" s="2" t="s">
        <v>3</v>
      </c>
      <c r="AD756" s="2" t="s">
        <v>4</v>
      </c>
      <c r="AJ756" s="2" t="s">
        <v>1</v>
      </c>
      <c r="AK756" s="2" t="s">
        <v>5</v>
      </c>
      <c r="AL756" s="2" t="s">
        <v>4</v>
      </c>
      <c r="AM756" s="2" t="s">
        <v>6</v>
      </c>
      <c r="AN756" s="2" t="s">
        <v>7</v>
      </c>
      <c r="AO756" s="3"/>
    </row>
    <row r="757" spans="2:41">
      <c r="C757" s="2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Y757" s="2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24</v>
      </c>
      <c r="C758" s="19">
        <f>IF(C755&gt;0,C755+C756,C756)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24</v>
      </c>
      <c r="Y758" s="19">
        <f>IF(Y755&gt;0,Y755+Y756,Y756)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" t="s">
        <v>9</v>
      </c>
      <c r="C759" s="20">
        <f>C783</f>
        <v>197.08999999999992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" t="s">
        <v>9</v>
      </c>
      <c r="Y759" s="20">
        <f>Y783</f>
        <v>197.08999999999992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6" t="s">
        <v>26</v>
      </c>
      <c r="C760" s="21">
        <f>C758-C759</f>
        <v>-197.08999999999992</v>
      </c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6" t="s">
        <v>27</v>
      </c>
      <c r="Y760" s="21">
        <f>Y758-Y759</f>
        <v>-197.08999999999992</v>
      </c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 ht="23.25">
      <c r="B761" s="6"/>
      <c r="C761" s="7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65" t="str">
        <f>IF(Y760&lt;0,"NO PAGAR","COBRAR'")</f>
        <v>NO PAGAR</v>
      </c>
      <c r="Y761" s="165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 ht="23.25">
      <c r="B762" s="165" t="str">
        <f>IF(C760&lt;0,"NO PAGAR","COBRAR'")</f>
        <v>NO PAGAR</v>
      </c>
      <c r="C762" s="165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6"/>
      <c r="Y762" s="8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58" t="s">
        <v>9</v>
      </c>
      <c r="C763" s="159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58" t="s">
        <v>9</v>
      </c>
      <c r="Y763" s="159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9" t="str">
        <f>IF(Y715&lt;0,"SALDO ADELANTADO","SALDO A FAVOR '")</f>
        <v>SALDO ADELANTADO</v>
      </c>
      <c r="C764" s="10">
        <f>IF(Y715&lt;=0,Y715*-1)</f>
        <v>197.08999999999992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9" t="str">
        <f>IF(C760&lt;0,"SALDO ADELANTADO","SALDO A FAVOR'")</f>
        <v>SALDO ADELANTADO</v>
      </c>
      <c r="Y764" s="10">
        <f>IF(C760&lt;=0,C760*-1)</f>
        <v>197.08999999999992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10</v>
      </c>
      <c r="C765" s="10">
        <f>R773</f>
        <v>0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10</v>
      </c>
      <c r="Y765" s="10">
        <f>AN773</f>
        <v>0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11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11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12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12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13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13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14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14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15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15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16</v>
      </c>
      <c r="C771" s="10"/>
      <c r="E771" s="160" t="s">
        <v>7</v>
      </c>
      <c r="F771" s="161"/>
      <c r="G771" s="162"/>
      <c r="H771" s="5">
        <f>SUM(H757:H770)</f>
        <v>0</v>
      </c>
      <c r="N771" s="3"/>
      <c r="O771" s="3"/>
      <c r="P771" s="3"/>
      <c r="Q771" s="3"/>
      <c r="R771" s="18"/>
      <c r="S771" s="3"/>
      <c r="V771" s="17"/>
      <c r="X771" s="11" t="s">
        <v>16</v>
      </c>
      <c r="Y771" s="10"/>
      <c r="AA771" s="160" t="s">
        <v>7</v>
      </c>
      <c r="AB771" s="161"/>
      <c r="AC771" s="162"/>
      <c r="AD771" s="5">
        <f>SUM(AD757:AD770)</f>
        <v>0</v>
      </c>
      <c r="AJ771" s="3"/>
      <c r="AK771" s="3"/>
      <c r="AL771" s="3"/>
      <c r="AM771" s="3"/>
      <c r="AN771" s="18"/>
      <c r="AO771" s="3"/>
    </row>
    <row r="772" spans="2:41">
      <c r="B772" s="11" t="s">
        <v>17</v>
      </c>
      <c r="C772" s="10"/>
      <c r="E772" s="13"/>
      <c r="F772" s="13"/>
      <c r="G772" s="13"/>
      <c r="N772" s="3"/>
      <c r="O772" s="3"/>
      <c r="P772" s="3"/>
      <c r="Q772" s="3"/>
      <c r="R772" s="18"/>
      <c r="S772" s="3"/>
      <c r="V772" s="17"/>
      <c r="X772" s="11" t="s">
        <v>17</v>
      </c>
      <c r="Y772" s="10"/>
      <c r="AA772" s="13"/>
      <c r="AB772" s="13"/>
      <c r="AC772" s="13"/>
      <c r="AJ772" s="3"/>
      <c r="AK772" s="3"/>
      <c r="AL772" s="3"/>
      <c r="AM772" s="3"/>
      <c r="AN772" s="18"/>
      <c r="AO772" s="3"/>
    </row>
    <row r="773" spans="2:41">
      <c r="B773" s="12"/>
      <c r="C773" s="10"/>
      <c r="N773" s="160" t="s">
        <v>7</v>
      </c>
      <c r="O773" s="161"/>
      <c r="P773" s="161"/>
      <c r="Q773" s="162"/>
      <c r="R773" s="18">
        <f>SUM(R757:R772)</f>
        <v>0</v>
      </c>
      <c r="S773" s="3"/>
      <c r="V773" s="17"/>
      <c r="X773" s="12"/>
      <c r="Y773" s="10"/>
      <c r="AJ773" s="160" t="s">
        <v>7</v>
      </c>
      <c r="AK773" s="161"/>
      <c r="AL773" s="161"/>
      <c r="AM773" s="162"/>
      <c r="AN773" s="18">
        <f>SUM(AN757:AN772)</f>
        <v>0</v>
      </c>
      <c r="AO773" s="3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V775" s="17"/>
      <c r="X775" s="12"/>
      <c r="Y775" s="10"/>
    </row>
    <row r="776" spans="2:41">
      <c r="B776" s="12"/>
      <c r="C776" s="10"/>
      <c r="E776" s="14"/>
      <c r="V776" s="17"/>
      <c r="X776" s="12"/>
      <c r="Y776" s="10"/>
      <c r="AA776" s="14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1"/>
      <c r="C782" s="10"/>
      <c r="V782" s="17"/>
      <c r="X782" s="11"/>
      <c r="Y782" s="10"/>
    </row>
    <row r="783" spans="2:41">
      <c r="B783" s="15" t="s">
        <v>18</v>
      </c>
      <c r="C783" s="16">
        <f>SUM(C764:C782)</f>
        <v>197.08999999999992</v>
      </c>
      <c r="D783" t="s">
        <v>22</v>
      </c>
      <c r="E783" t="s">
        <v>21</v>
      </c>
      <c r="V783" s="17"/>
      <c r="X783" s="15" t="s">
        <v>18</v>
      </c>
      <c r="Y783" s="16">
        <f>SUM(Y764:Y782)</f>
        <v>197.08999999999992</v>
      </c>
      <c r="Z783" t="s">
        <v>22</v>
      </c>
      <c r="AA783" t="s">
        <v>21</v>
      </c>
    </row>
    <row r="784" spans="2:41">
      <c r="E784" s="1" t="s">
        <v>19</v>
      </c>
      <c r="V784" s="17"/>
      <c r="AA784" s="1" t="s">
        <v>19</v>
      </c>
    </row>
    <row r="785" spans="8:31">
      <c r="V785" s="17"/>
    </row>
    <row r="786" spans="8:31">
      <c r="V786" s="17"/>
    </row>
    <row r="787" spans="8:31">
      <c r="V787" s="17"/>
    </row>
    <row r="788" spans="8:31">
      <c r="V788" s="17"/>
    </row>
    <row r="789" spans="8:31">
      <c r="V789" s="17"/>
    </row>
    <row r="790" spans="8:31">
      <c r="V790" s="17"/>
    </row>
    <row r="791" spans="8:31">
      <c r="V791" s="17"/>
    </row>
    <row r="792" spans="8:31">
      <c r="V792" s="17"/>
    </row>
    <row r="793" spans="8:31">
      <c r="V793" s="17"/>
    </row>
    <row r="794" spans="8:31">
      <c r="V794" s="17"/>
    </row>
    <row r="795" spans="8:31">
      <c r="V795" s="17"/>
    </row>
    <row r="796" spans="8:31">
      <c r="V796" s="17"/>
    </row>
    <row r="797" spans="8:31">
      <c r="V797" s="17"/>
      <c r="AC797" s="166" t="s">
        <v>29</v>
      </c>
      <c r="AD797" s="166"/>
      <c r="AE797" s="166"/>
    </row>
    <row r="798" spans="8:31">
      <c r="H798" s="163" t="s">
        <v>28</v>
      </c>
      <c r="I798" s="163"/>
      <c r="J798" s="163"/>
      <c r="V798" s="17"/>
      <c r="AC798" s="166"/>
      <c r="AD798" s="166"/>
      <c r="AE798" s="166"/>
    </row>
    <row r="799" spans="8:31">
      <c r="H799" s="163"/>
      <c r="I799" s="163"/>
      <c r="J799" s="163"/>
      <c r="V799" s="17"/>
      <c r="AC799" s="166"/>
      <c r="AD799" s="166"/>
      <c r="AE799" s="166"/>
    </row>
    <row r="800" spans="8:31">
      <c r="V800" s="17"/>
    </row>
    <row r="801" spans="2:41">
      <c r="V801" s="17"/>
    </row>
    <row r="802" spans="2:41" ht="23.25">
      <c r="B802" s="22" t="s">
        <v>70</v>
      </c>
      <c r="V802" s="17"/>
      <c r="X802" s="22" t="s">
        <v>70</v>
      </c>
    </row>
    <row r="803" spans="2:41" ht="23.25">
      <c r="B803" s="23" t="s">
        <v>32</v>
      </c>
      <c r="C803" s="20">
        <f>IF(X755="PAGADO",0,Y760)</f>
        <v>-197.08999999999992</v>
      </c>
      <c r="E803" s="164" t="s">
        <v>20</v>
      </c>
      <c r="F803" s="164"/>
      <c r="G803" s="164"/>
      <c r="H803" s="164"/>
      <c r="V803" s="17"/>
      <c r="X803" s="23" t="s">
        <v>32</v>
      </c>
      <c r="Y803" s="20">
        <f>IF(B803="PAGADO",0,C808)</f>
        <v>-197.08999999999992</v>
      </c>
      <c r="AA803" s="164" t="s">
        <v>20</v>
      </c>
      <c r="AB803" s="164"/>
      <c r="AC803" s="164"/>
      <c r="AD803" s="164"/>
    </row>
    <row r="804" spans="2:41">
      <c r="B804" s="1" t="s">
        <v>0</v>
      </c>
      <c r="C804" s="19">
        <f>H819</f>
        <v>0</v>
      </c>
      <c r="E804" s="2" t="s">
        <v>1</v>
      </c>
      <c r="F804" s="2" t="s">
        <v>2</v>
      </c>
      <c r="G804" s="2" t="s">
        <v>3</v>
      </c>
      <c r="H804" s="2" t="s">
        <v>4</v>
      </c>
      <c r="N804" s="2" t="s">
        <v>1</v>
      </c>
      <c r="O804" s="2" t="s">
        <v>5</v>
      </c>
      <c r="P804" s="2" t="s">
        <v>4</v>
      </c>
      <c r="Q804" s="2" t="s">
        <v>6</v>
      </c>
      <c r="R804" s="2" t="s">
        <v>7</v>
      </c>
      <c r="S804" s="3"/>
      <c r="V804" s="17"/>
      <c r="X804" s="1" t="s">
        <v>0</v>
      </c>
      <c r="Y804" s="19">
        <f>AD819</f>
        <v>0</v>
      </c>
      <c r="AA804" s="2" t="s">
        <v>1</v>
      </c>
      <c r="AB804" s="2" t="s">
        <v>2</v>
      </c>
      <c r="AC804" s="2" t="s">
        <v>3</v>
      </c>
      <c r="AD804" s="2" t="s">
        <v>4</v>
      </c>
      <c r="AJ804" s="2" t="s">
        <v>1</v>
      </c>
      <c r="AK804" s="2" t="s">
        <v>5</v>
      </c>
      <c r="AL804" s="2" t="s">
        <v>4</v>
      </c>
      <c r="AM804" s="2" t="s">
        <v>6</v>
      </c>
      <c r="AN804" s="2" t="s">
        <v>7</v>
      </c>
      <c r="AO804" s="3"/>
    </row>
    <row r="805" spans="2:41">
      <c r="C805" s="2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Y805" s="2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" t="s">
        <v>24</v>
      </c>
      <c r="C806" s="19">
        <f>IF(C803&gt;0,C803+C804,C804)</f>
        <v>0</v>
      </c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" t="s">
        <v>24</v>
      </c>
      <c r="Y806" s="19">
        <f>IF(Y803&gt;0,Y804+Y803,Y804)</f>
        <v>0</v>
      </c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9</v>
      </c>
      <c r="C807" s="20">
        <f>C830</f>
        <v>197.08999999999992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9</v>
      </c>
      <c r="Y807" s="20">
        <f>Y830</f>
        <v>197.08999999999992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6" t="s">
        <v>25</v>
      </c>
      <c r="C808" s="21">
        <f>C806-C807</f>
        <v>-197.08999999999992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6" t="s">
        <v>8</v>
      </c>
      <c r="Y808" s="21">
        <f>Y806-Y807</f>
        <v>-197.08999999999992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 ht="26.25">
      <c r="B809" s="167" t="str">
        <f>IF(C808&lt;0,"NO PAGAR","COBRAR")</f>
        <v>NO PAGAR</v>
      </c>
      <c r="C809" s="167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67" t="str">
        <f>IF(Y808&lt;0,"NO PAGAR","COBRAR")</f>
        <v>NO PAGAR</v>
      </c>
      <c r="Y809" s="167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58" t="s">
        <v>9</v>
      </c>
      <c r="C810" s="159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58" t="s">
        <v>9</v>
      </c>
      <c r="Y810" s="159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9" t="str">
        <f>IF(C844&lt;0,"SALDO A FAVOR","SALDO ADELANTAD0'")</f>
        <v>SALDO ADELANTAD0'</v>
      </c>
      <c r="C811" s="10">
        <f>IF(Y755&lt;=0,Y755*-1)</f>
        <v>197.08999999999992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9" t="str">
        <f>IF(C808&lt;0,"SALDO ADELANTADO","SALDO A FAVOR'")</f>
        <v>SALDO ADELANTADO</v>
      </c>
      <c r="Y811" s="10">
        <f>IF(C808&lt;=0,C808*-1)</f>
        <v>197.08999999999992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10</v>
      </c>
      <c r="C812" s="10">
        <f>R821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10</v>
      </c>
      <c r="Y812" s="10">
        <f>AN821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11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11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12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12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13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13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14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14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15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15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16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16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17</v>
      </c>
      <c r="C819" s="10"/>
      <c r="E819" s="160" t="s">
        <v>7</v>
      </c>
      <c r="F819" s="161"/>
      <c r="G819" s="162"/>
      <c r="H819" s="5">
        <f>SUM(H805:H818)</f>
        <v>0</v>
      </c>
      <c r="N819" s="3"/>
      <c r="O819" s="3"/>
      <c r="P819" s="3"/>
      <c r="Q819" s="3"/>
      <c r="R819" s="18"/>
      <c r="S819" s="3"/>
      <c r="V819" s="17"/>
      <c r="X819" s="11" t="s">
        <v>17</v>
      </c>
      <c r="Y819" s="10"/>
      <c r="AA819" s="160" t="s">
        <v>7</v>
      </c>
      <c r="AB819" s="161"/>
      <c r="AC819" s="162"/>
      <c r="AD819" s="5">
        <f>SUM(AD805:AD818)</f>
        <v>0</v>
      </c>
      <c r="AJ819" s="3"/>
      <c r="AK819" s="3"/>
      <c r="AL819" s="3"/>
      <c r="AM819" s="3"/>
      <c r="AN819" s="18"/>
      <c r="AO819" s="3"/>
    </row>
    <row r="820" spans="2:41">
      <c r="B820" s="12"/>
      <c r="C820" s="10"/>
      <c r="E820" s="13"/>
      <c r="F820" s="13"/>
      <c r="G820" s="13"/>
      <c r="N820" s="3"/>
      <c r="O820" s="3"/>
      <c r="P820" s="3"/>
      <c r="Q820" s="3"/>
      <c r="R820" s="18"/>
      <c r="S820" s="3"/>
      <c r="V820" s="17"/>
      <c r="X820" s="12"/>
      <c r="Y820" s="10"/>
      <c r="AA820" s="13"/>
      <c r="AB820" s="13"/>
      <c r="AC820" s="13"/>
      <c r="AJ820" s="3"/>
      <c r="AK820" s="3"/>
      <c r="AL820" s="3"/>
      <c r="AM820" s="3"/>
      <c r="AN820" s="18"/>
      <c r="AO820" s="3"/>
    </row>
    <row r="821" spans="2:41">
      <c r="B821" s="12"/>
      <c r="C821" s="10"/>
      <c r="N821" s="160" t="s">
        <v>7</v>
      </c>
      <c r="O821" s="161"/>
      <c r="P821" s="161"/>
      <c r="Q821" s="162"/>
      <c r="R821" s="18">
        <f>SUM(R805:R820)</f>
        <v>0</v>
      </c>
      <c r="S821" s="3"/>
      <c r="V821" s="17"/>
      <c r="X821" s="12"/>
      <c r="Y821" s="10"/>
      <c r="AJ821" s="160" t="s">
        <v>7</v>
      </c>
      <c r="AK821" s="161"/>
      <c r="AL821" s="161"/>
      <c r="AM821" s="162"/>
      <c r="AN821" s="18">
        <f>SUM(AN805:AN820)</f>
        <v>0</v>
      </c>
      <c r="AO821" s="3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E824" s="14"/>
      <c r="V824" s="17"/>
      <c r="X824" s="12"/>
      <c r="Y824" s="10"/>
      <c r="AA824" s="14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1"/>
      <c r="C829" s="10"/>
      <c r="V829" s="17"/>
      <c r="X829" s="11"/>
      <c r="Y829" s="10"/>
    </row>
    <row r="830" spans="2:41">
      <c r="B830" s="15" t="s">
        <v>18</v>
      </c>
      <c r="C830" s="16">
        <f>SUM(C811:C829)</f>
        <v>197.08999999999992</v>
      </c>
      <c r="V830" s="17"/>
      <c r="X830" s="15" t="s">
        <v>18</v>
      </c>
      <c r="Y830" s="16">
        <f>SUM(Y811:Y829)</f>
        <v>197.08999999999992</v>
      </c>
    </row>
    <row r="831" spans="2:41">
      <c r="D831" t="s">
        <v>22</v>
      </c>
      <c r="E831" t="s">
        <v>21</v>
      </c>
      <c r="V831" s="17"/>
      <c r="Z831" t="s">
        <v>22</v>
      </c>
      <c r="AA831" t="s">
        <v>21</v>
      </c>
    </row>
    <row r="832" spans="2:41">
      <c r="E832" s="1" t="s">
        <v>19</v>
      </c>
      <c r="V832" s="17"/>
      <c r="AA832" s="1" t="s">
        <v>19</v>
      </c>
    </row>
    <row r="833" spans="1:43">
      <c r="V833" s="17"/>
    </row>
    <row r="834" spans="1:43">
      <c r="V834" s="17"/>
    </row>
    <row r="835" spans="1:43">
      <c r="V835" s="17"/>
    </row>
    <row r="836" spans="1:43">
      <c r="V836" s="17"/>
    </row>
    <row r="837" spans="1:43">
      <c r="V837" s="17"/>
    </row>
    <row r="838" spans="1:43">
      <c r="V838" s="17"/>
    </row>
    <row r="839" spans="1:43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</row>
    <row r="840" spans="1:43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</row>
    <row r="841" spans="1:43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</row>
    <row r="842" spans="1:43">
      <c r="V842" s="17"/>
    </row>
    <row r="843" spans="1:43">
      <c r="H843" s="163" t="s">
        <v>30</v>
      </c>
      <c r="I843" s="163"/>
      <c r="J843" s="163"/>
      <c r="V843" s="17"/>
      <c r="AA843" s="163" t="s">
        <v>31</v>
      </c>
      <c r="AB843" s="163"/>
      <c r="AC843" s="163"/>
    </row>
    <row r="844" spans="1:43">
      <c r="H844" s="163"/>
      <c r="I844" s="163"/>
      <c r="J844" s="163"/>
      <c r="V844" s="17"/>
      <c r="AA844" s="163"/>
      <c r="AB844" s="163"/>
      <c r="AC844" s="163"/>
    </row>
    <row r="845" spans="1:43">
      <c r="V845" s="17"/>
    </row>
    <row r="846" spans="1:43">
      <c r="V846" s="17"/>
    </row>
    <row r="847" spans="1:43" ht="23.25">
      <c r="B847" s="24" t="s">
        <v>70</v>
      </c>
      <c r="V847" s="17"/>
      <c r="X847" s="22" t="s">
        <v>70</v>
      </c>
    </row>
    <row r="848" spans="1:43" ht="23.25">
      <c r="B848" s="23" t="s">
        <v>32</v>
      </c>
      <c r="C848" s="20">
        <f>IF(X803="PAGADO",0,C808)</f>
        <v>-197.08999999999992</v>
      </c>
      <c r="E848" s="164" t="s">
        <v>20</v>
      </c>
      <c r="F848" s="164"/>
      <c r="G848" s="164"/>
      <c r="H848" s="164"/>
      <c r="V848" s="17"/>
      <c r="X848" s="23" t="s">
        <v>32</v>
      </c>
      <c r="Y848" s="20">
        <f>IF(B1648="PAGADO",0,C853)</f>
        <v>-197.08999999999992</v>
      </c>
      <c r="AA848" s="164" t="s">
        <v>20</v>
      </c>
      <c r="AB848" s="164"/>
      <c r="AC848" s="164"/>
      <c r="AD848" s="164"/>
    </row>
    <row r="849" spans="2:41">
      <c r="B849" s="1" t="s">
        <v>0</v>
      </c>
      <c r="C849" s="19">
        <f>H864</f>
        <v>0</v>
      </c>
      <c r="E849" s="2" t="s">
        <v>1</v>
      </c>
      <c r="F849" s="2" t="s">
        <v>2</v>
      </c>
      <c r="G849" s="2" t="s">
        <v>3</v>
      </c>
      <c r="H849" s="2" t="s">
        <v>4</v>
      </c>
      <c r="N849" s="2" t="s">
        <v>1</v>
      </c>
      <c r="O849" s="2" t="s">
        <v>5</v>
      </c>
      <c r="P849" s="2" t="s">
        <v>4</v>
      </c>
      <c r="Q849" s="2" t="s">
        <v>6</v>
      </c>
      <c r="R849" s="2" t="s">
        <v>7</v>
      </c>
      <c r="S849" s="3"/>
      <c r="V849" s="17"/>
      <c r="X849" s="1" t="s">
        <v>0</v>
      </c>
      <c r="Y849" s="19">
        <f>AD864</f>
        <v>0</v>
      </c>
      <c r="AA849" s="2" t="s">
        <v>1</v>
      </c>
      <c r="AB849" s="2" t="s">
        <v>2</v>
      </c>
      <c r="AC849" s="2" t="s">
        <v>3</v>
      </c>
      <c r="AD849" s="2" t="s">
        <v>4</v>
      </c>
      <c r="AJ849" s="2" t="s">
        <v>1</v>
      </c>
      <c r="AK849" s="2" t="s">
        <v>5</v>
      </c>
      <c r="AL849" s="2" t="s">
        <v>4</v>
      </c>
      <c r="AM849" s="2" t="s">
        <v>6</v>
      </c>
      <c r="AN849" s="2" t="s">
        <v>7</v>
      </c>
      <c r="AO849" s="3"/>
    </row>
    <row r="850" spans="2:41">
      <c r="C850" s="2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Y850" s="2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24</v>
      </c>
      <c r="C851" s="19">
        <f>IF(C848&gt;0,C848+C849,C849)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24</v>
      </c>
      <c r="Y851" s="19">
        <f>IF(Y848&gt;0,Y848+Y849,Y849)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" t="s">
        <v>9</v>
      </c>
      <c r="C852" s="20">
        <f>C876</f>
        <v>197.08999999999992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" t="s">
        <v>9</v>
      </c>
      <c r="Y852" s="20">
        <f>Y876</f>
        <v>197.08999999999992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6" t="s">
        <v>26</v>
      </c>
      <c r="C853" s="21">
        <f>C851-C852</f>
        <v>-197.08999999999992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6" t="s">
        <v>27</v>
      </c>
      <c r="Y853" s="21">
        <f>Y851-Y852</f>
        <v>-197.08999999999992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 ht="23.25">
      <c r="B854" s="6"/>
      <c r="C854" s="7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65" t="str">
        <f>IF(Y853&lt;0,"NO PAGAR","COBRAR'")</f>
        <v>NO PAGAR</v>
      </c>
      <c r="Y854" s="165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 ht="23.25">
      <c r="B855" s="165" t="str">
        <f>IF(C853&lt;0,"NO PAGAR","COBRAR'")</f>
        <v>NO PAGAR</v>
      </c>
      <c r="C855" s="165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6"/>
      <c r="Y855" s="8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58" t="s">
        <v>9</v>
      </c>
      <c r="C856" s="159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58" t="s">
        <v>9</v>
      </c>
      <c r="Y856" s="159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9" t="str">
        <f>IF(Y808&lt;0,"SALDO ADELANTADO","SALDO A FAVOR '")</f>
        <v>SALDO ADELANTADO</v>
      </c>
      <c r="C857" s="10">
        <f>IF(Y808&lt;=0,Y808*-1)</f>
        <v>197.08999999999992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9" t="str">
        <f>IF(C853&lt;0,"SALDO ADELANTADO","SALDO A FAVOR'")</f>
        <v>SALDO ADELANTADO</v>
      </c>
      <c r="Y857" s="10">
        <f>IF(C853&lt;=0,C853*-1)</f>
        <v>197.08999999999992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10</v>
      </c>
      <c r="C858" s="10">
        <f>R866</f>
        <v>0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10</v>
      </c>
      <c r="Y858" s="10">
        <f>AN866</f>
        <v>0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11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11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12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12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13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13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14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14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15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15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16</v>
      </c>
      <c r="C864" s="10"/>
      <c r="E864" s="160" t="s">
        <v>7</v>
      </c>
      <c r="F864" s="161"/>
      <c r="G864" s="162"/>
      <c r="H864" s="5">
        <f>SUM(H850:H863)</f>
        <v>0</v>
      </c>
      <c r="N864" s="3"/>
      <c r="O864" s="3"/>
      <c r="P864" s="3"/>
      <c r="Q864" s="3"/>
      <c r="R864" s="18"/>
      <c r="S864" s="3"/>
      <c r="V864" s="17"/>
      <c r="X864" s="11" t="s">
        <v>16</v>
      </c>
      <c r="Y864" s="10"/>
      <c r="AA864" s="160" t="s">
        <v>7</v>
      </c>
      <c r="AB864" s="161"/>
      <c r="AC864" s="162"/>
      <c r="AD864" s="5">
        <f>SUM(AD850:AD863)</f>
        <v>0</v>
      </c>
      <c r="AJ864" s="3"/>
      <c r="AK864" s="3"/>
      <c r="AL864" s="3"/>
      <c r="AM864" s="3"/>
      <c r="AN864" s="18"/>
      <c r="AO864" s="3"/>
    </row>
    <row r="865" spans="2:41">
      <c r="B865" s="11" t="s">
        <v>17</v>
      </c>
      <c r="C865" s="10"/>
      <c r="E865" s="13"/>
      <c r="F865" s="13"/>
      <c r="G865" s="13"/>
      <c r="N865" s="3"/>
      <c r="O865" s="3"/>
      <c r="P865" s="3"/>
      <c r="Q865" s="3"/>
      <c r="R865" s="18"/>
      <c r="S865" s="3"/>
      <c r="V865" s="17"/>
      <c r="X865" s="11" t="s">
        <v>17</v>
      </c>
      <c r="Y865" s="10"/>
      <c r="AA865" s="13"/>
      <c r="AB865" s="13"/>
      <c r="AC865" s="13"/>
      <c r="AJ865" s="3"/>
      <c r="AK865" s="3"/>
      <c r="AL865" s="3"/>
      <c r="AM865" s="3"/>
      <c r="AN865" s="18"/>
      <c r="AO865" s="3"/>
    </row>
    <row r="866" spans="2:41">
      <c r="B866" s="12"/>
      <c r="C866" s="10"/>
      <c r="N866" s="160" t="s">
        <v>7</v>
      </c>
      <c r="O866" s="161"/>
      <c r="P866" s="161"/>
      <c r="Q866" s="162"/>
      <c r="R866" s="18">
        <f>SUM(R850:R865)</f>
        <v>0</v>
      </c>
      <c r="S866" s="3"/>
      <c r="V866" s="17"/>
      <c r="X866" s="12"/>
      <c r="Y866" s="10"/>
      <c r="AJ866" s="160" t="s">
        <v>7</v>
      </c>
      <c r="AK866" s="161"/>
      <c r="AL866" s="161"/>
      <c r="AM866" s="162"/>
      <c r="AN866" s="18">
        <f>SUM(AN850:AN865)</f>
        <v>0</v>
      </c>
      <c r="AO866" s="3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V868" s="17"/>
      <c r="X868" s="12"/>
      <c r="Y868" s="10"/>
    </row>
    <row r="869" spans="2:41">
      <c r="B869" s="12"/>
      <c r="C869" s="10"/>
      <c r="E869" s="14"/>
      <c r="V869" s="17"/>
      <c r="X869" s="12"/>
      <c r="Y869" s="10"/>
      <c r="AA869" s="14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1"/>
      <c r="C875" s="10"/>
      <c r="V875" s="17"/>
      <c r="X875" s="11"/>
      <c r="Y875" s="10"/>
    </row>
    <row r="876" spans="2:41">
      <c r="B876" s="15" t="s">
        <v>18</v>
      </c>
      <c r="C876" s="16">
        <f>SUM(C857:C875)</f>
        <v>197.08999999999992</v>
      </c>
      <c r="D876" t="s">
        <v>22</v>
      </c>
      <c r="E876" t="s">
        <v>21</v>
      </c>
      <c r="V876" s="17"/>
      <c r="X876" s="15" t="s">
        <v>18</v>
      </c>
      <c r="Y876" s="16">
        <f>SUM(Y857:Y875)</f>
        <v>197.08999999999992</v>
      </c>
      <c r="Z876" t="s">
        <v>22</v>
      </c>
      <c r="AA876" t="s">
        <v>21</v>
      </c>
    </row>
    <row r="877" spans="2:41">
      <c r="E877" s="1" t="s">
        <v>19</v>
      </c>
      <c r="V877" s="17"/>
      <c r="AA877" s="1" t="s">
        <v>19</v>
      </c>
    </row>
    <row r="878" spans="2:41">
      <c r="V878" s="17"/>
    </row>
    <row r="879" spans="2:41">
      <c r="V879" s="17"/>
    </row>
    <row r="880" spans="2:41">
      <c r="V880" s="17"/>
    </row>
    <row r="881" spans="2:31">
      <c r="V881" s="17"/>
    </row>
    <row r="882" spans="2:31">
      <c r="V882" s="17"/>
    </row>
    <row r="883" spans="2:31">
      <c r="V883" s="17"/>
    </row>
    <row r="884" spans="2:31">
      <c r="V884" s="17"/>
    </row>
    <row r="885" spans="2:31">
      <c r="V885" s="17"/>
    </row>
    <row r="886" spans="2:31">
      <c r="V886" s="17"/>
    </row>
    <row r="887" spans="2:31">
      <c r="V887" s="17"/>
    </row>
    <row r="888" spans="2:31">
      <c r="V888" s="17"/>
    </row>
    <row r="889" spans="2:31">
      <c r="V889" s="17"/>
    </row>
    <row r="890" spans="2:31">
      <c r="V890" s="17"/>
    </row>
    <row r="891" spans="2:31">
      <c r="V891" s="17"/>
      <c r="AC891" s="166" t="s">
        <v>29</v>
      </c>
      <c r="AD891" s="166"/>
      <c r="AE891" s="166"/>
    </row>
    <row r="892" spans="2:31">
      <c r="H892" s="163" t="s">
        <v>28</v>
      </c>
      <c r="I892" s="163"/>
      <c r="J892" s="163"/>
      <c r="V892" s="17"/>
      <c r="AC892" s="166"/>
      <c r="AD892" s="166"/>
      <c r="AE892" s="166"/>
    </row>
    <row r="893" spans="2:31">
      <c r="H893" s="163"/>
      <c r="I893" s="163"/>
      <c r="J893" s="163"/>
      <c r="V893" s="17"/>
      <c r="AC893" s="166"/>
      <c r="AD893" s="166"/>
      <c r="AE893" s="166"/>
    </row>
    <row r="894" spans="2:31">
      <c r="V894" s="17"/>
    </row>
    <row r="895" spans="2:31">
      <c r="V895" s="17"/>
    </row>
    <row r="896" spans="2:31" ht="23.25">
      <c r="B896" s="22" t="s">
        <v>71</v>
      </c>
      <c r="V896" s="17"/>
      <c r="X896" s="22" t="s">
        <v>71</v>
      </c>
    </row>
    <row r="897" spans="2:41" ht="23.25">
      <c r="B897" s="23" t="s">
        <v>32</v>
      </c>
      <c r="C897" s="20">
        <f>IF(X848="PAGADO",0,Y853)</f>
        <v>-197.08999999999992</v>
      </c>
      <c r="E897" s="164" t="s">
        <v>20</v>
      </c>
      <c r="F897" s="164"/>
      <c r="G897" s="164"/>
      <c r="H897" s="164"/>
      <c r="V897" s="17"/>
      <c r="X897" s="23" t="s">
        <v>32</v>
      </c>
      <c r="Y897" s="20">
        <f>IF(B897="PAGADO",0,C902)</f>
        <v>-197.08999999999992</v>
      </c>
      <c r="AA897" s="164" t="s">
        <v>20</v>
      </c>
      <c r="AB897" s="164"/>
      <c r="AC897" s="164"/>
      <c r="AD897" s="164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IF(Y897&gt;0,Y898+Y897,Y898)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C924</f>
        <v>197.08999999999992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Y924</f>
        <v>197.08999999999992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25</v>
      </c>
      <c r="C902" s="21">
        <f>C900-C901</f>
        <v>-197.08999999999992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8</v>
      </c>
      <c r="Y902" s="21">
        <f>Y900-Y901</f>
        <v>-197.08999999999992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6.25">
      <c r="B903" s="167" t="str">
        <f>IF(C902&lt;0,"NO PAGAR","COBRAR")</f>
        <v>NO PAGAR</v>
      </c>
      <c r="C903" s="16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67" t="str">
        <f>IF(Y902&lt;0,"NO PAGAR","COBRAR")</f>
        <v>NO PAGAR</v>
      </c>
      <c r="Y903" s="16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58" t="s">
        <v>9</v>
      </c>
      <c r="C904" s="159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58" t="s">
        <v>9</v>
      </c>
      <c r="Y904" s="159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9" t="str">
        <f>IF(C938&lt;0,"SALDO A FAVOR","SALDO ADELANTAD0'")</f>
        <v>SALDO ADELANTAD0'</v>
      </c>
      <c r="C905" s="10">
        <f>IF(Y853&lt;=0,Y853*-1)</f>
        <v>197.08999999999992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9" t="str">
        <f>IF(C902&lt;0,"SALDO ADELANTADO","SALDO A FAVOR'")</f>
        <v>SALDO ADELANTADO</v>
      </c>
      <c r="Y905" s="10">
        <f>IF(C902&lt;=0,C902*-1)</f>
        <v>197.08999999999992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10</v>
      </c>
      <c r="C906" s="10">
        <f>R915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10</v>
      </c>
      <c r="Y906" s="10">
        <f>AN915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11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11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12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12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13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13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14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14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15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15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16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16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17</v>
      </c>
      <c r="C913" s="10"/>
      <c r="E913" s="160" t="s">
        <v>7</v>
      </c>
      <c r="F913" s="161"/>
      <c r="G913" s="162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17</v>
      </c>
      <c r="Y913" s="10"/>
      <c r="AA913" s="160" t="s">
        <v>7</v>
      </c>
      <c r="AB913" s="161"/>
      <c r="AC913" s="162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2"/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2"/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60" t="s">
        <v>7</v>
      </c>
      <c r="O915" s="161"/>
      <c r="P915" s="161"/>
      <c r="Q915" s="162"/>
      <c r="R915" s="18">
        <f>SUM(R899:R914)</f>
        <v>0</v>
      </c>
      <c r="S915" s="3"/>
      <c r="V915" s="17"/>
      <c r="X915" s="12"/>
      <c r="Y915" s="10"/>
      <c r="AJ915" s="160" t="s">
        <v>7</v>
      </c>
      <c r="AK915" s="161"/>
      <c r="AL915" s="161"/>
      <c r="AM915" s="162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1"/>
      <c r="C923" s="10"/>
      <c r="V923" s="17"/>
      <c r="X923" s="11"/>
      <c r="Y923" s="10"/>
    </row>
    <row r="924" spans="2:41">
      <c r="B924" s="15" t="s">
        <v>18</v>
      </c>
      <c r="C924" s="16">
        <f>SUM(C905:C923)</f>
        <v>197.08999999999992</v>
      </c>
      <c r="V924" s="17"/>
      <c r="X924" s="15" t="s">
        <v>18</v>
      </c>
      <c r="Y924" s="16">
        <f>SUM(Y905:Y923)</f>
        <v>197.08999999999992</v>
      </c>
    </row>
    <row r="925" spans="2:41">
      <c r="D925" t="s">
        <v>22</v>
      </c>
      <c r="E925" t="s">
        <v>21</v>
      </c>
      <c r="V925" s="17"/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1:43">
      <c r="V929" s="17"/>
    </row>
    <row r="930" spans="1:43">
      <c r="V930" s="17"/>
    </row>
    <row r="931" spans="1:43">
      <c r="V931" s="17"/>
    </row>
    <row r="932" spans="1:43">
      <c r="V932" s="17"/>
    </row>
    <row r="933" spans="1:4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</row>
    <row r="934" spans="1:43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</row>
    <row r="935" spans="1:43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</row>
    <row r="936" spans="1:43">
      <c r="V936" s="17"/>
    </row>
    <row r="937" spans="1:43">
      <c r="H937" s="163" t="s">
        <v>30</v>
      </c>
      <c r="I937" s="163"/>
      <c r="J937" s="163"/>
      <c r="V937" s="17"/>
      <c r="AA937" s="163" t="s">
        <v>31</v>
      </c>
      <c r="AB937" s="163"/>
      <c r="AC937" s="163"/>
    </row>
    <row r="938" spans="1:43">
      <c r="H938" s="163"/>
      <c r="I938" s="163"/>
      <c r="J938" s="163"/>
      <c r="V938" s="17"/>
      <c r="AA938" s="163"/>
      <c r="AB938" s="163"/>
      <c r="AC938" s="163"/>
    </row>
    <row r="939" spans="1:43">
      <c r="V939" s="17"/>
    </row>
    <row r="940" spans="1:43">
      <c r="V940" s="17"/>
    </row>
    <row r="941" spans="1:43" ht="23.25">
      <c r="B941" s="24" t="s">
        <v>73</v>
      </c>
      <c r="V941" s="17"/>
      <c r="X941" s="22" t="s">
        <v>71</v>
      </c>
    </row>
    <row r="942" spans="1:43" ht="23.25">
      <c r="B942" s="23" t="s">
        <v>32</v>
      </c>
      <c r="C942" s="20">
        <f>IF(X897="PAGADO",0,C902)</f>
        <v>-197.08999999999992</v>
      </c>
      <c r="E942" s="164" t="s">
        <v>20</v>
      </c>
      <c r="F942" s="164"/>
      <c r="G942" s="164"/>
      <c r="H942" s="164"/>
      <c r="V942" s="17"/>
      <c r="X942" s="23" t="s">
        <v>32</v>
      </c>
      <c r="Y942" s="20">
        <f>IF(B1742="PAGADO",0,C947)</f>
        <v>-197.08999999999992</v>
      </c>
      <c r="AA942" s="164" t="s">
        <v>20</v>
      </c>
      <c r="AB942" s="164"/>
      <c r="AC942" s="164"/>
      <c r="AD942" s="164"/>
    </row>
    <row r="943" spans="1:43">
      <c r="B943" s="1" t="s">
        <v>0</v>
      </c>
      <c r="C943" s="19">
        <f>H958</f>
        <v>0</v>
      </c>
      <c r="E943" s="2" t="s">
        <v>1</v>
      </c>
      <c r="F943" s="2" t="s">
        <v>2</v>
      </c>
      <c r="G943" s="2" t="s">
        <v>3</v>
      </c>
      <c r="H943" s="2" t="s">
        <v>4</v>
      </c>
      <c r="N943" s="2" t="s">
        <v>1</v>
      </c>
      <c r="O943" s="2" t="s">
        <v>5</v>
      </c>
      <c r="P943" s="2" t="s">
        <v>4</v>
      </c>
      <c r="Q943" s="2" t="s">
        <v>6</v>
      </c>
      <c r="R943" s="2" t="s">
        <v>7</v>
      </c>
      <c r="S943" s="3"/>
      <c r="V943" s="17"/>
      <c r="X943" s="1" t="s">
        <v>0</v>
      </c>
      <c r="Y943" s="19">
        <f>AD958</f>
        <v>0</v>
      </c>
      <c r="AA943" s="2" t="s">
        <v>1</v>
      </c>
      <c r="AB943" s="2" t="s">
        <v>2</v>
      </c>
      <c r="AC943" s="2" t="s">
        <v>3</v>
      </c>
      <c r="AD943" s="2" t="s">
        <v>4</v>
      </c>
      <c r="AJ943" s="2" t="s">
        <v>1</v>
      </c>
      <c r="AK943" s="2" t="s">
        <v>5</v>
      </c>
      <c r="AL943" s="2" t="s">
        <v>4</v>
      </c>
      <c r="AM943" s="2" t="s">
        <v>6</v>
      </c>
      <c r="AN943" s="2" t="s">
        <v>7</v>
      </c>
      <c r="AO943" s="3"/>
    </row>
    <row r="944" spans="1:43">
      <c r="C944" s="2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Y944" s="2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24</v>
      </c>
      <c r="C945" s="19">
        <f>IF(C942&gt;0,C942+C943,C943)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24</v>
      </c>
      <c r="Y945" s="19">
        <f>IF(Y942&gt;0,Y942+Y943,Y943)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" t="s">
        <v>9</v>
      </c>
      <c r="C946" s="20">
        <f>C970</f>
        <v>197.08999999999992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" t="s">
        <v>9</v>
      </c>
      <c r="Y946" s="20">
        <f>Y970</f>
        <v>197.08999999999992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6" t="s">
        <v>26</v>
      </c>
      <c r="C947" s="21">
        <f>C945-C946</f>
        <v>-197.08999999999992</v>
      </c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6" t="s">
        <v>27</v>
      </c>
      <c r="Y947" s="21">
        <f>Y945-Y946</f>
        <v>-197.08999999999992</v>
      </c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 ht="23.25">
      <c r="B948" s="6"/>
      <c r="C948" s="7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65" t="str">
        <f>IF(Y947&lt;0,"NO PAGAR","COBRAR'")</f>
        <v>NO PAGAR</v>
      </c>
      <c r="Y948" s="165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 ht="23.25">
      <c r="B949" s="165" t="str">
        <f>IF(C947&lt;0,"NO PAGAR","COBRAR'")</f>
        <v>NO PAGAR</v>
      </c>
      <c r="C949" s="165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6"/>
      <c r="Y949" s="8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58" t="s">
        <v>9</v>
      </c>
      <c r="C950" s="159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58" t="s">
        <v>9</v>
      </c>
      <c r="Y950" s="159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9" t="str">
        <f>IF(Y902&lt;0,"SALDO ADELANTADO","SALDO A FAVOR '")</f>
        <v>SALDO ADELANTADO</v>
      </c>
      <c r="C951" s="10">
        <f>IF(Y902&lt;=0,Y902*-1)</f>
        <v>197.08999999999992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9" t="str">
        <f>IF(C947&lt;0,"SALDO ADELANTADO","SALDO A FAVOR'")</f>
        <v>SALDO ADELANTADO</v>
      </c>
      <c r="Y951" s="10">
        <f>IF(C947&lt;=0,C947*-1)</f>
        <v>197.08999999999992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10</v>
      </c>
      <c r="C952" s="10">
        <f>R960</f>
        <v>0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10</v>
      </c>
      <c r="Y952" s="10">
        <f>AN960</f>
        <v>0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11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11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12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12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13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13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14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14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15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15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16</v>
      </c>
      <c r="C958" s="10"/>
      <c r="E958" s="160" t="s">
        <v>7</v>
      </c>
      <c r="F958" s="161"/>
      <c r="G958" s="162"/>
      <c r="H958" s="5">
        <f>SUM(H944:H957)</f>
        <v>0</v>
      </c>
      <c r="N958" s="3"/>
      <c r="O958" s="3"/>
      <c r="P958" s="3"/>
      <c r="Q958" s="3"/>
      <c r="R958" s="18"/>
      <c r="S958" s="3"/>
      <c r="V958" s="17"/>
      <c r="X958" s="11" t="s">
        <v>16</v>
      </c>
      <c r="Y958" s="10"/>
      <c r="AA958" s="160" t="s">
        <v>7</v>
      </c>
      <c r="AB958" s="161"/>
      <c r="AC958" s="162"/>
      <c r="AD958" s="5">
        <f>SUM(AD944:AD957)</f>
        <v>0</v>
      </c>
      <c r="AJ958" s="3"/>
      <c r="AK958" s="3"/>
      <c r="AL958" s="3"/>
      <c r="AM958" s="3"/>
      <c r="AN958" s="18"/>
      <c r="AO958" s="3"/>
    </row>
    <row r="959" spans="2:41">
      <c r="B959" s="11" t="s">
        <v>17</v>
      </c>
      <c r="C959" s="10"/>
      <c r="E959" s="13"/>
      <c r="F959" s="13"/>
      <c r="G959" s="13"/>
      <c r="N959" s="3"/>
      <c r="O959" s="3"/>
      <c r="P959" s="3"/>
      <c r="Q959" s="3"/>
      <c r="R959" s="18"/>
      <c r="S959" s="3"/>
      <c r="V959" s="17"/>
      <c r="X959" s="11" t="s">
        <v>17</v>
      </c>
      <c r="Y959" s="10"/>
      <c r="AA959" s="13"/>
      <c r="AB959" s="13"/>
      <c r="AC959" s="13"/>
      <c r="AJ959" s="3"/>
      <c r="AK959" s="3"/>
      <c r="AL959" s="3"/>
      <c r="AM959" s="3"/>
      <c r="AN959" s="18"/>
      <c r="AO959" s="3"/>
    </row>
    <row r="960" spans="2:41">
      <c r="B960" s="12"/>
      <c r="C960" s="10"/>
      <c r="N960" s="160" t="s">
        <v>7</v>
      </c>
      <c r="O960" s="161"/>
      <c r="P960" s="161"/>
      <c r="Q960" s="162"/>
      <c r="R960" s="18">
        <f>SUM(R944:R959)</f>
        <v>0</v>
      </c>
      <c r="S960" s="3"/>
      <c r="V960" s="17"/>
      <c r="X960" s="12"/>
      <c r="Y960" s="10"/>
      <c r="AJ960" s="160" t="s">
        <v>7</v>
      </c>
      <c r="AK960" s="161"/>
      <c r="AL960" s="161"/>
      <c r="AM960" s="162"/>
      <c r="AN960" s="18">
        <f>SUM(AN944:AN959)</f>
        <v>0</v>
      </c>
      <c r="AO960" s="3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V962" s="17"/>
      <c r="X962" s="12"/>
      <c r="Y962" s="10"/>
    </row>
    <row r="963" spans="2:27">
      <c r="B963" s="12"/>
      <c r="C963" s="10"/>
      <c r="E963" s="14"/>
      <c r="V963" s="17"/>
      <c r="X963" s="12"/>
      <c r="Y963" s="10"/>
      <c r="AA963" s="14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2"/>
      <c r="C967" s="10"/>
      <c r="V967" s="17"/>
      <c r="X967" s="12"/>
      <c r="Y967" s="10"/>
    </row>
    <row r="968" spans="2:27">
      <c r="B968" s="12"/>
      <c r="C968" s="10"/>
      <c r="V968" s="17"/>
      <c r="X968" s="12"/>
      <c r="Y968" s="10"/>
    </row>
    <row r="969" spans="2:27">
      <c r="B969" s="11"/>
      <c r="C969" s="10"/>
      <c r="V969" s="17"/>
      <c r="X969" s="11"/>
      <c r="Y969" s="10"/>
    </row>
    <row r="970" spans="2:27">
      <c r="B970" s="15" t="s">
        <v>18</v>
      </c>
      <c r="C970" s="16">
        <f>SUM(C951:C969)</f>
        <v>197.08999999999992</v>
      </c>
      <c r="D970" t="s">
        <v>22</v>
      </c>
      <c r="E970" t="s">
        <v>21</v>
      </c>
      <c r="V970" s="17"/>
      <c r="X970" s="15" t="s">
        <v>18</v>
      </c>
      <c r="Y970" s="16">
        <f>SUM(Y951:Y969)</f>
        <v>197.08999999999992</v>
      </c>
      <c r="Z970" t="s">
        <v>22</v>
      </c>
      <c r="AA970" t="s">
        <v>21</v>
      </c>
    </row>
    <row r="971" spans="2:27">
      <c r="E971" s="1" t="s">
        <v>19</v>
      </c>
      <c r="V971" s="17"/>
      <c r="AA971" s="1" t="s">
        <v>19</v>
      </c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2:41">
      <c r="V977" s="17"/>
    </row>
    <row r="978" spans="2:41">
      <c r="V978" s="17"/>
    </row>
    <row r="979" spans="2:41">
      <c r="V979" s="17"/>
    </row>
    <row r="980" spans="2:41">
      <c r="V980" s="17"/>
    </row>
    <row r="981" spans="2:41">
      <c r="V981" s="17"/>
    </row>
    <row r="982" spans="2:41">
      <c r="V982" s="17"/>
    </row>
    <row r="983" spans="2:41">
      <c r="V983" s="17"/>
    </row>
    <row r="984" spans="2:41">
      <c r="V984" s="17"/>
      <c r="AC984" s="166" t="s">
        <v>29</v>
      </c>
      <c r="AD984" s="166"/>
      <c r="AE984" s="166"/>
    </row>
    <row r="985" spans="2:41">
      <c r="H985" s="163" t="s">
        <v>28</v>
      </c>
      <c r="I985" s="163"/>
      <c r="J985" s="163"/>
      <c r="V985" s="17"/>
      <c r="AC985" s="166"/>
      <c r="AD985" s="166"/>
      <c r="AE985" s="166"/>
    </row>
    <row r="986" spans="2:41">
      <c r="H986" s="163"/>
      <c r="I986" s="163"/>
      <c r="J986" s="163"/>
      <c r="V986" s="17"/>
      <c r="AC986" s="166"/>
      <c r="AD986" s="166"/>
      <c r="AE986" s="166"/>
    </row>
    <row r="987" spans="2:41">
      <c r="V987" s="17"/>
    </row>
    <row r="988" spans="2:41">
      <c r="V988" s="17"/>
    </row>
    <row r="989" spans="2:41" ht="23.25">
      <c r="B989" s="22" t="s">
        <v>72</v>
      </c>
      <c r="V989" s="17"/>
      <c r="X989" s="22" t="s">
        <v>74</v>
      </c>
    </row>
    <row r="990" spans="2:41" ht="23.25">
      <c r="B990" s="23" t="s">
        <v>32</v>
      </c>
      <c r="C990" s="20">
        <f>IF(X942="PAGADO",0,Y947)</f>
        <v>-197.08999999999992</v>
      </c>
      <c r="E990" s="164" t="s">
        <v>20</v>
      </c>
      <c r="F990" s="164"/>
      <c r="G990" s="164"/>
      <c r="H990" s="164"/>
      <c r="V990" s="17"/>
      <c r="X990" s="23" t="s">
        <v>32</v>
      </c>
      <c r="Y990" s="20">
        <f>IF(B990="PAGADO",0,C995)</f>
        <v>-197.08999999999992</v>
      </c>
      <c r="AA990" s="164" t="s">
        <v>20</v>
      </c>
      <c r="AB990" s="164"/>
      <c r="AC990" s="164"/>
      <c r="AD990" s="164"/>
    </row>
    <row r="991" spans="2:41">
      <c r="B991" s="1" t="s">
        <v>0</v>
      </c>
      <c r="C991" s="19">
        <f>H1006</f>
        <v>0</v>
      </c>
      <c r="E991" s="2" t="s">
        <v>1</v>
      </c>
      <c r="F991" s="2" t="s">
        <v>2</v>
      </c>
      <c r="G991" s="2" t="s">
        <v>3</v>
      </c>
      <c r="H991" s="2" t="s">
        <v>4</v>
      </c>
      <c r="N991" s="2" t="s">
        <v>1</v>
      </c>
      <c r="O991" s="2" t="s">
        <v>5</v>
      </c>
      <c r="P991" s="2" t="s">
        <v>4</v>
      </c>
      <c r="Q991" s="2" t="s">
        <v>6</v>
      </c>
      <c r="R991" s="2" t="s">
        <v>7</v>
      </c>
      <c r="S991" s="3"/>
      <c r="V991" s="17"/>
      <c r="X991" s="1" t="s">
        <v>0</v>
      </c>
      <c r="Y991" s="19">
        <f>AD1006</f>
        <v>0</v>
      </c>
      <c r="AA991" s="2" t="s">
        <v>1</v>
      </c>
      <c r="AB991" s="2" t="s">
        <v>2</v>
      </c>
      <c r="AC991" s="2" t="s">
        <v>3</v>
      </c>
      <c r="AD991" s="2" t="s">
        <v>4</v>
      </c>
      <c r="AJ991" s="2" t="s">
        <v>1</v>
      </c>
      <c r="AK991" s="2" t="s">
        <v>5</v>
      </c>
      <c r="AL991" s="2" t="s">
        <v>4</v>
      </c>
      <c r="AM991" s="2" t="s">
        <v>6</v>
      </c>
      <c r="AN991" s="2" t="s">
        <v>7</v>
      </c>
      <c r="AO991" s="3"/>
    </row>
    <row r="992" spans="2:41">
      <c r="C992" s="2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Y992" s="2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" t="s">
        <v>24</v>
      </c>
      <c r="C993" s="19">
        <f>IF(C990&gt;0,C990+C991,C991)</f>
        <v>0</v>
      </c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" t="s">
        <v>24</v>
      </c>
      <c r="Y993" s="19">
        <f>IF(Y990&gt;0,Y990+Y991,Y991)</f>
        <v>0</v>
      </c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9</v>
      </c>
      <c r="C994" s="20">
        <f>C1017</f>
        <v>197.08999999999992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9</v>
      </c>
      <c r="Y994" s="20">
        <f>Y1017</f>
        <v>197.08999999999992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6" t="s">
        <v>25</v>
      </c>
      <c r="C995" s="21">
        <f>C993-C994</f>
        <v>-197.08999999999992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6" t="s">
        <v>8</v>
      </c>
      <c r="Y995" s="21">
        <f>Y993-Y994</f>
        <v>-197.08999999999992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 ht="26.25">
      <c r="B996" s="167" t="str">
        <f>IF(C995&lt;0,"NO PAGAR","COBRAR")</f>
        <v>NO PAGAR</v>
      </c>
      <c r="C996" s="167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67" t="str">
        <f>IF(Y995&lt;0,"NO PAGAR","COBRAR")</f>
        <v>NO PAGAR</v>
      </c>
      <c r="Y996" s="167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58" t="s">
        <v>9</v>
      </c>
      <c r="C997" s="159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58" t="s">
        <v>9</v>
      </c>
      <c r="Y997" s="159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9" t="str">
        <f>IF(C1031&lt;0,"SALDO A FAVOR","SALDO ADELANTAD0'")</f>
        <v>SALDO ADELANTAD0'</v>
      </c>
      <c r="C998" s="10">
        <f>IF(Y942&lt;=0,Y942*-1)</f>
        <v>197.08999999999992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9" t="str">
        <f>IF(C995&lt;0,"SALDO ADELANTADO","SALDO A FAVOR'")</f>
        <v>SALDO ADELANTADO</v>
      </c>
      <c r="Y998" s="10">
        <f>IF(C995&lt;=0,C995*-1)</f>
        <v>197.08999999999992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10</v>
      </c>
      <c r="C999" s="10">
        <f>R1008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10</v>
      </c>
      <c r="Y999" s="10">
        <f>AN1008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11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11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12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12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13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13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14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14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15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15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16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16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17</v>
      </c>
      <c r="C1006" s="10"/>
      <c r="E1006" s="160" t="s">
        <v>7</v>
      </c>
      <c r="F1006" s="161"/>
      <c r="G1006" s="162"/>
      <c r="H1006" s="5">
        <f>SUM(H992:H1005)</f>
        <v>0</v>
      </c>
      <c r="N1006" s="3"/>
      <c r="O1006" s="3"/>
      <c r="P1006" s="3"/>
      <c r="Q1006" s="3"/>
      <c r="R1006" s="18"/>
      <c r="S1006" s="3"/>
      <c r="V1006" s="17"/>
      <c r="X1006" s="11" t="s">
        <v>17</v>
      </c>
      <c r="Y1006" s="10"/>
      <c r="AA1006" s="160" t="s">
        <v>7</v>
      </c>
      <c r="AB1006" s="161"/>
      <c r="AC1006" s="162"/>
      <c r="AD1006" s="5">
        <f>SUM(AD992:AD1005)</f>
        <v>0</v>
      </c>
      <c r="AJ1006" s="3"/>
      <c r="AK1006" s="3"/>
      <c r="AL1006" s="3"/>
      <c r="AM1006" s="3"/>
      <c r="AN1006" s="18"/>
      <c r="AO1006" s="3"/>
    </row>
    <row r="1007" spans="2:41">
      <c r="B1007" s="12"/>
      <c r="C1007" s="10"/>
      <c r="E1007" s="13"/>
      <c r="F1007" s="13"/>
      <c r="G1007" s="13"/>
      <c r="N1007" s="3"/>
      <c r="O1007" s="3"/>
      <c r="P1007" s="3"/>
      <c r="Q1007" s="3"/>
      <c r="R1007" s="18"/>
      <c r="S1007" s="3"/>
      <c r="V1007" s="17"/>
      <c r="X1007" s="12"/>
      <c r="Y1007" s="10"/>
      <c r="AA1007" s="13"/>
      <c r="AB1007" s="13"/>
      <c r="AC1007" s="13"/>
      <c r="AJ1007" s="3"/>
      <c r="AK1007" s="3"/>
      <c r="AL1007" s="3"/>
      <c r="AM1007" s="3"/>
      <c r="AN1007" s="18"/>
      <c r="AO1007" s="3"/>
    </row>
    <row r="1008" spans="2:41">
      <c r="B1008" s="12"/>
      <c r="C1008" s="10"/>
      <c r="N1008" s="160" t="s">
        <v>7</v>
      </c>
      <c r="O1008" s="161"/>
      <c r="P1008" s="161"/>
      <c r="Q1008" s="162"/>
      <c r="R1008" s="18">
        <f>SUM(R992:R1007)</f>
        <v>0</v>
      </c>
      <c r="S1008" s="3"/>
      <c r="V1008" s="17"/>
      <c r="X1008" s="12"/>
      <c r="Y1008" s="10"/>
      <c r="AJ1008" s="160" t="s">
        <v>7</v>
      </c>
      <c r="AK1008" s="161"/>
      <c r="AL1008" s="161"/>
      <c r="AM1008" s="162"/>
      <c r="AN1008" s="18">
        <f>SUM(AN992:AN1007)</f>
        <v>0</v>
      </c>
      <c r="AO1008" s="3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E1011" s="14"/>
      <c r="V1011" s="17"/>
      <c r="X1011" s="12"/>
      <c r="Y1011" s="10"/>
      <c r="AA1011" s="14"/>
    </row>
    <row r="1012" spans="2:27">
      <c r="B1012" s="12"/>
      <c r="C1012" s="10"/>
      <c r="V1012" s="17"/>
      <c r="X1012" s="12"/>
      <c r="Y1012" s="10"/>
    </row>
    <row r="1013" spans="2:27">
      <c r="B1013" s="12"/>
      <c r="C1013" s="10"/>
      <c r="V1013" s="17"/>
      <c r="X1013" s="12"/>
      <c r="Y1013" s="10"/>
    </row>
    <row r="1014" spans="2:27">
      <c r="B1014" s="12"/>
      <c r="C1014" s="10"/>
      <c r="V1014" s="17"/>
      <c r="X1014" s="12"/>
      <c r="Y1014" s="10"/>
    </row>
    <row r="1015" spans="2:27">
      <c r="B1015" s="12"/>
      <c r="C1015" s="10"/>
      <c r="V1015" s="17"/>
      <c r="X1015" s="12"/>
      <c r="Y1015" s="10"/>
    </row>
    <row r="1016" spans="2:27">
      <c r="B1016" s="11"/>
      <c r="C1016" s="10"/>
      <c r="V1016" s="17"/>
      <c r="X1016" s="11"/>
      <c r="Y1016" s="10"/>
    </row>
    <row r="1017" spans="2:27">
      <c r="B1017" s="15" t="s">
        <v>18</v>
      </c>
      <c r="C1017" s="16">
        <f>SUM(C998:C1016)</f>
        <v>197.08999999999992</v>
      </c>
      <c r="V1017" s="17"/>
      <c r="X1017" s="15" t="s">
        <v>18</v>
      </c>
      <c r="Y1017" s="16">
        <f>SUM(Y998:Y1016)</f>
        <v>197.08999999999992</v>
      </c>
    </row>
    <row r="1018" spans="2:27">
      <c r="D1018" t="s">
        <v>22</v>
      </c>
      <c r="E1018" t="s">
        <v>21</v>
      </c>
      <c r="V1018" s="17"/>
      <c r="Z1018" t="s">
        <v>22</v>
      </c>
      <c r="AA1018" t="s">
        <v>21</v>
      </c>
    </row>
    <row r="1019" spans="2:27">
      <c r="E1019" s="1" t="s">
        <v>19</v>
      </c>
      <c r="V1019" s="17"/>
      <c r="AA1019" s="1" t="s">
        <v>19</v>
      </c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1:43">
      <c r="V1025" s="17"/>
    </row>
    <row r="1026" spans="1:43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  <c r="AA1026" s="17"/>
      <c r="AB1026" s="17"/>
      <c r="AC1026" s="17"/>
      <c r="AD1026" s="17"/>
      <c r="AE1026" s="17"/>
      <c r="AF1026" s="17"/>
      <c r="AG1026" s="17"/>
      <c r="AH1026" s="17"/>
      <c r="AI1026" s="17"/>
      <c r="AJ1026" s="17"/>
      <c r="AK1026" s="17"/>
      <c r="AL1026" s="17"/>
      <c r="AM1026" s="17"/>
      <c r="AN1026" s="17"/>
      <c r="AO1026" s="17"/>
      <c r="AP1026" s="17"/>
      <c r="AQ1026" s="17"/>
    </row>
    <row r="1027" spans="1:43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  <c r="AA1027" s="17"/>
      <c r="AB1027" s="17"/>
      <c r="AC1027" s="17"/>
      <c r="AD1027" s="17"/>
      <c r="AE1027" s="17"/>
      <c r="AF1027" s="17"/>
      <c r="AG1027" s="17"/>
      <c r="AH1027" s="17"/>
      <c r="AI1027" s="17"/>
      <c r="AJ1027" s="17"/>
      <c r="AK1027" s="17"/>
      <c r="AL1027" s="17"/>
      <c r="AM1027" s="17"/>
      <c r="AN1027" s="17"/>
      <c r="AO1027" s="17"/>
      <c r="AP1027" s="17"/>
      <c r="AQ1027" s="17"/>
    </row>
    <row r="1028" spans="1:43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  <c r="AA1028" s="17"/>
      <c r="AB1028" s="17"/>
      <c r="AC1028" s="17"/>
      <c r="AD1028" s="17"/>
      <c r="AE1028" s="17"/>
      <c r="AF1028" s="17"/>
      <c r="AG1028" s="17"/>
      <c r="AH1028" s="17"/>
      <c r="AI1028" s="17"/>
      <c r="AJ1028" s="17"/>
      <c r="AK1028" s="17"/>
      <c r="AL1028" s="17"/>
      <c r="AM1028" s="17"/>
      <c r="AN1028" s="17"/>
      <c r="AO1028" s="17"/>
      <c r="AP1028" s="17"/>
      <c r="AQ1028" s="17"/>
    </row>
    <row r="1029" spans="1:43">
      <c r="V1029" s="17"/>
    </row>
    <row r="1030" spans="1:43">
      <c r="H1030" s="163" t="s">
        <v>30</v>
      </c>
      <c r="I1030" s="163"/>
      <c r="J1030" s="163"/>
      <c r="V1030" s="17"/>
      <c r="AA1030" s="163" t="s">
        <v>31</v>
      </c>
      <c r="AB1030" s="163"/>
      <c r="AC1030" s="163"/>
    </row>
    <row r="1031" spans="1:43">
      <c r="H1031" s="163"/>
      <c r="I1031" s="163"/>
      <c r="J1031" s="163"/>
      <c r="V1031" s="17"/>
      <c r="AA1031" s="163"/>
      <c r="AB1031" s="163"/>
      <c r="AC1031" s="163"/>
    </row>
    <row r="1032" spans="1:43">
      <c r="V1032" s="17"/>
    </row>
    <row r="1033" spans="1:43">
      <c r="V1033" s="17"/>
    </row>
    <row r="1034" spans="1:43" ht="23.25">
      <c r="B1034" s="24" t="s">
        <v>72</v>
      </c>
      <c r="V1034" s="17"/>
      <c r="X1034" s="22" t="s">
        <v>72</v>
      </c>
    </row>
    <row r="1035" spans="1:43" ht="23.25">
      <c r="B1035" s="23" t="s">
        <v>32</v>
      </c>
      <c r="C1035" s="20">
        <f>IF(X990="PAGADO",0,C995)</f>
        <v>-197.08999999999992</v>
      </c>
      <c r="E1035" s="164" t="s">
        <v>20</v>
      </c>
      <c r="F1035" s="164"/>
      <c r="G1035" s="164"/>
      <c r="H1035" s="164"/>
      <c r="V1035" s="17"/>
      <c r="X1035" s="23" t="s">
        <v>32</v>
      </c>
      <c r="Y1035" s="20">
        <f>IF(B1835="PAGADO",0,C1040)</f>
        <v>-197.08999999999992</v>
      </c>
      <c r="AA1035" s="164" t="s">
        <v>20</v>
      </c>
      <c r="AB1035" s="164"/>
      <c r="AC1035" s="164"/>
      <c r="AD1035" s="164"/>
    </row>
    <row r="1036" spans="1:43">
      <c r="B1036" s="1" t="s">
        <v>0</v>
      </c>
      <c r="C1036" s="19">
        <f>H1051</f>
        <v>0</v>
      </c>
      <c r="E1036" s="2" t="s">
        <v>1</v>
      </c>
      <c r="F1036" s="2" t="s">
        <v>2</v>
      </c>
      <c r="G1036" s="2" t="s">
        <v>3</v>
      </c>
      <c r="H1036" s="2" t="s">
        <v>4</v>
      </c>
      <c r="N1036" s="2" t="s">
        <v>1</v>
      </c>
      <c r="O1036" s="2" t="s">
        <v>5</v>
      </c>
      <c r="P1036" s="2" t="s">
        <v>4</v>
      </c>
      <c r="Q1036" s="2" t="s">
        <v>6</v>
      </c>
      <c r="R1036" s="2" t="s">
        <v>7</v>
      </c>
      <c r="S1036" s="3"/>
      <c r="V1036" s="17"/>
      <c r="X1036" s="1" t="s">
        <v>0</v>
      </c>
      <c r="Y1036" s="19">
        <f>AD1051</f>
        <v>0</v>
      </c>
      <c r="AA1036" s="2" t="s">
        <v>1</v>
      </c>
      <c r="AB1036" s="2" t="s">
        <v>2</v>
      </c>
      <c r="AC1036" s="2" t="s">
        <v>3</v>
      </c>
      <c r="AD1036" s="2" t="s">
        <v>4</v>
      </c>
      <c r="AJ1036" s="2" t="s">
        <v>1</v>
      </c>
      <c r="AK1036" s="2" t="s">
        <v>5</v>
      </c>
      <c r="AL1036" s="2" t="s">
        <v>4</v>
      </c>
      <c r="AM1036" s="2" t="s">
        <v>6</v>
      </c>
      <c r="AN1036" s="2" t="s">
        <v>7</v>
      </c>
      <c r="AO1036" s="3"/>
    </row>
    <row r="1037" spans="1:43">
      <c r="C1037" s="2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Y1037" s="2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1:43">
      <c r="B1038" s="1" t="s">
        <v>24</v>
      </c>
      <c r="C1038" s="19">
        <f>IF(C1035&gt;0,C1035+C1036,C1036)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24</v>
      </c>
      <c r="Y1038" s="19">
        <f>IF(Y1035&gt;0,Y1035+Y1036,Y1036)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1:43">
      <c r="B1039" s="1" t="s">
        <v>9</v>
      </c>
      <c r="C1039" s="20">
        <f>C1063</f>
        <v>197.08999999999992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" t="s">
        <v>9</v>
      </c>
      <c r="Y1039" s="20">
        <f>Y1063</f>
        <v>197.08999999999992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1:43">
      <c r="B1040" s="6" t="s">
        <v>26</v>
      </c>
      <c r="C1040" s="21">
        <f>C1038-C1039</f>
        <v>-197.08999999999992</v>
      </c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6" t="s">
        <v>27</v>
      </c>
      <c r="Y1040" s="21">
        <f>Y1038-Y1039</f>
        <v>-197.08999999999992</v>
      </c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 ht="23.25">
      <c r="B1041" s="6"/>
      <c r="C1041" s="7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65" t="str">
        <f>IF(Y1040&lt;0,"NO PAGAR","COBRAR'")</f>
        <v>NO PAGAR</v>
      </c>
      <c r="Y1041" s="165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 ht="23.25">
      <c r="B1042" s="165" t="str">
        <f>IF(C1040&lt;0,"NO PAGAR","COBRAR'")</f>
        <v>NO PAGAR</v>
      </c>
      <c r="C1042" s="165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6"/>
      <c r="Y1042" s="8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58" t="s">
        <v>9</v>
      </c>
      <c r="C1043" s="159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58" t="s">
        <v>9</v>
      </c>
      <c r="Y1043" s="159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9" t="str">
        <f>IF(Y995&lt;0,"SALDO ADELANTADO","SALDO A FAVOR '")</f>
        <v>SALDO ADELANTADO</v>
      </c>
      <c r="C1044" s="10">
        <f>IF(Y995&lt;=0,Y995*-1)</f>
        <v>197.08999999999992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9" t="str">
        <f>IF(C1040&lt;0,"SALDO ADELANTADO","SALDO A FAVOR'")</f>
        <v>SALDO ADELANTADO</v>
      </c>
      <c r="Y1044" s="10">
        <f>IF(C1040&lt;=0,C1040*-1)</f>
        <v>197.08999999999992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10</v>
      </c>
      <c r="C1045" s="10">
        <f>R1053</f>
        <v>0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10</v>
      </c>
      <c r="Y1045" s="10">
        <f>AN1053</f>
        <v>0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11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11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12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12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13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13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14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14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15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15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16</v>
      </c>
      <c r="C1051" s="10"/>
      <c r="E1051" s="160" t="s">
        <v>7</v>
      </c>
      <c r="F1051" s="161"/>
      <c r="G1051" s="162"/>
      <c r="H1051" s="5">
        <f>SUM(H1037:H1050)</f>
        <v>0</v>
      </c>
      <c r="N1051" s="3"/>
      <c r="O1051" s="3"/>
      <c r="P1051" s="3"/>
      <c r="Q1051" s="3"/>
      <c r="R1051" s="18"/>
      <c r="S1051" s="3"/>
      <c r="V1051" s="17"/>
      <c r="X1051" s="11" t="s">
        <v>16</v>
      </c>
      <c r="Y1051" s="10"/>
      <c r="AA1051" s="160" t="s">
        <v>7</v>
      </c>
      <c r="AB1051" s="161"/>
      <c r="AC1051" s="162"/>
      <c r="AD1051" s="5">
        <f>SUM(AD1037:AD1050)</f>
        <v>0</v>
      </c>
      <c r="AJ1051" s="3"/>
      <c r="AK1051" s="3"/>
      <c r="AL1051" s="3"/>
      <c r="AM1051" s="3"/>
      <c r="AN1051" s="18"/>
      <c r="AO1051" s="3"/>
    </row>
    <row r="1052" spans="2:41">
      <c r="B1052" s="11" t="s">
        <v>17</v>
      </c>
      <c r="C1052" s="10"/>
      <c r="E1052" s="13"/>
      <c r="F1052" s="13"/>
      <c r="G1052" s="13"/>
      <c r="N1052" s="3"/>
      <c r="O1052" s="3"/>
      <c r="P1052" s="3"/>
      <c r="Q1052" s="3"/>
      <c r="R1052" s="18"/>
      <c r="S1052" s="3"/>
      <c r="V1052" s="17"/>
      <c r="X1052" s="11" t="s">
        <v>17</v>
      </c>
      <c r="Y1052" s="10"/>
      <c r="AA1052" s="13"/>
      <c r="AB1052" s="13"/>
      <c r="AC1052" s="13"/>
      <c r="AJ1052" s="3"/>
      <c r="AK1052" s="3"/>
      <c r="AL1052" s="3"/>
      <c r="AM1052" s="3"/>
      <c r="AN1052" s="18"/>
      <c r="AO1052" s="3"/>
    </row>
    <row r="1053" spans="2:41">
      <c r="B1053" s="12"/>
      <c r="C1053" s="10"/>
      <c r="N1053" s="160" t="s">
        <v>7</v>
      </c>
      <c r="O1053" s="161"/>
      <c r="P1053" s="161"/>
      <c r="Q1053" s="162"/>
      <c r="R1053" s="18">
        <f>SUM(R1037:R1052)</f>
        <v>0</v>
      </c>
      <c r="S1053" s="3"/>
      <c r="V1053" s="17"/>
      <c r="X1053" s="12"/>
      <c r="Y1053" s="10"/>
      <c r="AJ1053" s="160" t="s">
        <v>7</v>
      </c>
      <c r="AK1053" s="161"/>
      <c r="AL1053" s="161"/>
      <c r="AM1053" s="162"/>
      <c r="AN1053" s="18">
        <f>SUM(AN1037:AN1052)</f>
        <v>0</v>
      </c>
      <c r="AO1053" s="3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V1055" s="17"/>
      <c r="X1055" s="12"/>
      <c r="Y1055" s="10"/>
    </row>
    <row r="1056" spans="2:41">
      <c r="B1056" s="12"/>
      <c r="C1056" s="10"/>
      <c r="E1056" s="14"/>
      <c r="V1056" s="17"/>
      <c r="X1056" s="12"/>
      <c r="Y1056" s="10"/>
      <c r="AA1056" s="14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V1059" s="17"/>
      <c r="X1059" s="12"/>
      <c r="Y1059" s="10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1"/>
      <c r="C1062" s="10"/>
      <c r="V1062" s="17"/>
      <c r="X1062" s="11"/>
      <c r="Y1062" s="10"/>
    </row>
    <row r="1063" spans="2:27">
      <c r="B1063" s="15" t="s">
        <v>18</v>
      </c>
      <c r="C1063" s="16">
        <f>SUM(C1044:C1062)</f>
        <v>197.08999999999992</v>
      </c>
      <c r="D1063" t="s">
        <v>22</v>
      </c>
      <c r="E1063" t="s">
        <v>21</v>
      </c>
      <c r="V1063" s="17"/>
      <c r="X1063" s="15" t="s">
        <v>18</v>
      </c>
      <c r="Y1063" s="16">
        <f>SUM(Y1044:Y1062)</f>
        <v>197.08999999999992</v>
      </c>
      <c r="Z1063" t="s">
        <v>22</v>
      </c>
      <c r="AA1063" t="s">
        <v>21</v>
      </c>
    </row>
    <row r="1064" spans="2:27">
      <c r="E1064" s="1" t="s">
        <v>19</v>
      </c>
      <c r="V1064" s="17"/>
      <c r="AA1064" s="1" t="s">
        <v>19</v>
      </c>
    </row>
    <row r="1065" spans="2:27">
      <c r="V1065" s="17"/>
    </row>
    <row r="1066" spans="2:27">
      <c r="V1066" s="17"/>
    </row>
    <row r="1067" spans="2:27">
      <c r="V1067" s="17"/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4:AM494"/>
    <mergeCell ref="AC518:AE520"/>
    <mergeCell ref="H519:J520"/>
    <mergeCell ref="E476:H476"/>
    <mergeCell ref="AA476:AD476"/>
    <mergeCell ref="X482:Y482"/>
    <mergeCell ref="B483:C483"/>
    <mergeCell ref="B484:C484"/>
    <mergeCell ref="X484:Y484"/>
    <mergeCell ref="E524:H524"/>
    <mergeCell ref="AA524:AD524"/>
    <mergeCell ref="B530:C530"/>
    <mergeCell ref="X530:Y530"/>
    <mergeCell ref="B531:C531"/>
    <mergeCell ref="X531:Y531"/>
    <mergeCell ref="E492:G492"/>
    <mergeCell ref="AA492:AC492"/>
    <mergeCell ref="N494:Q494"/>
    <mergeCell ref="B576:C576"/>
    <mergeCell ref="B577:C577"/>
    <mergeCell ref="X577:Y577"/>
    <mergeCell ref="E540:G540"/>
    <mergeCell ref="AA540:AC540"/>
    <mergeCell ref="N542:Q542"/>
    <mergeCell ref="AJ542:AM542"/>
    <mergeCell ref="H564:J565"/>
    <mergeCell ref="AA564:AC565"/>
    <mergeCell ref="E585:G585"/>
    <mergeCell ref="AA585:AC585"/>
    <mergeCell ref="N587:Q587"/>
    <mergeCell ref="AJ587:AM587"/>
    <mergeCell ref="AC611:AE613"/>
    <mergeCell ref="H612:J613"/>
    <mergeCell ref="E569:H569"/>
    <mergeCell ref="AA569:AD569"/>
    <mergeCell ref="X575:Y575"/>
    <mergeCell ref="E633:G633"/>
    <mergeCell ref="AA633:AC633"/>
    <mergeCell ref="N635:Q635"/>
    <mergeCell ref="AJ635:AM635"/>
    <mergeCell ref="H657:J658"/>
    <mergeCell ref="AA657:AC658"/>
    <mergeCell ref="E617:H617"/>
    <mergeCell ref="AA617:AD617"/>
    <mergeCell ref="B623:C623"/>
    <mergeCell ref="X623:Y623"/>
    <mergeCell ref="B624:C624"/>
    <mergeCell ref="X624:Y624"/>
    <mergeCell ref="AJ680:AM680"/>
    <mergeCell ref="AC704:AE706"/>
    <mergeCell ref="H705:J706"/>
    <mergeCell ref="E662:H662"/>
    <mergeCell ref="AA662:AD662"/>
    <mergeCell ref="X668:Y668"/>
    <mergeCell ref="B669:C669"/>
    <mergeCell ref="B670:C670"/>
    <mergeCell ref="X670:Y670"/>
    <mergeCell ref="E710:H710"/>
    <mergeCell ref="AA710:AD710"/>
    <mergeCell ref="B716:C716"/>
    <mergeCell ref="X716:Y716"/>
    <mergeCell ref="B717:C717"/>
    <mergeCell ref="X717:Y717"/>
    <mergeCell ref="E678:G678"/>
    <mergeCell ref="AA678:AC678"/>
    <mergeCell ref="N680:Q680"/>
    <mergeCell ref="B762:C762"/>
    <mergeCell ref="B763:C763"/>
    <mergeCell ref="X763:Y763"/>
    <mergeCell ref="E726:G726"/>
    <mergeCell ref="AA726:AC726"/>
    <mergeCell ref="N728:Q728"/>
    <mergeCell ref="AJ728:AM728"/>
    <mergeCell ref="H750:J751"/>
    <mergeCell ref="AA750:AC751"/>
    <mergeCell ref="E771:G771"/>
    <mergeCell ref="AA771:AC771"/>
    <mergeCell ref="N773:Q773"/>
    <mergeCell ref="AJ773:AM773"/>
    <mergeCell ref="AC797:AE799"/>
    <mergeCell ref="H798:J799"/>
    <mergeCell ref="E755:H755"/>
    <mergeCell ref="AA755:AD755"/>
    <mergeCell ref="X761:Y761"/>
    <mergeCell ref="E819:G819"/>
    <mergeCell ref="AA819:AC819"/>
    <mergeCell ref="N821:Q821"/>
    <mergeCell ref="AJ821:AM821"/>
    <mergeCell ref="H843:J844"/>
    <mergeCell ref="AA843:AC844"/>
    <mergeCell ref="E803:H803"/>
    <mergeCell ref="AA803:AD803"/>
    <mergeCell ref="B809:C809"/>
    <mergeCell ref="X809:Y809"/>
    <mergeCell ref="B810:C810"/>
    <mergeCell ref="X810:Y810"/>
    <mergeCell ref="AJ866:AM866"/>
    <mergeCell ref="AC891:AE893"/>
    <mergeCell ref="H892:J893"/>
    <mergeCell ref="E848:H848"/>
    <mergeCell ref="AA848:AD848"/>
    <mergeCell ref="X854:Y854"/>
    <mergeCell ref="B855:C855"/>
    <mergeCell ref="B856:C856"/>
    <mergeCell ref="X856:Y856"/>
    <mergeCell ref="E897:H897"/>
    <mergeCell ref="AA897:AD897"/>
    <mergeCell ref="B903:C903"/>
    <mergeCell ref="X903:Y903"/>
    <mergeCell ref="B904:C904"/>
    <mergeCell ref="X904:Y904"/>
    <mergeCell ref="E864:G864"/>
    <mergeCell ref="AA864:AC864"/>
    <mergeCell ref="N866:Q866"/>
    <mergeCell ref="B949:C949"/>
    <mergeCell ref="B950:C950"/>
    <mergeCell ref="X950:Y950"/>
    <mergeCell ref="E913:G913"/>
    <mergeCell ref="AA913:AC913"/>
    <mergeCell ref="N915:Q915"/>
    <mergeCell ref="AJ915:AM915"/>
    <mergeCell ref="H937:J938"/>
    <mergeCell ref="AA937:AC938"/>
    <mergeCell ref="E958:G958"/>
    <mergeCell ref="AA958:AC958"/>
    <mergeCell ref="N960:Q960"/>
    <mergeCell ref="AJ960:AM960"/>
    <mergeCell ref="AC984:AE986"/>
    <mergeCell ref="H985:J986"/>
    <mergeCell ref="E942:H942"/>
    <mergeCell ref="AA942:AD942"/>
    <mergeCell ref="X948:Y948"/>
    <mergeCell ref="E1006:G1006"/>
    <mergeCell ref="AA1006:AC1006"/>
    <mergeCell ref="N1008:Q1008"/>
    <mergeCell ref="AJ1008:AM1008"/>
    <mergeCell ref="H1030:J1031"/>
    <mergeCell ref="AA1030:AC1031"/>
    <mergeCell ref="E990:H990"/>
    <mergeCell ref="AA990:AD990"/>
    <mergeCell ref="B996:C996"/>
    <mergeCell ref="X996:Y996"/>
    <mergeCell ref="B997:C997"/>
    <mergeCell ref="X997:Y997"/>
    <mergeCell ref="E1051:G1051"/>
    <mergeCell ref="AA1051:AC1051"/>
    <mergeCell ref="N1053:Q1053"/>
    <mergeCell ref="AJ1053:AM1053"/>
    <mergeCell ref="E1035:H1035"/>
    <mergeCell ref="AA1035:AD1035"/>
    <mergeCell ref="X1041:Y1041"/>
    <mergeCell ref="B1042:C1042"/>
    <mergeCell ref="B1043:C1043"/>
    <mergeCell ref="X1043:Y1043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86"/>
  <sheetViews>
    <sheetView topLeftCell="V481" zoomScale="85" zoomScaleNormal="85" workbookViewId="0">
      <selection activeCell="AA489" sqref="AA489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66" t="s">
        <v>29</v>
      </c>
      <c r="AD2" s="166"/>
      <c r="AE2" s="166"/>
    </row>
    <row r="3" spans="2:41">
      <c r="H3" s="163" t="s">
        <v>28</v>
      </c>
      <c r="I3" s="163"/>
      <c r="J3" s="163"/>
      <c r="V3" s="17"/>
      <c r="AC3" s="166"/>
      <c r="AD3" s="166"/>
      <c r="AE3" s="166"/>
    </row>
    <row r="4" spans="2:41">
      <c r="H4" s="163"/>
      <c r="I4" s="163"/>
      <c r="J4" s="163"/>
      <c r="V4" s="17"/>
      <c r="AC4" s="166"/>
      <c r="AD4" s="166"/>
      <c r="AE4" s="166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64" t="s">
        <v>62</v>
      </c>
      <c r="F8" s="164"/>
      <c r="G8" s="164"/>
      <c r="H8" s="164"/>
      <c r="O8" s="178" t="s">
        <v>188</v>
      </c>
      <c r="P8" s="178"/>
      <c r="Q8" s="178"/>
      <c r="V8" s="17"/>
      <c r="X8" s="23" t="s">
        <v>156</v>
      </c>
      <c r="Y8" s="20">
        <f>IF(B8="PAGADO",0,C13)</f>
        <v>212.35000000000002</v>
      </c>
      <c r="AA8" s="164" t="s">
        <v>142</v>
      </c>
      <c r="AB8" s="164"/>
      <c r="AC8" s="164"/>
      <c r="AD8" s="164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67" t="str">
        <f>IF(C13&lt;0,"NO PAGAR","COBRAR")</f>
        <v>COBRAR</v>
      </c>
      <c r="C14" s="167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67" t="str">
        <f>IF(Y13&lt;0,"NO PAGAR","COBRAR")</f>
        <v>COBRAR</v>
      </c>
      <c r="Y14" s="167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58" t="s">
        <v>9</v>
      </c>
      <c r="C15" s="159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58" t="s">
        <v>9</v>
      </c>
      <c r="Y15" s="159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60" t="s">
        <v>7</v>
      </c>
      <c r="F24" s="161"/>
      <c r="G24" s="162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60" t="s">
        <v>7</v>
      </c>
      <c r="AB24" s="161"/>
      <c r="AC24" s="162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60" t="s">
        <v>7</v>
      </c>
      <c r="O26" s="161"/>
      <c r="P26" s="161"/>
      <c r="Q26" s="162"/>
      <c r="R26" s="18">
        <f>SUM(R10:R25)</f>
        <v>282.64999999999998</v>
      </c>
      <c r="S26" s="3"/>
      <c r="V26" s="17"/>
      <c r="X26" s="12"/>
      <c r="Y26" s="10"/>
      <c r="AJ26" s="160" t="s">
        <v>7</v>
      </c>
      <c r="AK26" s="161"/>
      <c r="AL26" s="161"/>
      <c r="AM26" s="162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63" t="s">
        <v>30</v>
      </c>
      <c r="I48" s="163"/>
      <c r="J48" s="163"/>
      <c r="V48" s="17"/>
      <c r="AA48" s="163" t="s">
        <v>31</v>
      </c>
      <c r="AB48" s="163"/>
      <c r="AC48" s="163"/>
    </row>
    <row r="49" spans="2:41">
      <c r="H49" s="163"/>
      <c r="I49" s="163"/>
      <c r="J49" s="163"/>
      <c r="V49" s="17"/>
      <c r="AA49" s="163"/>
      <c r="AB49" s="163"/>
      <c r="AC49" s="163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64" t="s">
        <v>142</v>
      </c>
      <c r="F53" s="164"/>
      <c r="G53" s="164"/>
      <c r="H53" s="164"/>
      <c r="V53" s="17"/>
      <c r="X53" s="23" t="s">
        <v>32</v>
      </c>
      <c r="Y53" s="20">
        <f>IF(B53="PAGADO",0,C58)</f>
        <v>142.09</v>
      </c>
      <c r="AA53" s="164" t="s">
        <v>253</v>
      </c>
      <c r="AB53" s="164"/>
      <c r="AC53" s="164"/>
      <c r="AD53" s="164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65" t="str">
        <f>IF(Y58&lt;0,"NO PAGAR","COBRAR'")</f>
        <v>COBRAR'</v>
      </c>
      <c r="Y59" s="165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65" t="str">
        <f>IF(C58&lt;0,"NO PAGAR","COBRAR'")</f>
        <v>COBRAR'</v>
      </c>
      <c r="C60" s="165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58" t="s">
        <v>9</v>
      </c>
      <c r="C61" s="159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58" t="s">
        <v>9</v>
      </c>
      <c r="Y61" s="159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60" t="s">
        <v>7</v>
      </c>
      <c r="F69" s="161"/>
      <c r="G69" s="162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60" t="s">
        <v>7</v>
      </c>
      <c r="AB69" s="161"/>
      <c r="AC69" s="162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60" t="s">
        <v>7</v>
      </c>
      <c r="O71" s="161"/>
      <c r="P71" s="161"/>
      <c r="Q71" s="162"/>
      <c r="R71" s="18">
        <f>SUM(R55:R70)</f>
        <v>0</v>
      </c>
      <c r="S71" s="3"/>
      <c r="V71" s="17"/>
      <c r="X71" s="12"/>
      <c r="Y71" s="10"/>
      <c r="AJ71" s="160" t="s">
        <v>7</v>
      </c>
      <c r="AK71" s="161"/>
      <c r="AL71" s="161"/>
      <c r="AM71" s="162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66" t="s">
        <v>29</v>
      </c>
      <c r="AD99" s="166"/>
      <c r="AE99" s="166"/>
    </row>
    <row r="100" spans="2:41">
      <c r="H100" s="163" t="s">
        <v>28</v>
      </c>
      <c r="I100" s="163"/>
      <c r="J100" s="163"/>
      <c r="V100" s="17"/>
      <c r="AC100" s="166"/>
      <c r="AD100" s="166"/>
      <c r="AE100" s="166"/>
    </row>
    <row r="101" spans="2:41">
      <c r="H101" s="163"/>
      <c r="I101" s="163"/>
      <c r="J101" s="163"/>
      <c r="V101" s="17"/>
      <c r="AC101" s="166"/>
      <c r="AD101" s="166"/>
      <c r="AE101" s="166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64" t="s">
        <v>62</v>
      </c>
      <c r="F105" s="164"/>
      <c r="G105" s="164"/>
      <c r="H105" s="164"/>
      <c r="V105" s="17"/>
      <c r="X105" s="23" t="s">
        <v>75</v>
      </c>
      <c r="Y105" s="20">
        <f>IF(B105="PAGADO",0,C110)</f>
        <v>0</v>
      </c>
      <c r="AA105" s="164" t="s">
        <v>311</v>
      </c>
      <c r="AB105" s="164"/>
      <c r="AC105" s="164"/>
      <c r="AD105" s="164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67" t="str">
        <f>IF(C110&lt;0,"NO PAGAR","COBRAR")</f>
        <v>COBRAR</v>
      </c>
      <c r="C111" s="167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67" t="str">
        <f>IF(Y110&lt;0,"NO PAGAR","COBRAR")</f>
        <v>NO PAGAR</v>
      </c>
      <c r="Y111" s="167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58" t="s">
        <v>9</v>
      </c>
      <c r="C112" s="15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58" t="s">
        <v>9</v>
      </c>
      <c r="Y112" s="15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60" t="s">
        <v>7</v>
      </c>
      <c r="F121" s="161"/>
      <c r="G121" s="162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60" t="s">
        <v>7</v>
      </c>
      <c r="AB121" s="161"/>
      <c r="AC121" s="162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60" t="s">
        <v>7</v>
      </c>
      <c r="O123" s="161"/>
      <c r="P123" s="161"/>
      <c r="Q123" s="162"/>
      <c r="R123" s="18">
        <f>SUM(R107:R122)</f>
        <v>0</v>
      </c>
      <c r="S123" s="3"/>
      <c r="V123" s="17"/>
      <c r="X123" s="12"/>
      <c r="Y123" s="10"/>
      <c r="AJ123" s="160" t="s">
        <v>7</v>
      </c>
      <c r="AK123" s="161"/>
      <c r="AL123" s="161"/>
      <c r="AM123" s="162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63" t="s">
        <v>30</v>
      </c>
      <c r="I132" s="163"/>
      <c r="J132" s="163"/>
      <c r="V132" s="17"/>
      <c r="AA132" s="163" t="s">
        <v>31</v>
      </c>
      <c r="AB132" s="163"/>
      <c r="AC132" s="163"/>
    </row>
    <row r="133" spans="1:43">
      <c r="H133" s="163"/>
      <c r="I133" s="163"/>
      <c r="J133" s="163"/>
      <c r="V133" s="17"/>
      <c r="AA133" s="163"/>
      <c r="AB133" s="163"/>
      <c r="AC133" s="163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64" t="s">
        <v>311</v>
      </c>
      <c r="F137" s="164"/>
      <c r="G137" s="164"/>
      <c r="H137" s="164"/>
      <c r="V137" s="17"/>
      <c r="X137" s="23" t="s">
        <v>82</v>
      </c>
      <c r="Y137" s="20">
        <f>IF(B137="PAGADO",0,C142)</f>
        <v>474.76</v>
      </c>
      <c r="AA137" s="164" t="s">
        <v>311</v>
      </c>
      <c r="AB137" s="164"/>
      <c r="AC137" s="164"/>
      <c r="AD137" s="164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344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346</v>
      </c>
      <c r="AC139" s="3"/>
      <c r="AD139" s="5">
        <v>10</v>
      </c>
      <c r="AJ139" s="25">
        <v>44979</v>
      </c>
      <c r="AK139" s="3" t="s">
        <v>383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369</v>
      </c>
      <c r="AC140" s="3" t="s">
        <v>370</v>
      </c>
      <c r="AD140" s="5">
        <v>110</v>
      </c>
      <c r="AE140" t="s">
        <v>380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379</v>
      </c>
      <c r="AD141" s="5">
        <v>580</v>
      </c>
      <c r="AE141" t="s">
        <v>380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326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65" t="str">
        <f>IF(Y142&lt;0,"NO PAGAR","COBRAR'")</f>
        <v>COBRAR'</v>
      </c>
      <c r="Y143" s="165"/>
      <c r="AA143" s="4">
        <v>44949</v>
      </c>
      <c r="AB143" s="3" t="s">
        <v>279</v>
      </c>
      <c r="AC143" s="3" t="s">
        <v>89</v>
      </c>
      <c r="AD143" s="5">
        <v>120</v>
      </c>
      <c r="AE143" t="s">
        <v>380</v>
      </c>
      <c r="AJ143" s="3"/>
      <c r="AK143" s="3"/>
      <c r="AL143" s="3"/>
      <c r="AM143" s="3"/>
      <c r="AN143" s="18"/>
      <c r="AO143" s="3"/>
    </row>
    <row r="144" spans="1:43" ht="23.25">
      <c r="B144" s="165" t="str">
        <f>IF(C142&lt;0,"NO PAGAR","COBRAR'")</f>
        <v>COBRAR'</v>
      </c>
      <c r="C144" s="165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391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58" t="s">
        <v>9</v>
      </c>
      <c r="C145" s="159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58" t="s">
        <v>9</v>
      </c>
      <c r="Y145" s="159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60" t="s">
        <v>7</v>
      </c>
      <c r="F153" s="161"/>
      <c r="G153" s="162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60" t="s">
        <v>7</v>
      </c>
      <c r="AB153" s="161"/>
      <c r="AC153" s="162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60" t="s">
        <v>7</v>
      </c>
      <c r="O155" s="161"/>
      <c r="P155" s="161"/>
      <c r="Q155" s="162"/>
      <c r="R155" s="18">
        <f>SUM(R139:R154)</f>
        <v>20</v>
      </c>
      <c r="S155" s="3"/>
      <c r="V155" s="17"/>
      <c r="X155" s="12"/>
      <c r="Y155" s="10"/>
      <c r="AJ155" s="160" t="s">
        <v>7</v>
      </c>
      <c r="AK155" s="161"/>
      <c r="AL155" s="161"/>
      <c r="AM155" s="162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66" t="s">
        <v>29</v>
      </c>
      <c r="AD180" s="166"/>
      <c r="AE180" s="166"/>
    </row>
    <row r="181" spans="2:41">
      <c r="H181" s="163" t="s">
        <v>28</v>
      </c>
      <c r="I181" s="163"/>
      <c r="J181" s="163"/>
      <c r="V181" s="17"/>
      <c r="AC181" s="166"/>
      <c r="AD181" s="166"/>
      <c r="AE181" s="166"/>
    </row>
    <row r="182" spans="2:41">
      <c r="H182" s="163"/>
      <c r="I182" s="163"/>
      <c r="J182" s="163"/>
      <c r="V182" s="17"/>
      <c r="AC182" s="166"/>
      <c r="AD182" s="166"/>
      <c r="AE182" s="166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64" t="s">
        <v>253</v>
      </c>
      <c r="F186" s="164"/>
      <c r="G186" s="164"/>
      <c r="H186" s="164"/>
      <c r="V186" s="17"/>
      <c r="X186" s="23" t="s">
        <v>130</v>
      </c>
      <c r="Y186" s="20">
        <f>IF(B186="PAGADO",0,C191)</f>
        <v>1010</v>
      </c>
      <c r="AA186" s="164" t="s">
        <v>311</v>
      </c>
      <c r="AB186" s="164"/>
      <c r="AC186" s="164"/>
      <c r="AD186" s="164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400</v>
      </c>
      <c r="H188" s="5">
        <v>220</v>
      </c>
      <c r="I188" t="s">
        <v>380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461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443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380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446</v>
      </c>
      <c r="AD190" s="5">
        <v>170</v>
      </c>
      <c r="AE190" t="s">
        <v>380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424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67" t="str">
        <f>IF(C191&lt;0,"NO PAGAR","COBRAR")</f>
        <v>COBRAR</v>
      </c>
      <c r="C192" s="167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67" t="str">
        <f>IF(Y191&lt;0,"NO PAGAR","COBRAR")</f>
        <v>COBRAR</v>
      </c>
      <c r="Y192" s="167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58" t="s">
        <v>9</v>
      </c>
      <c r="C193" s="15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58" t="s">
        <v>9</v>
      </c>
      <c r="Y193" s="15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454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463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60" t="s">
        <v>7</v>
      </c>
      <c r="F202" s="161"/>
      <c r="G202" s="162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449</v>
      </c>
      <c r="Y202" s="10">
        <v>260</v>
      </c>
      <c r="AA202" s="160" t="s">
        <v>7</v>
      </c>
      <c r="AB202" s="161"/>
      <c r="AC202" s="162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60" t="s">
        <v>7</v>
      </c>
      <c r="O204" s="161"/>
      <c r="P204" s="161"/>
      <c r="Q204" s="162"/>
      <c r="R204" s="18">
        <f>SUM(R188:R203)</f>
        <v>0</v>
      </c>
      <c r="S204" s="3"/>
      <c r="V204" s="17"/>
      <c r="X204" s="12"/>
      <c r="Y204" s="10"/>
      <c r="AJ204" s="160" t="s">
        <v>7</v>
      </c>
      <c r="AK204" s="161"/>
      <c r="AL204" s="161"/>
      <c r="AM204" s="162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63" t="s">
        <v>30</v>
      </c>
      <c r="I226" s="163"/>
      <c r="J226" s="163"/>
      <c r="V226" s="17"/>
      <c r="AA226" s="163" t="s">
        <v>31</v>
      </c>
      <c r="AB226" s="163"/>
      <c r="AC226" s="163"/>
    </row>
    <row r="227" spans="2:41">
      <c r="H227" s="163"/>
      <c r="I227" s="163"/>
      <c r="J227" s="163"/>
      <c r="V227" s="17"/>
      <c r="AA227" s="163"/>
      <c r="AB227" s="163"/>
      <c r="AC227" s="163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64" t="s">
        <v>253</v>
      </c>
      <c r="F231" s="164"/>
      <c r="G231" s="164"/>
      <c r="H231" s="164"/>
      <c r="V231" s="17"/>
      <c r="X231" s="23" t="s">
        <v>82</v>
      </c>
      <c r="Y231" s="20">
        <f>IF(B231="PAGADO",0,C236)</f>
        <v>0</v>
      </c>
      <c r="AA231" s="164" t="s">
        <v>253</v>
      </c>
      <c r="AB231" s="164"/>
      <c r="AC231" s="164"/>
      <c r="AD231" s="164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494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380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502</v>
      </c>
      <c r="G234" s="3" t="s">
        <v>97</v>
      </c>
      <c r="H234" s="5">
        <v>325</v>
      </c>
      <c r="I234" t="s">
        <v>380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380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498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498</v>
      </c>
      <c r="G236" s="3" t="s">
        <v>503</v>
      </c>
      <c r="H236" s="5">
        <v>330</v>
      </c>
      <c r="I236" t="s">
        <v>380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498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65" t="str">
        <f>IF(Y236&lt;0,"NO PAGAR","COBRAR'")</f>
        <v>COBRAR'</v>
      </c>
      <c r="Y237" s="165"/>
      <c r="AA237" s="4">
        <v>44956</v>
      </c>
      <c r="AB237" s="3" t="s">
        <v>149</v>
      </c>
      <c r="AC237" s="3" t="s">
        <v>89</v>
      </c>
      <c r="AD237" s="5">
        <v>170</v>
      </c>
      <c r="AE237" t="s">
        <v>380</v>
      </c>
      <c r="AJ237" s="3"/>
      <c r="AK237" s="3"/>
      <c r="AL237" s="3"/>
      <c r="AM237" s="3"/>
      <c r="AN237" s="18"/>
      <c r="AO237" s="3"/>
    </row>
    <row r="238" spans="2:41" ht="23.25">
      <c r="B238" s="165" t="str">
        <f>IF(C236&lt;0,"NO PAGAR","COBRAR'")</f>
        <v>COBRAR'</v>
      </c>
      <c r="C238" s="165"/>
      <c r="E238" s="4">
        <v>44994</v>
      </c>
      <c r="F238" s="3" t="s">
        <v>513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380</v>
      </c>
      <c r="AJ238" s="3"/>
      <c r="AK238" s="3"/>
      <c r="AL238" s="3"/>
      <c r="AM238" s="3"/>
      <c r="AN238" s="18"/>
      <c r="AO238" s="3"/>
    </row>
    <row r="239" spans="2:41">
      <c r="B239" s="158" t="s">
        <v>9</v>
      </c>
      <c r="C239" s="159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58" t="s">
        <v>9</v>
      </c>
      <c r="Y239" s="159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60" t="s">
        <v>7</v>
      </c>
      <c r="F247" s="161"/>
      <c r="G247" s="162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60" t="s">
        <v>7</v>
      </c>
      <c r="AB247" s="161"/>
      <c r="AC247" s="162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531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60" t="s">
        <v>7</v>
      </c>
      <c r="O249" s="161"/>
      <c r="P249" s="161"/>
      <c r="Q249" s="162"/>
      <c r="R249" s="18">
        <f>SUM(R233:R248)</f>
        <v>0</v>
      </c>
      <c r="S249" s="3"/>
      <c r="V249" s="17"/>
      <c r="X249" s="12"/>
      <c r="Y249" s="10"/>
      <c r="AJ249" s="160" t="s">
        <v>7</v>
      </c>
      <c r="AK249" s="161"/>
      <c r="AL249" s="161"/>
      <c r="AM249" s="162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488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66" t="s">
        <v>29</v>
      </c>
      <c r="AD272" s="166"/>
      <c r="AE272" s="166"/>
    </row>
    <row r="273" spans="2:41">
      <c r="H273" s="163" t="s">
        <v>28</v>
      </c>
      <c r="I273" s="163"/>
      <c r="J273" s="163"/>
      <c r="V273" s="17"/>
      <c r="AC273" s="166"/>
      <c r="AD273" s="166"/>
      <c r="AE273" s="166"/>
    </row>
    <row r="274" spans="2:41">
      <c r="H274" s="163"/>
      <c r="I274" s="163"/>
      <c r="J274" s="163"/>
      <c r="V274" s="17"/>
      <c r="AC274" s="166"/>
      <c r="AD274" s="166"/>
      <c r="AE274" s="166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64" t="s">
        <v>253</v>
      </c>
      <c r="F278" s="164"/>
      <c r="G278" s="164"/>
      <c r="H278" s="164"/>
      <c r="V278" s="17"/>
      <c r="X278" s="23" t="s">
        <v>32</v>
      </c>
      <c r="Y278" s="20">
        <f>IF(B278="PAGADO",0,C283)</f>
        <v>-367.1</v>
      </c>
      <c r="AA278" s="164" t="s">
        <v>253</v>
      </c>
      <c r="AB278" s="164"/>
      <c r="AC278" s="164"/>
      <c r="AD278" s="164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631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591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632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604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67" t="str">
        <f>IF(C283&lt;0,"NO PAGAR","COBRAR")</f>
        <v>NO PAGAR</v>
      </c>
      <c r="C284" s="167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67" t="str">
        <f>IF(Y283&lt;0,"NO PAGAR","COBRAR")</f>
        <v>NO PAGAR</v>
      </c>
      <c r="Y284" s="167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58" t="s">
        <v>9</v>
      </c>
      <c r="C285" s="15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58" t="s">
        <v>9</v>
      </c>
      <c r="Y285" s="15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628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574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611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60" t="s">
        <v>7</v>
      </c>
      <c r="F294" s="161"/>
      <c r="G294" s="162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60" t="s">
        <v>7</v>
      </c>
      <c r="AB294" s="161"/>
      <c r="AC294" s="162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60" t="s">
        <v>7</v>
      </c>
      <c r="O296" s="161"/>
      <c r="P296" s="161"/>
      <c r="Q296" s="162"/>
      <c r="R296" s="18">
        <f>SUM(R280:R295)</f>
        <v>320</v>
      </c>
      <c r="S296" s="3"/>
      <c r="V296" s="17"/>
      <c r="X296" s="12"/>
      <c r="Y296" s="10"/>
      <c r="AJ296" s="160" t="s">
        <v>7</v>
      </c>
      <c r="AK296" s="161"/>
      <c r="AL296" s="161"/>
      <c r="AM296" s="162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63" t="s">
        <v>30</v>
      </c>
      <c r="I318" s="163"/>
      <c r="J318" s="163"/>
      <c r="V318" s="17"/>
      <c r="AA318" s="163" t="s">
        <v>31</v>
      </c>
      <c r="AB318" s="163"/>
      <c r="AC318" s="163"/>
    </row>
    <row r="319" spans="1:43">
      <c r="H319" s="163"/>
      <c r="I319" s="163"/>
      <c r="J319" s="163"/>
      <c r="V319" s="17"/>
      <c r="AA319" s="163"/>
      <c r="AB319" s="163"/>
      <c r="AC319" s="163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64" t="s">
        <v>311</v>
      </c>
      <c r="F323" s="164"/>
      <c r="G323" s="164"/>
      <c r="H323" s="164"/>
      <c r="V323" s="17"/>
      <c r="X323" s="23" t="s">
        <v>32</v>
      </c>
      <c r="Y323" s="20">
        <f>IF(B1086="PAGADO",0,C328)</f>
        <v>-324.73999999999978</v>
      </c>
      <c r="AA323" s="164" t="s">
        <v>311</v>
      </c>
      <c r="AB323" s="164"/>
      <c r="AC323" s="164"/>
      <c r="AD323" s="164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502</v>
      </c>
      <c r="G325" s="3" t="s">
        <v>106</v>
      </c>
      <c r="H325" s="5">
        <v>320</v>
      </c>
      <c r="I325" t="s">
        <v>380</v>
      </c>
      <c r="N325" s="25">
        <v>45033</v>
      </c>
      <c r="O325" s="3" t="s">
        <v>435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326</v>
      </c>
      <c r="AC325" s="3" t="s">
        <v>676</v>
      </c>
      <c r="AD325" s="3">
        <v>150</v>
      </c>
      <c r="AE325" s="18" t="s">
        <v>677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498</v>
      </c>
      <c r="G326" s="3" t="s">
        <v>334</v>
      </c>
      <c r="H326" s="5">
        <v>310</v>
      </c>
      <c r="I326" t="s">
        <v>380</v>
      </c>
      <c r="N326" s="25">
        <v>45035</v>
      </c>
      <c r="O326" s="3" t="s">
        <v>435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676</v>
      </c>
      <c r="AD326" s="5">
        <v>170</v>
      </c>
      <c r="AE326" s="3" t="s">
        <v>677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498</v>
      </c>
      <c r="G327" s="3" t="s">
        <v>648</v>
      </c>
      <c r="H327" s="5">
        <v>340</v>
      </c>
      <c r="I327" t="s">
        <v>380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676</v>
      </c>
      <c r="AD327" s="5">
        <v>170</v>
      </c>
      <c r="AE327" s="3" t="s">
        <v>693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498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326</v>
      </c>
      <c r="G329" s="3" t="s">
        <v>89</v>
      </c>
      <c r="H329" s="5">
        <v>150</v>
      </c>
      <c r="I329" t="s">
        <v>380</v>
      </c>
      <c r="N329" s="3"/>
      <c r="O329" s="3"/>
      <c r="P329" s="3"/>
      <c r="Q329" s="3"/>
      <c r="R329" s="18"/>
      <c r="S329" s="3"/>
      <c r="V329" s="17"/>
      <c r="X329" s="165" t="str">
        <f>IF(Y328&lt;0,"NO PAGAR","COBRAR'")</f>
        <v>NO PAGAR</v>
      </c>
      <c r="Y329" s="165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65" t="str">
        <f>IF(C328&lt;0,"NO PAGAR","COBRAR'")</f>
        <v>NO PAGAR</v>
      </c>
      <c r="C330" s="165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58" t="s">
        <v>9</v>
      </c>
      <c r="C331" s="159"/>
      <c r="E331" s="4">
        <v>44980</v>
      </c>
      <c r="F331" s="3" t="s">
        <v>138</v>
      </c>
      <c r="G331" s="3" t="s">
        <v>152</v>
      </c>
      <c r="H331" s="5">
        <v>190</v>
      </c>
      <c r="I331" t="s">
        <v>380</v>
      </c>
      <c r="N331" s="3"/>
      <c r="O331" s="3"/>
      <c r="P331" s="3"/>
      <c r="Q331" s="3"/>
      <c r="R331" s="18"/>
      <c r="S331" s="3"/>
      <c r="V331" s="17"/>
      <c r="X331" s="158" t="s">
        <v>9</v>
      </c>
      <c r="Y331" s="159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649</v>
      </c>
      <c r="H333" s="5">
        <v>170</v>
      </c>
      <c r="I333" t="s">
        <v>380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650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381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380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667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356</v>
      </c>
      <c r="G338" s="3" t="s">
        <v>141</v>
      </c>
      <c r="H338" s="5">
        <v>150</v>
      </c>
      <c r="I338" t="s">
        <v>380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673</v>
      </c>
      <c r="C339" s="10">
        <v>47.05</v>
      </c>
      <c r="E339" s="4">
        <v>45034</v>
      </c>
      <c r="F339" s="3" t="s">
        <v>356</v>
      </c>
      <c r="G339" s="3" t="s">
        <v>89</v>
      </c>
      <c r="H339" s="5">
        <v>140</v>
      </c>
      <c r="I339" t="s">
        <v>380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60" t="s">
        <v>7</v>
      </c>
      <c r="AB339" s="161"/>
      <c r="AC339" s="162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60" t="s">
        <v>7</v>
      </c>
      <c r="F340" s="161"/>
      <c r="G340" s="162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697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60" t="s">
        <v>7</v>
      </c>
      <c r="O341" s="161"/>
      <c r="P341" s="161"/>
      <c r="Q341" s="162"/>
      <c r="R341" s="18">
        <f>SUM(R325:R340)</f>
        <v>3750</v>
      </c>
      <c r="S341" s="3"/>
      <c r="V341" s="17"/>
      <c r="X341" s="12"/>
      <c r="Y341" s="10"/>
      <c r="AJ341" s="160" t="s">
        <v>7</v>
      </c>
      <c r="AK341" s="161"/>
      <c r="AL341" s="161"/>
      <c r="AM341" s="162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176" t="s">
        <v>64</v>
      </c>
      <c r="AC368" s="173" t="s">
        <v>29</v>
      </c>
      <c r="AD368" s="173"/>
      <c r="AE368" s="173"/>
    </row>
    <row r="369" spans="2:41">
      <c r="V369" s="17"/>
      <c r="X369" s="176"/>
      <c r="AC369" s="173"/>
      <c r="AD369" s="173"/>
      <c r="AE369" s="173"/>
    </row>
    <row r="370" spans="2:41" ht="23.25">
      <c r="B370" s="22" t="s">
        <v>64</v>
      </c>
      <c r="V370" s="17"/>
      <c r="X370" s="176"/>
      <c r="AC370" s="173"/>
      <c r="AD370" s="173"/>
      <c r="AE370" s="173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64" t="s">
        <v>311</v>
      </c>
      <c r="AB371" s="164"/>
      <c r="AC371" s="164"/>
      <c r="AD371" s="164"/>
    </row>
    <row r="372" spans="2:41" ht="23.25">
      <c r="B372" s="1" t="s">
        <v>0</v>
      </c>
      <c r="C372" s="19">
        <f>H388</f>
        <v>590</v>
      </c>
      <c r="E372" s="164" t="s">
        <v>311</v>
      </c>
      <c r="F372" s="164"/>
      <c r="G372" s="164"/>
      <c r="H372" s="164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515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710</v>
      </c>
      <c r="G374" s="3" t="s">
        <v>711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758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710</v>
      </c>
      <c r="G375" s="3" t="s">
        <v>711</v>
      </c>
      <c r="H375" s="5">
        <v>90</v>
      </c>
      <c r="I375" t="s">
        <v>380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380</v>
      </c>
      <c r="AJ375" s="25">
        <v>45056</v>
      </c>
      <c r="AK375" s="3" t="s">
        <v>771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712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380</v>
      </c>
      <c r="AJ376" s="25">
        <v>45056</v>
      </c>
      <c r="AK376" s="3" t="s">
        <v>772</v>
      </c>
      <c r="AL376" s="3"/>
      <c r="AM376" s="3"/>
      <c r="AN376" s="18">
        <v>58.92</v>
      </c>
      <c r="AO376" s="3"/>
    </row>
    <row r="377" spans="2:41" ht="26.25">
      <c r="B377" s="167" t="str">
        <f>IF(C376&lt;0,"NO PAGAR","COBRAR")</f>
        <v>COBRAR</v>
      </c>
      <c r="C377" s="167"/>
      <c r="E377" s="4">
        <v>44981</v>
      </c>
      <c r="F377" s="3" t="s">
        <v>713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67" t="str">
        <f>IF(Y376&lt;0,"NO PAGAR","COBRAR")</f>
        <v>NO PAGAR</v>
      </c>
      <c r="Y377" s="167"/>
      <c r="AA377" s="4">
        <v>45028</v>
      </c>
      <c r="AB377" s="3" t="s">
        <v>730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58" t="s">
        <v>9</v>
      </c>
      <c r="C378" s="15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58" t="s">
        <v>9</v>
      </c>
      <c r="Y378" s="159"/>
      <c r="AA378" s="4">
        <v>45002</v>
      </c>
      <c r="AB378" s="3" t="s">
        <v>732</v>
      </c>
      <c r="AC378" s="3" t="s">
        <v>733</v>
      </c>
      <c r="AD378" s="5">
        <v>190</v>
      </c>
      <c r="AE378" s="3" t="s">
        <v>380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380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759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759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759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60" t="s">
        <v>7</v>
      </c>
      <c r="AK383" s="161"/>
      <c r="AL383" s="161"/>
      <c r="AM383" s="162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768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744</v>
      </c>
      <c r="Y386" s="10">
        <v>18.02</v>
      </c>
      <c r="AA386" s="4"/>
      <c r="AB386" s="3"/>
      <c r="AC386" s="3"/>
      <c r="AD386" s="5"/>
      <c r="AE386" s="3"/>
      <c r="AH386" s="66" t="s">
        <v>472</v>
      </c>
      <c r="AI386" s="102">
        <v>24363</v>
      </c>
      <c r="AJ386" s="68" t="s">
        <v>677</v>
      </c>
      <c r="AK386" s="69">
        <v>45035</v>
      </c>
      <c r="AL386" s="66">
        <v>1724600125</v>
      </c>
      <c r="AM386" s="66" t="s">
        <v>62</v>
      </c>
      <c r="AN386" s="109" t="s">
        <v>478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60" t="s">
        <v>7</v>
      </c>
      <c r="AB387" s="161"/>
      <c r="AC387" s="162"/>
      <c r="AD387" s="5">
        <f>SUM(AD373:AD386)</f>
        <v>1950</v>
      </c>
      <c r="AE387" s="3"/>
      <c r="AH387" s="61" t="s">
        <v>472</v>
      </c>
      <c r="AI387" s="101">
        <v>24591</v>
      </c>
      <c r="AJ387" s="63" t="s">
        <v>677</v>
      </c>
      <c r="AK387" s="64">
        <v>45042</v>
      </c>
      <c r="AL387" s="61">
        <v>1753640125</v>
      </c>
      <c r="AM387" s="61" t="s">
        <v>754</v>
      </c>
      <c r="AN387" s="108" t="s">
        <v>478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60" t="s">
        <v>7</v>
      </c>
      <c r="F388" s="161"/>
      <c r="G388" s="162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472</v>
      </c>
      <c r="AI388" s="102">
        <v>24362</v>
      </c>
      <c r="AJ388" s="68" t="s">
        <v>755</v>
      </c>
      <c r="AK388" s="69">
        <v>45035</v>
      </c>
      <c r="AL388" s="66">
        <v>1724600125</v>
      </c>
      <c r="AM388" s="66" t="s">
        <v>62</v>
      </c>
      <c r="AN388" s="109" t="s">
        <v>478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60" t="s">
        <v>7</v>
      </c>
      <c r="O389" s="161"/>
      <c r="P389" s="161"/>
      <c r="Q389" s="162"/>
      <c r="R389" s="18">
        <f>SUM(R373:R388)</f>
        <v>0</v>
      </c>
      <c r="S389" s="3"/>
      <c r="V389" s="17"/>
      <c r="X389" s="12"/>
      <c r="Y389" s="10"/>
      <c r="AH389" s="61" t="s">
        <v>472</v>
      </c>
      <c r="AI389" s="101">
        <v>24593</v>
      </c>
      <c r="AJ389" s="63" t="s">
        <v>755</v>
      </c>
      <c r="AK389" s="64">
        <v>45042</v>
      </c>
      <c r="AL389" s="61">
        <v>1724600125</v>
      </c>
      <c r="AM389" s="61" t="s">
        <v>62</v>
      </c>
      <c r="AN389" s="108" t="s">
        <v>478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472</v>
      </c>
      <c r="AI390" s="102">
        <v>24371</v>
      </c>
      <c r="AJ390" s="68" t="s">
        <v>693</v>
      </c>
      <c r="AK390" s="69">
        <v>45035</v>
      </c>
      <c r="AL390" s="66">
        <v>924011786</v>
      </c>
      <c r="AM390" s="66" t="s">
        <v>756</v>
      </c>
      <c r="AN390" s="109" t="s">
        <v>478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472</v>
      </c>
      <c r="AI391" s="101">
        <v>24524</v>
      </c>
      <c r="AJ391" s="63" t="s">
        <v>693</v>
      </c>
      <c r="AK391" s="64">
        <v>45040</v>
      </c>
      <c r="AL391" s="61">
        <v>924011786</v>
      </c>
      <c r="AM391" s="61" t="s">
        <v>756</v>
      </c>
      <c r="AN391" s="108" t="s">
        <v>478</v>
      </c>
      <c r="AO391" s="61">
        <v>12345</v>
      </c>
      <c r="AP391" s="65">
        <v>57.143000000000001</v>
      </c>
      <c r="AQ391" s="65">
        <v>100</v>
      </c>
      <c r="AR391" s="103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472</v>
      </c>
      <c r="AI392" s="102">
        <v>24597</v>
      </c>
      <c r="AJ392" s="68" t="s">
        <v>693</v>
      </c>
      <c r="AK392" s="69">
        <v>45042</v>
      </c>
      <c r="AL392" s="66">
        <v>924011786</v>
      </c>
      <c r="AM392" s="66" t="s">
        <v>757</v>
      </c>
      <c r="AN392" s="109" t="s">
        <v>478</v>
      </c>
      <c r="AO392" s="66">
        <v>9999</v>
      </c>
      <c r="AP392" s="70">
        <v>50.348999999999997</v>
      </c>
      <c r="AQ392" s="70">
        <v>88.11</v>
      </c>
      <c r="AR392" s="103"/>
    </row>
    <row r="393" spans="2:44" ht="15.75" customHeight="1">
      <c r="D393" t="s">
        <v>22</v>
      </c>
      <c r="E393" t="s">
        <v>21</v>
      </c>
      <c r="V393" s="17"/>
      <c r="AH393" s="61" t="s">
        <v>472</v>
      </c>
      <c r="AI393" s="101">
        <v>24598</v>
      </c>
      <c r="AJ393" s="63" t="s">
        <v>693</v>
      </c>
      <c r="AK393" s="64">
        <v>45042</v>
      </c>
      <c r="AL393" s="61">
        <v>924011786</v>
      </c>
      <c r="AM393" s="61" t="s">
        <v>757</v>
      </c>
      <c r="AN393" s="108" t="s">
        <v>478</v>
      </c>
      <c r="AO393" s="61">
        <v>999</v>
      </c>
      <c r="AP393" s="65">
        <v>7.1420000000000003</v>
      </c>
      <c r="AQ393" s="65">
        <v>12.5</v>
      </c>
      <c r="AR393" s="103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3"/>
    </row>
    <row r="395" spans="2:44">
      <c r="V395" s="17"/>
      <c r="AR395" s="103"/>
    </row>
    <row r="396" spans="2:44">
      <c r="V396" s="17"/>
      <c r="AR396" s="103"/>
    </row>
    <row r="397" spans="2:44">
      <c r="V397" s="17"/>
      <c r="AR397" s="103"/>
    </row>
    <row r="398" spans="2:44">
      <c r="V398" s="17"/>
      <c r="AR398" s="103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63" t="s">
        <v>31</v>
      </c>
      <c r="AB405" s="163"/>
      <c r="AC405" s="163"/>
    </row>
    <row r="406" spans="1:43" ht="15" customHeight="1">
      <c r="H406" s="76"/>
      <c r="I406" s="76"/>
      <c r="J406" s="76"/>
      <c r="V406" s="17"/>
      <c r="AA406" s="163"/>
      <c r="AB406" s="163"/>
      <c r="AC406" s="163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64" t="s">
        <v>62</v>
      </c>
      <c r="F410" s="164"/>
      <c r="G410" s="164"/>
      <c r="H410" s="164"/>
      <c r="V410" s="17"/>
      <c r="X410" s="23" t="s">
        <v>82</v>
      </c>
      <c r="Y410" s="20">
        <f>IF(B410="PAGADO",0,C415)</f>
        <v>0</v>
      </c>
      <c r="AA410" s="164" t="s">
        <v>142</v>
      </c>
      <c r="AB410" s="164"/>
      <c r="AC410" s="164"/>
      <c r="AD410" s="164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515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851</v>
      </c>
      <c r="AD412" s="5">
        <v>170</v>
      </c>
      <c r="AE412" t="s">
        <v>136</v>
      </c>
      <c r="AJ412" s="25">
        <v>45069</v>
      </c>
      <c r="AK412" s="3" t="s">
        <v>863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380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380</v>
      </c>
      <c r="AJ413" s="25">
        <v>45070</v>
      </c>
      <c r="AK413" s="3" t="s">
        <v>706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806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380</v>
      </c>
      <c r="N415" s="25">
        <v>45063</v>
      </c>
      <c r="O415" s="3" t="s">
        <v>807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808</v>
      </c>
      <c r="P416" s="3"/>
      <c r="Q416" s="3"/>
      <c r="R416" s="18">
        <v>78.400000000000006</v>
      </c>
      <c r="S416" s="3"/>
      <c r="V416" s="17"/>
      <c r="X416" s="165" t="str">
        <f>IF(Y415&lt;0,"NO PAGAR","COBRAR'")</f>
        <v>COBRAR'</v>
      </c>
      <c r="Y416" s="165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380</v>
      </c>
      <c r="AJ416" s="3"/>
      <c r="AK416" s="3"/>
      <c r="AL416" s="3"/>
      <c r="AM416" s="3"/>
      <c r="AN416" s="18"/>
      <c r="AO416" s="3"/>
    </row>
    <row r="417" spans="2:41" ht="23.25">
      <c r="B417" s="165" t="str">
        <f>IF(C415&lt;0,"NO PAGAR","COBRAR'")</f>
        <v>COBRAR'</v>
      </c>
      <c r="C417" s="165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813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380</v>
      </c>
      <c r="AJ417" s="3"/>
      <c r="AK417" s="3"/>
      <c r="AL417" s="3"/>
      <c r="AM417" s="3"/>
      <c r="AN417" s="18"/>
      <c r="AO417" s="3"/>
    </row>
    <row r="418" spans="2:41">
      <c r="B418" s="158" t="s">
        <v>9</v>
      </c>
      <c r="C418" s="159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58" t="s">
        <v>9</v>
      </c>
      <c r="Y418" s="159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332</v>
      </c>
      <c r="G420" s="3" t="s">
        <v>334</v>
      </c>
      <c r="H420" s="5">
        <v>315</v>
      </c>
      <c r="I420" t="s">
        <v>380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332</v>
      </c>
      <c r="G421" s="3" t="s">
        <v>106</v>
      </c>
      <c r="H421" s="5">
        <v>285</v>
      </c>
      <c r="I421" t="s">
        <v>380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332</v>
      </c>
      <c r="G422" s="3" t="s">
        <v>106</v>
      </c>
      <c r="H422" s="5">
        <v>285</v>
      </c>
      <c r="I422" t="s">
        <v>380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60" t="s">
        <v>7</v>
      </c>
      <c r="AK422" s="161"/>
      <c r="AL422" s="161"/>
      <c r="AM422" s="162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334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794</v>
      </c>
      <c r="G424" s="3" t="s">
        <v>795</v>
      </c>
      <c r="H424" s="5">
        <v>360</v>
      </c>
      <c r="I424" t="s">
        <v>796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2" t="s">
        <v>843</v>
      </c>
      <c r="AK424" s="122" t="s">
        <v>693</v>
      </c>
      <c r="AL424" s="122" t="s">
        <v>478</v>
      </c>
      <c r="AM424" s="123">
        <v>180.24</v>
      </c>
      <c r="AN424" s="124">
        <v>102.99299999999999</v>
      </c>
      <c r="AO424" s="124">
        <v>999</v>
      </c>
    </row>
    <row r="425" spans="2:41">
      <c r="B425" s="11" t="s">
        <v>15</v>
      </c>
      <c r="C425" s="10"/>
      <c r="E425" s="4"/>
      <c r="F425" s="3" t="s">
        <v>495</v>
      </c>
      <c r="G425" s="3" t="s">
        <v>817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2" t="s">
        <v>832</v>
      </c>
      <c r="AK425" s="122" t="s">
        <v>677</v>
      </c>
      <c r="AL425" s="122" t="s">
        <v>478</v>
      </c>
      <c r="AM425" s="123">
        <v>90.01</v>
      </c>
      <c r="AN425" s="124">
        <v>51.432000000000002</v>
      </c>
      <c r="AO425" s="124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60" t="s">
        <v>7</v>
      </c>
      <c r="AB426" s="161"/>
      <c r="AC426" s="162"/>
      <c r="AD426" s="5">
        <f>SUM(AD412:AD425)</f>
        <v>1880</v>
      </c>
      <c r="AJ426" s="122" t="s">
        <v>834</v>
      </c>
      <c r="AK426" s="122" t="s">
        <v>755</v>
      </c>
      <c r="AL426" s="122" t="s">
        <v>478</v>
      </c>
      <c r="AM426" s="123">
        <v>180</v>
      </c>
      <c r="AN426" s="124">
        <v>102.858</v>
      </c>
      <c r="AO426" s="124">
        <v>61784</v>
      </c>
    </row>
    <row r="427" spans="2:41">
      <c r="B427" s="11" t="s">
        <v>17</v>
      </c>
      <c r="C427" s="10"/>
      <c r="E427" s="4">
        <v>44995</v>
      </c>
      <c r="F427" s="3" t="s">
        <v>818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844</v>
      </c>
      <c r="Y427" s="10">
        <v>1078.26</v>
      </c>
      <c r="AA427" s="13"/>
      <c r="AB427" s="13"/>
      <c r="AC427" s="13"/>
      <c r="AJ427" s="122" t="s">
        <v>834</v>
      </c>
      <c r="AK427" s="122" t="s">
        <v>693</v>
      </c>
      <c r="AL427" s="122" t="s">
        <v>478</v>
      </c>
      <c r="AM427" s="123">
        <v>82</v>
      </c>
      <c r="AN427" s="124">
        <v>46.859000000000002</v>
      </c>
      <c r="AO427" s="124">
        <v>412778</v>
      </c>
    </row>
    <row r="428" spans="2:41">
      <c r="B428" s="12"/>
      <c r="C428" s="10"/>
      <c r="E428" s="4"/>
      <c r="F428" s="3"/>
      <c r="G428" s="3"/>
      <c r="H428" s="5"/>
      <c r="N428" s="160" t="s">
        <v>7</v>
      </c>
      <c r="O428" s="161"/>
      <c r="P428" s="161"/>
      <c r="Q428" s="162"/>
      <c r="R428" s="18">
        <f>SUM(R412:R427)</f>
        <v>2240.2000000000003</v>
      </c>
      <c r="S428" s="3"/>
      <c r="V428" s="17"/>
      <c r="X428" s="12"/>
      <c r="Y428" s="10"/>
      <c r="AJ428" s="122" t="s">
        <v>840</v>
      </c>
      <c r="AK428" s="122" t="s">
        <v>693</v>
      </c>
      <c r="AL428" s="122" t="s">
        <v>478</v>
      </c>
      <c r="AM428" s="123">
        <v>83.01</v>
      </c>
      <c r="AN428" s="124">
        <v>47.436</v>
      </c>
      <c r="AO428" s="124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2" t="s">
        <v>835</v>
      </c>
      <c r="AK429" s="122" t="s">
        <v>693</v>
      </c>
      <c r="AL429" s="122" t="s">
        <v>478</v>
      </c>
      <c r="AM429" s="123">
        <v>178</v>
      </c>
      <c r="AN429" s="124">
        <v>101.714</v>
      </c>
      <c r="AO429" s="124">
        <v>8596</v>
      </c>
    </row>
    <row r="430" spans="2:41">
      <c r="B430" s="12"/>
      <c r="C430" s="10"/>
      <c r="E430" s="160" t="s">
        <v>7</v>
      </c>
      <c r="F430" s="161"/>
      <c r="G430" s="162"/>
      <c r="H430" s="5">
        <f>SUM(H412:H429)</f>
        <v>4560</v>
      </c>
      <c r="V430" s="17"/>
      <c r="X430" s="12"/>
      <c r="Y430" s="10"/>
      <c r="AJ430" s="122" t="s">
        <v>838</v>
      </c>
      <c r="AK430" s="122" t="s">
        <v>677</v>
      </c>
      <c r="AL430" s="122" t="s">
        <v>478</v>
      </c>
      <c r="AM430" s="123">
        <v>85</v>
      </c>
      <c r="AN430" s="124">
        <v>48.573999999999998</v>
      </c>
      <c r="AO430" s="124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2" t="s">
        <v>835</v>
      </c>
      <c r="AK431" s="122" t="s">
        <v>755</v>
      </c>
      <c r="AL431" s="122" t="s">
        <v>478</v>
      </c>
      <c r="AM431" s="123">
        <v>200</v>
      </c>
      <c r="AN431" s="124">
        <v>114.286</v>
      </c>
      <c r="AO431" s="124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66" t="s">
        <v>29</v>
      </c>
      <c r="AD441" s="166"/>
      <c r="AE441" s="166"/>
    </row>
    <row r="442" spans="2:41" ht="35.25" customHeight="1">
      <c r="H442" s="76" t="s">
        <v>28</v>
      </c>
      <c r="I442" s="76"/>
      <c r="J442" s="76"/>
      <c r="V442" s="17"/>
      <c r="AC442" s="166"/>
      <c r="AD442" s="166"/>
      <c r="AE442" s="166"/>
    </row>
    <row r="443" spans="2:41" ht="15" customHeight="1">
      <c r="H443" s="76"/>
      <c r="I443" s="76"/>
      <c r="J443" s="76"/>
      <c r="V443" s="17"/>
      <c r="AC443" s="166"/>
      <c r="AD443" s="166"/>
      <c r="AE443" s="166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64" t="s">
        <v>311</v>
      </c>
      <c r="F447" s="164"/>
      <c r="G447" s="164"/>
      <c r="H447" s="164"/>
      <c r="V447" s="17"/>
      <c r="X447" s="23" t="s">
        <v>32</v>
      </c>
      <c r="Y447" s="20">
        <f>IF(B447="PAGADO",0,C452)</f>
        <v>221.34</v>
      </c>
      <c r="AA447" s="164" t="s">
        <v>253</v>
      </c>
      <c r="AB447" s="164"/>
      <c r="AC447" s="164"/>
      <c r="AD447" s="164"/>
      <c r="AJ447" s="25">
        <v>45084</v>
      </c>
      <c r="AK447" s="3" t="s">
        <v>772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893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876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886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67" t="str">
        <f>IF(C452&lt;0,"NO PAGAR","COBRAR")</f>
        <v>COBRAR</v>
      </c>
      <c r="C453" s="167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67" t="str">
        <f>IF(Y452&lt;0,"NO PAGAR","COBRAR")</f>
        <v>NO PAGAR</v>
      </c>
      <c r="Y453" s="167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58" t="s">
        <v>9</v>
      </c>
      <c r="C454" s="159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58" t="s">
        <v>9</v>
      </c>
      <c r="Y454" s="159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889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871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60" t="s">
        <v>7</v>
      </c>
      <c r="F463" s="161"/>
      <c r="G463" s="162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918</v>
      </c>
      <c r="Y463" s="10">
        <f>AN473</f>
        <v>950.01</v>
      </c>
      <c r="AA463" s="160" t="s">
        <v>7</v>
      </c>
      <c r="AB463" s="161"/>
      <c r="AC463" s="162"/>
      <c r="AD463" s="5">
        <f>SUM(AD449:AD462)</f>
        <v>370</v>
      </c>
      <c r="AJ463" s="160" t="s">
        <v>7</v>
      </c>
      <c r="AK463" s="161"/>
      <c r="AL463" s="161"/>
      <c r="AM463" s="162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1" t="s">
        <v>897</v>
      </c>
      <c r="AK464" s="131" t="s">
        <v>898</v>
      </c>
      <c r="AL464" s="131" t="s">
        <v>899</v>
      </c>
      <c r="AM464" s="131" t="s">
        <v>900</v>
      </c>
      <c r="AN464" s="131" t="s">
        <v>901</v>
      </c>
      <c r="AO464" s="131" t="s">
        <v>902</v>
      </c>
      <c r="AP464" s="131" t="s">
        <v>903</v>
      </c>
    </row>
    <row r="465" spans="1:43">
      <c r="B465" s="12"/>
      <c r="C465" s="10"/>
      <c r="N465" s="160" t="s">
        <v>7</v>
      </c>
      <c r="O465" s="161"/>
      <c r="P465" s="161"/>
      <c r="Q465" s="162"/>
      <c r="R465" s="18">
        <f>SUM(R449:R464)</f>
        <v>0</v>
      </c>
      <c r="S465" s="3"/>
      <c r="V465" s="17"/>
      <c r="X465" s="12"/>
      <c r="Y465" s="10"/>
      <c r="AJ465" s="127" t="s">
        <v>693</v>
      </c>
      <c r="AK465" s="128">
        <v>45063.76393519</v>
      </c>
      <c r="AL465" s="127" t="s">
        <v>478</v>
      </c>
      <c r="AM465" s="129">
        <v>45.713999999999999</v>
      </c>
      <c r="AN465" s="129">
        <v>80</v>
      </c>
      <c r="AO465" s="129">
        <v>12345</v>
      </c>
      <c r="AP465" s="130" t="s">
        <v>757</v>
      </c>
    </row>
    <row r="466" spans="1:43">
      <c r="B466" s="11"/>
      <c r="C466" s="10"/>
      <c r="V466" s="17"/>
      <c r="X466" s="11"/>
      <c r="Y466" s="10"/>
      <c r="AJ466" s="127" t="s">
        <v>693</v>
      </c>
      <c r="AK466" s="128">
        <v>45069.814444440002</v>
      </c>
      <c r="AL466" s="127" t="s">
        <v>478</v>
      </c>
      <c r="AM466" s="129">
        <v>74.284000000000006</v>
      </c>
      <c r="AN466" s="129">
        <v>130</v>
      </c>
      <c r="AO466" s="129">
        <v>9999</v>
      </c>
      <c r="AP466" s="130" t="s">
        <v>757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7" t="s">
        <v>693</v>
      </c>
      <c r="AK467" s="128">
        <v>45072.803958329998</v>
      </c>
      <c r="AL467" s="127" t="s">
        <v>478</v>
      </c>
      <c r="AM467" s="129">
        <v>57.145000000000003</v>
      </c>
      <c r="AN467" s="129">
        <v>100</v>
      </c>
      <c r="AO467" s="129">
        <v>0</v>
      </c>
      <c r="AP467" s="130" t="s">
        <v>757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7" t="s">
        <v>693</v>
      </c>
      <c r="AK468" s="128">
        <v>45077.508032409998</v>
      </c>
      <c r="AL468" s="127" t="s">
        <v>478</v>
      </c>
      <c r="AM468" s="129">
        <v>57.143000000000001</v>
      </c>
      <c r="AN468" s="129">
        <v>100</v>
      </c>
      <c r="AO468" s="129">
        <v>6565</v>
      </c>
      <c r="AP468" s="130" t="s">
        <v>756</v>
      </c>
    </row>
    <row r="469" spans="1:43">
      <c r="E469" s="1" t="s">
        <v>19</v>
      </c>
      <c r="V469" s="17"/>
      <c r="AA469" s="1" t="s">
        <v>19</v>
      </c>
      <c r="AJ469" s="127" t="s">
        <v>677</v>
      </c>
      <c r="AK469" s="128">
        <v>45064.906631940001</v>
      </c>
      <c r="AL469" s="127" t="s">
        <v>478</v>
      </c>
      <c r="AM469" s="129">
        <v>40</v>
      </c>
      <c r="AN469" s="129">
        <v>70</v>
      </c>
      <c r="AO469" s="129">
        <v>999</v>
      </c>
      <c r="AP469" s="130" t="s">
        <v>913</v>
      </c>
    </row>
    <row r="470" spans="1:43">
      <c r="V470" s="17"/>
      <c r="AJ470" s="127" t="s">
        <v>755</v>
      </c>
      <c r="AK470" s="128">
        <v>45070.353136569996</v>
      </c>
      <c r="AL470" s="127" t="s">
        <v>478</v>
      </c>
      <c r="AM470" s="129">
        <v>102.861</v>
      </c>
      <c r="AN470" s="129">
        <v>180.01</v>
      </c>
      <c r="AO470" s="129">
        <v>5555</v>
      </c>
      <c r="AP470" s="130" t="s">
        <v>914</v>
      </c>
    </row>
    <row r="471" spans="1:43">
      <c r="V471" s="17"/>
      <c r="AJ471" s="127" t="s">
        <v>755</v>
      </c>
      <c r="AK471" s="128">
        <v>45072.675520830002</v>
      </c>
      <c r="AL471" s="127" t="s">
        <v>478</v>
      </c>
      <c r="AM471" s="129">
        <v>108.571</v>
      </c>
      <c r="AN471" s="129">
        <v>190</v>
      </c>
      <c r="AO471" s="129">
        <v>0</v>
      </c>
      <c r="AP471" s="130" t="s">
        <v>62</v>
      </c>
    </row>
    <row r="472" spans="1:43">
      <c r="V472" s="17"/>
      <c r="AJ472" s="127" t="s">
        <v>677</v>
      </c>
      <c r="AK472" s="128">
        <v>45075.512268519997</v>
      </c>
      <c r="AL472" s="127" t="s">
        <v>478</v>
      </c>
      <c r="AM472" s="129">
        <v>57.142000000000003</v>
      </c>
      <c r="AN472" s="129">
        <v>100</v>
      </c>
      <c r="AO472" s="129">
        <v>5555</v>
      </c>
      <c r="AP472" s="130" t="s">
        <v>915</v>
      </c>
    </row>
    <row r="473" spans="1:43">
      <c r="V473" s="17"/>
      <c r="AN473" s="134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34.5" customHeight="1">
      <c r="H480" s="76"/>
      <c r="I480" s="76"/>
      <c r="J480" s="76"/>
      <c r="V480" s="17"/>
      <c r="AA480" s="163" t="s">
        <v>31</v>
      </c>
      <c r="AB480" s="163"/>
      <c r="AC480" s="163"/>
    </row>
    <row r="481" spans="2:41" ht="15" customHeight="1">
      <c r="H481" s="76"/>
      <c r="I481" s="76"/>
      <c r="J481" s="76"/>
      <c r="V481" s="17"/>
      <c r="AA481" s="163"/>
      <c r="AB481" s="163"/>
      <c r="AC481" s="163"/>
    </row>
    <row r="482" spans="2:41" ht="26.25">
      <c r="G482" s="76" t="s">
        <v>30</v>
      </c>
      <c r="H482" s="76"/>
      <c r="V482" s="17"/>
    </row>
    <row r="483" spans="2:41">
      <c r="V483" s="17"/>
    </row>
    <row r="484" spans="2:41" ht="23.25">
      <c r="B484" s="24" t="s">
        <v>66</v>
      </c>
      <c r="V484" s="17"/>
      <c r="X484" s="22" t="s">
        <v>66</v>
      </c>
    </row>
    <row r="485" spans="2:41" ht="23.25">
      <c r="B485" s="23" t="s">
        <v>32</v>
      </c>
      <c r="C485" s="20">
        <f>IF(X447="PAGADO",0,Y452)</f>
        <v>-575.75999999999988</v>
      </c>
      <c r="E485" s="164" t="s">
        <v>62</v>
      </c>
      <c r="F485" s="164"/>
      <c r="G485" s="164"/>
      <c r="H485" s="164"/>
      <c r="V485" s="17"/>
      <c r="X485" s="23" t="s">
        <v>32</v>
      </c>
      <c r="Y485" s="20">
        <f>IF(B1276="PAGADO",0,C490)</f>
        <v>-88.629999999999654</v>
      </c>
      <c r="AA485" s="164" t="s">
        <v>253</v>
      </c>
      <c r="AB485" s="164"/>
      <c r="AC485" s="164"/>
      <c r="AD485" s="164"/>
    </row>
    <row r="486" spans="2:41">
      <c r="B486" s="1" t="s">
        <v>0</v>
      </c>
      <c r="C486" s="19">
        <f>H507</f>
        <v>3930</v>
      </c>
      <c r="E486" s="2" t="s">
        <v>1</v>
      </c>
      <c r="F486" s="2" t="s">
        <v>2</v>
      </c>
      <c r="G486" s="2" t="s">
        <v>3</v>
      </c>
      <c r="H486" s="2" t="s">
        <v>4</v>
      </c>
      <c r="N486" s="2" t="s">
        <v>1</v>
      </c>
      <c r="O486" s="2" t="s">
        <v>5</v>
      </c>
      <c r="P486" s="2" t="s">
        <v>4</v>
      </c>
      <c r="Q486" s="2" t="s">
        <v>6</v>
      </c>
      <c r="R486" s="2" t="s">
        <v>7</v>
      </c>
      <c r="S486" s="3"/>
      <c r="V486" s="17"/>
      <c r="X486" s="1" t="s">
        <v>0</v>
      </c>
      <c r="Y486" s="19">
        <f>AD501</f>
        <v>270</v>
      </c>
      <c r="AA486" s="2" t="s">
        <v>1</v>
      </c>
      <c r="AB486" s="2" t="s">
        <v>2</v>
      </c>
      <c r="AC486" s="2" t="s">
        <v>3</v>
      </c>
      <c r="AD486" s="2" t="s">
        <v>4</v>
      </c>
      <c r="AJ486" s="2" t="s">
        <v>1</v>
      </c>
      <c r="AK486" s="2" t="s">
        <v>5</v>
      </c>
      <c r="AL486" s="2" t="s">
        <v>4</v>
      </c>
      <c r="AM486" s="2" t="s">
        <v>6</v>
      </c>
      <c r="AN486" s="2" t="s">
        <v>7</v>
      </c>
      <c r="AO486" s="3"/>
    </row>
    <row r="487" spans="2:41">
      <c r="C487" s="20"/>
      <c r="E487" s="4">
        <v>45056</v>
      </c>
      <c r="F487" s="3" t="s">
        <v>194</v>
      </c>
      <c r="G487" s="3" t="s">
        <v>924</v>
      </c>
      <c r="H487" s="5">
        <v>580</v>
      </c>
      <c r="I487" t="s">
        <v>380</v>
      </c>
      <c r="N487" s="25">
        <v>45086</v>
      </c>
      <c r="O487" s="3" t="s">
        <v>922</v>
      </c>
      <c r="P487" s="3"/>
      <c r="Q487" s="3"/>
      <c r="R487" s="18">
        <v>40</v>
      </c>
      <c r="S487" s="3"/>
      <c r="V487" s="17"/>
      <c r="Y487" s="20"/>
      <c r="AA487" s="4">
        <v>45071</v>
      </c>
      <c r="AB487" s="3" t="s">
        <v>976</v>
      </c>
      <c r="AC487" s="3" t="s">
        <v>977</v>
      </c>
      <c r="AD487" s="5">
        <v>160</v>
      </c>
      <c r="AE487" t="s">
        <v>136</v>
      </c>
      <c r="AJ487" s="3"/>
      <c r="AK487" s="3"/>
      <c r="AL487" s="3"/>
      <c r="AM487" s="3"/>
      <c r="AN487" s="18"/>
      <c r="AO487" s="3"/>
    </row>
    <row r="488" spans="2:41">
      <c r="B488" s="1" t="s">
        <v>24</v>
      </c>
      <c r="C488" s="19">
        <f>IF(C485&gt;0,C485+C486,C486)</f>
        <v>3930</v>
      </c>
      <c r="E488" s="4">
        <v>45056</v>
      </c>
      <c r="F488" s="3" t="s">
        <v>930</v>
      </c>
      <c r="G488" s="3"/>
      <c r="H488" s="5">
        <v>75</v>
      </c>
      <c r="N488" s="25">
        <v>45089</v>
      </c>
      <c r="O488" s="3" t="s">
        <v>935</v>
      </c>
      <c r="P488" s="3"/>
      <c r="Q488" s="3"/>
      <c r="R488" s="18">
        <v>241.01</v>
      </c>
      <c r="S488" s="3"/>
      <c r="V488" s="17"/>
      <c r="X488" s="1" t="s">
        <v>24</v>
      </c>
      <c r="Y488" s="19">
        <f>IF(Y485&gt;0,Y485+Y486,Y486)</f>
        <v>270</v>
      </c>
      <c r="AA488" s="4">
        <v>45057</v>
      </c>
      <c r="AB488" s="3" t="s">
        <v>229</v>
      </c>
      <c r="AC488" s="3" t="s">
        <v>990</v>
      </c>
      <c r="AD488" s="5">
        <v>110</v>
      </c>
      <c r="AE488" t="s">
        <v>380</v>
      </c>
      <c r="AJ488" s="3"/>
      <c r="AK488" s="3"/>
      <c r="AL488" s="3"/>
      <c r="AM488" s="3"/>
      <c r="AN488" s="18"/>
      <c r="AO488" s="3"/>
    </row>
    <row r="489" spans="2:41">
      <c r="B489" s="1" t="s">
        <v>9</v>
      </c>
      <c r="C489" s="20">
        <f>C509</f>
        <v>4018.6299999999997</v>
      </c>
      <c r="E489" s="4"/>
      <c r="F489" s="3"/>
      <c r="G489" s="3"/>
      <c r="H489" s="5">
        <v>225</v>
      </c>
      <c r="N489" s="25">
        <v>45089</v>
      </c>
      <c r="O489" s="3" t="s">
        <v>939</v>
      </c>
      <c r="P489" s="3"/>
      <c r="Q489" s="3"/>
      <c r="R489" s="18">
        <v>25</v>
      </c>
      <c r="S489" s="3"/>
      <c r="V489" s="17"/>
      <c r="X489" s="1" t="s">
        <v>9</v>
      </c>
      <c r="Y489" s="20">
        <f>Y509</f>
        <v>830.63999999999965</v>
      </c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6" t="s">
        <v>26</v>
      </c>
      <c r="C490" s="21">
        <f>C488-C489</f>
        <v>-88.629999999999654</v>
      </c>
      <c r="E490" s="4">
        <v>45033</v>
      </c>
      <c r="F490" s="3"/>
      <c r="G490" s="3"/>
      <c r="H490" s="5">
        <v>150</v>
      </c>
      <c r="N490" s="25">
        <v>45064</v>
      </c>
      <c r="O490" s="3" t="s">
        <v>944</v>
      </c>
      <c r="P490" s="3"/>
      <c r="Q490" s="3"/>
      <c r="R490" s="18">
        <v>40</v>
      </c>
      <c r="S490" s="3"/>
      <c r="V490" s="17"/>
      <c r="X490" s="6" t="s">
        <v>27</v>
      </c>
      <c r="Y490" s="21">
        <f>Y488-Y489</f>
        <v>-560.63999999999965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 ht="23.25">
      <c r="B491" s="6"/>
      <c r="C491" s="7"/>
      <c r="E491" s="4">
        <v>45033</v>
      </c>
      <c r="F491" s="3" t="s">
        <v>138</v>
      </c>
      <c r="G491" s="3" t="s">
        <v>89</v>
      </c>
      <c r="H491" s="5">
        <v>170</v>
      </c>
      <c r="I491" t="s">
        <v>146</v>
      </c>
      <c r="N491" s="25">
        <v>45091</v>
      </c>
      <c r="O491" s="3" t="s">
        <v>435</v>
      </c>
      <c r="P491" s="3"/>
      <c r="Q491" s="3"/>
      <c r="R491" s="18">
        <v>3000</v>
      </c>
      <c r="S491" s="3"/>
      <c r="V491" s="17"/>
      <c r="X491" s="165" t="str">
        <f>IF(Y490&lt;0,"NO PAGAR","COBRAR'")</f>
        <v>NO PAGAR</v>
      </c>
      <c r="Y491" s="165"/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 ht="23.25">
      <c r="B492" s="165" t="str">
        <f>IF(C490&lt;0,"NO PAGAR","COBRAR'")</f>
        <v>NO PAGAR</v>
      </c>
      <c r="C492" s="165"/>
      <c r="E492" s="4">
        <v>45001</v>
      </c>
      <c r="F492" s="3" t="s">
        <v>138</v>
      </c>
      <c r="G492" s="3" t="s">
        <v>89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6"/>
      <c r="Y492" s="8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58" t="s">
        <v>9</v>
      </c>
      <c r="C493" s="159"/>
      <c r="E493" s="4">
        <v>45037</v>
      </c>
      <c r="F493" s="3" t="s">
        <v>138</v>
      </c>
      <c r="G493" s="3" t="s">
        <v>152</v>
      </c>
      <c r="H493" s="5">
        <v>190</v>
      </c>
      <c r="I493" t="s">
        <v>380</v>
      </c>
      <c r="N493" s="3"/>
      <c r="O493" s="3"/>
      <c r="P493" s="3"/>
      <c r="Q493" s="3"/>
      <c r="R493" s="18"/>
      <c r="S493" s="3"/>
      <c r="V493" s="17"/>
      <c r="X493" s="158" t="s">
        <v>9</v>
      </c>
      <c r="Y493" s="159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9" t="str">
        <f>IF(Y452&lt;0,"SALDO ADELANTADO","SALDO A FAVOR '")</f>
        <v>SALDO ADELANTADO</v>
      </c>
      <c r="C494" s="10">
        <f>IF(Y452&lt;=0,Y452*-1)</f>
        <v>575.75999999999988</v>
      </c>
      <c r="E494" s="4">
        <v>45030</v>
      </c>
      <c r="F494" s="3" t="s">
        <v>138</v>
      </c>
      <c r="G494" s="3" t="s">
        <v>141</v>
      </c>
      <c r="H494" s="5">
        <v>170</v>
      </c>
      <c r="I494" t="s">
        <v>146</v>
      </c>
      <c r="N494" s="3"/>
      <c r="O494" s="3"/>
      <c r="P494" s="3"/>
      <c r="Q494" s="3"/>
      <c r="R494" s="18"/>
      <c r="S494" s="3"/>
      <c r="V494" s="17"/>
      <c r="X494" s="9" t="str">
        <f>IF(C490&lt;0,"SALDO ADELANTADO","SALDO A FAVOR'")</f>
        <v>SALDO ADELANTADO</v>
      </c>
      <c r="Y494" s="10">
        <f>IF(C490&lt;=0,C490*-1)</f>
        <v>88.629999999999654</v>
      </c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10</v>
      </c>
      <c r="C495" s="10">
        <f>R503</f>
        <v>3346.01</v>
      </c>
      <c r="E495" s="4">
        <v>45036</v>
      </c>
      <c r="F495" s="3" t="s">
        <v>138</v>
      </c>
      <c r="G495" s="3" t="s">
        <v>89</v>
      </c>
      <c r="H495" s="5">
        <v>170</v>
      </c>
      <c r="I495" t="s">
        <v>146</v>
      </c>
      <c r="N495" s="3"/>
      <c r="O495" s="3"/>
      <c r="P495" s="3"/>
      <c r="Q495" s="3"/>
      <c r="R495" s="18"/>
      <c r="S495" s="3"/>
      <c r="V495" s="17"/>
      <c r="X495" s="11" t="s">
        <v>10</v>
      </c>
      <c r="Y495" s="10">
        <f>AN503</f>
        <v>0</v>
      </c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11</v>
      </c>
      <c r="C496" s="10"/>
      <c r="E496" s="4">
        <v>45055</v>
      </c>
      <c r="F496" s="3" t="s">
        <v>288</v>
      </c>
      <c r="G496" s="3" t="s">
        <v>599</v>
      </c>
      <c r="H496" s="5">
        <v>160</v>
      </c>
      <c r="I496" t="s">
        <v>146</v>
      </c>
      <c r="N496" s="3"/>
      <c r="O496" s="3"/>
      <c r="P496" s="3"/>
      <c r="Q496" s="3"/>
      <c r="R496" s="18"/>
      <c r="S496" s="3"/>
      <c r="V496" s="17"/>
      <c r="X496" s="11" t="s">
        <v>11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12</v>
      </c>
      <c r="C497" s="10">
        <v>30</v>
      </c>
      <c r="E497" s="4">
        <v>45050</v>
      </c>
      <c r="F497" s="3" t="s">
        <v>332</v>
      </c>
      <c r="G497" s="3" t="s">
        <v>504</v>
      </c>
      <c r="H497" s="5">
        <v>330</v>
      </c>
      <c r="I497" t="s">
        <v>380</v>
      </c>
      <c r="N497" s="3"/>
      <c r="O497" s="3"/>
      <c r="P497" s="3"/>
      <c r="Q497" s="3"/>
      <c r="R497" s="18"/>
      <c r="S497" s="3"/>
      <c r="V497" s="17"/>
      <c r="X497" s="11" t="s">
        <v>12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>
      <c r="B498" s="11" t="s">
        <v>13</v>
      </c>
      <c r="C498" s="10"/>
      <c r="E498" s="4">
        <v>45054</v>
      </c>
      <c r="F498" s="3" t="s">
        <v>332</v>
      </c>
      <c r="G498" s="3" t="s">
        <v>106</v>
      </c>
      <c r="H498" s="5">
        <v>285</v>
      </c>
      <c r="I498" t="s">
        <v>380</v>
      </c>
      <c r="N498" s="3"/>
      <c r="O498" s="3"/>
      <c r="P498" s="3"/>
      <c r="Q498" s="3"/>
      <c r="R498" s="18"/>
      <c r="S498" s="3"/>
      <c r="V498" s="17"/>
      <c r="X498" s="11" t="s">
        <v>13</v>
      </c>
      <c r="Y498" s="10"/>
      <c r="AA498" s="4"/>
      <c r="AB498" s="3"/>
      <c r="AC498" s="3"/>
      <c r="AD498" s="5"/>
      <c r="AJ498" s="3"/>
      <c r="AK498" s="3"/>
      <c r="AL498" s="3"/>
      <c r="AM498" s="3"/>
      <c r="AN498" s="18"/>
      <c r="AO498" s="3"/>
    </row>
    <row r="499" spans="2:42">
      <c r="B499" s="11" t="s">
        <v>14</v>
      </c>
      <c r="C499" s="10"/>
      <c r="E499" s="4">
        <v>45061</v>
      </c>
      <c r="F499" s="3" t="s">
        <v>954</v>
      </c>
      <c r="G499" s="3" t="s">
        <v>106</v>
      </c>
      <c r="H499" s="5">
        <v>325</v>
      </c>
      <c r="I499" t="s">
        <v>380</v>
      </c>
      <c r="N499" s="3"/>
      <c r="O499" s="3"/>
      <c r="P499" s="3"/>
      <c r="Q499" s="3"/>
      <c r="R499" s="18"/>
      <c r="S499" s="3"/>
      <c r="V499" s="17"/>
      <c r="X499" s="11" t="s">
        <v>14</v>
      </c>
      <c r="Y499" s="10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11" t="s">
        <v>15</v>
      </c>
      <c r="C500" s="10"/>
      <c r="E500" s="4">
        <v>45063</v>
      </c>
      <c r="F500" s="3" t="s">
        <v>332</v>
      </c>
      <c r="G500" s="3" t="s">
        <v>334</v>
      </c>
      <c r="H500" s="5">
        <v>315</v>
      </c>
      <c r="I500" t="s">
        <v>380</v>
      </c>
      <c r="N500" s="3"/>
      <c r="O500" s="3"/>
      <c r="P500" s="3"/>
      <c r="Q500" s="3"/>
      <c r="R500" s="18"/>
      <c r="S500" s="3"/>
      <c r="V500" s="17"/>
      <c r="X500" s="11" t="s">
        <v>15</v>
      </c>
      <c r="Y500" s="10"/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931</v>
      </c>
      <c r="C501" s="10">
        <v>18.2</v>
      </c>
      <c r="E501" s="25">
        <v>45074</v>
      </c>
      <c r="F501" s="3" t="s">
        <v>332</v>
      </c>
      <c r="G501" s="3" t="s">
        <v>958</v>
      </c>
      <c r="H501" s="5">
        <v>285</v>
      </c>
      <c r="I501" t="s">
        <v>136</v>
      </c>
      <c r="N501" s="3"/>
      <c r="O501" s="3"/>
      <c r="P501" s="3"/>
      <c r="Q501" s="3"/>
      <c r="R501" s="18"/>
      <c r="S501" s="3"/>
      <c r="V501" s="17"/>
      <c r="X501" s="11" t="s">
        <v>16</v>
      </c>
      <c r="Y501" s="10"/>
      <c r="AA501" s="160" t="s">
        <v>7</v>
      </c>
      <c r="AB501" s="161"/>
      <c r="AC501" s="162"/>
      <c r="AD501" s="5">
        <f>SUM(AD487:AD500)</f>
        <v>270</v>
      </c>
      <c r="AJ501" s="3"/>
      <c r="AK501" s="3"/>
      <c r="AL501" s="3"/>
      <c r="AM501" s="3"/>
      <c r="AN501" s="18"/>
      <c r="AO501" s="3"/>
    </row>
    <row r="502" spans="2:42">
      <c r="B502" s="11" t="s">
        <v>17</v>
      </c>
      <c r="C502" s="10"/>
      <c r="E502" s="152">
        <v>45075</v>
      </c>
      <c r="F502" s="151" t="s">
        <v>332</v>
      </c>
      <c r="G502" s="151" t="s">
        <v>504</v>
      </c>
      <c r="H502" s="18">
        <v>330</v>
      </c>
      <c r="I502" t="s">
        <v>380</v>
      </c>
      <c r="N502" s="3"/>
      <c r="O502" s="3"/>
      <c r="P502" s="3"/>
      <c r="Q502" s="3"/>
      <c r="R502" s="18"/>
      <c r="S502" s="3"/>
      <c r="V502" s="17"/>
      <c r="X502" s="11" t="s">
        <v>983</v>
      </c>
      <c r="Y502" s="10">
        <v>742.01</v>
      </c>
      <c r="AA502" s="13"/>
      <c r="AB502" s="13"/>
      <c r="AC502" s="13"/>
      <c r="AJ502" s="3"/>
      <c r="AK502" s="3"/>
      <c r="AL502" s="3"/>
      <c r="AM502" s="3"/>
      <c r="AN502" s="18"/>
      <c r="AO502" s="3"/>
    </row>
    <row r="503" spans="2:42" ht="15.75" thickBot="1">
      <c r="B503" s="12" t="s">
        <v>964</v>
      </c>
      <c r="C503" s="10">
        <v>48.66</v>
      </c>
      <c r="E503" s="25"/>
      <c r="F503" s="3"/>
      <c r="G503" s="3"/>
      <c r="H503" s="18"/>
      <c r="N503" s="160" t="s">
        <v>7</v>
      </c>
      <c r="O503" s="161"/>
      <c r="P503" s="161"/>
      <c r="Q503" s="162"/>
      <c r="R503" s="18">
        <f>SUM(R487:R502)</f>
        <v>3346.01</v>
      </c>
      <c r="S503" s="3"/>
      <c r="V503" s="17"/>
      <c r="X503" s="12"/>
      <c r="Y503" s="10"/>
      <c r="AJ503" s="160" t="s">
        <v>7</v>
      </c>
      <c r="AK503" s="161"/>
      <c r="AL503" s="161"/>
      <c r="AM503" s="162"/>
      <c r="AN503" s="18">
        <f>SUM(AN487:AN502)</f>
        <v>0</v>
      </c>
      <c r="AO503" s="3"/>
    </row>
    <row r="504" spans="2:42" ht="39.75" thickBot="1">
      <c r="B504" s="12"/>
      <c r="C504" s="10"/>
      <c r="E504" s="3"/>
      <c r="F504" s="3"/>
      <c r="G504" s="3"/>
      <c r="H504" s="18"/>
      <c r="V504" s="17"/>
      <c r="X504" s="12"/>
      <c r="Y504" s="10"/>
      <c r="AJ504" s="154">
        <v>20230604</v>
      </c>
      <c r="AK504" s="154" t="s">
        <v>677</v>
      </c>
      <c r="AL504" s="154" t="s">
        <v>979</v>
      </c>
      <c r="AM504" s="154" t="s">
        <v>478</v>
      </c>
      <c r="AN504" s="156">
        <v>87</v>
      </c>
      <c r="AO504" s="155">
        <v>49712</v>
      </c>
      <c r="AP504" s="154">
        <v>555555</v>
      </c>
    </row>
    <row r="505" spans="2:42" ht="39.75" thickBot="1">
      <c r="B505" s="12"/>
      <c r="C505" s="10"/>
      <c r="E505" s="3"/>
      <c r="F505" s="3"/>
      <c r="G505" s="3"/>
      <c r="H505" s="18"/>
      <c r="V505" s="17"/>
      <c r="X505" s="12"/>
      <c r="Y505" s="10"/>
      <c r="AJ505" s="154">
        <v>20230608</v>
      </c>
      <c r="AK505" s="154" t="s">
        <v>677</v>
      </c>
      <c r="AL505" s="154" t="s">
        <v>979</v>
      </c>
      <c r="AM505" s="154" t="s">
        <v>478</v>
      </c>
      <c r="AN505" s="156">
        <v>75</v>
      </c>
      <c r="AO505" s="155">
        <v>42856</v>
      </c>
      <c r="AP505" s="154">
        <v>55555</v>
      </c>
    </row>
    <row r="506" spans="2:42" ht="39.75" thickBot="1">
      <c r="B506" s="12"/>
      <c r="C506" s="10"/>
      <c r="E506" s="53"/>
      <c r="F506" s="3"/>
      <c r="G506" s="3"/>
      <c r="H506" s="3"/>
      <c r="V506" s="17"/>
      <c r="X506" s="12"/>
      <c r="Y506" s="10"/>
      <c r="AA506" s="14"/>
      <c r="AJ506" s="154">
        <v>20230608</v>
      </c>
      <c r="AK506" s="154" t="s">
        <v>693</v>
      </c>
      <c r="AL506" s="154" t="s">
        <v>979</v>
      </c>
      <c r="AM506" s="154" t="s">
        <v>478</v>
      </c>
      <c r="AN506" s="156">
        <v>200</v>
      </c>
      <c r="AO506" s="155">
        <v>114283</v>
      </c>
      <c r="AP506" s="154">
        <v>0</v>
      </c>
    </row>
    <row r="507" spans="2:42" ht="39.75" thickBot="1">
      <c r="B507" s="12"/>
      <c r="C507" s="10"/>
      <c r="E507" s="3"/>
      <c r="F507" s="3"/>
      <c r="G507" s="3"/>
      <c r="H507" s="18">
        <f>SUM(H487:H506)</f>
        <v>3930</v>
      </c>
      <c r="V507" s="17"/>
      <c r="X507" s="12"/>
      <c r="Y507" s="10"/>
      <c r="AJ507" s="154">
        <v>20230609</v>
      </c>
      <c r="AK507" s="154" t="s">
        <v>755</v>
      </c>
      <c r="AL507" s="154" t="s">
        <v>979</v>
      </c>
      <c r="AM507" s="154" t="s">
        <v>478</v>
      </c>
      <c r="AN507" s="156">
        <v>150.001</v>
      </c>
      <c r="AO507" s="155">
        <v>85715</v>
      </c>
      <c r="AP507" s="154">
        <v>0</v>
      </c>
    </row>
    <row r="508" spans="2:42" ht="39.75" thickBot="1">
      <c r="B508" s="12"/>
      <c r="C508" s="10"/>
      <c r="V508" s="17"/>
      <c r="X508" s="12"/>
      <c r="Y508" s="10"/>
      <c r="AJ508" s="154">
        <v>20230614</v>
      </c>
      <c r="AK508" s="154" t="s">
        <v>677</v>
      </c>
      <c r="AL508" s="154" t="s">
        <v>979</v>
      </c>
      <c r="AM508" s="154" t="s">
        <v>478</v>
      </c>
      <c r="AN508" s="156">
        <v>80</v>
      </c>
      <c r="AO508" s="155">
        <v>45712</v>
      </c>
      <c r="AP508" s="154">
        <v>0</v>
      </c>
    </row>
    <row r="509" spans="2:42" ht="39.75" thickBot="1">
      <c r="B509" s="15" t="s">
        <v>18</v>
      </c>
      <c r="C509" s="16">
        <f>SUM(C494:C508)</f>
        <v>4018.6299999999997</v>
      </c>
      <c r="D509" t="s">
        <v>22</v>
      </c>
      <c r="E509" t="s">
        <v>21</v>
      </c>
      <c r="V509" s="17"/>
      <c r="X509" s="15" t="s">
        <v>18</v>
      </c>
      <c r="Y509" s="16">
        <f>SUM(Y494:Y508)</f>
        <v>830.63999999999965</v>
      </c>
      <c r="Z509" t="s">
        <v>22</v>
      </c>
      <c r="AA509" t="s">
        <v>21</v>
      </c>
      <c r="AJ509" s="154">
        <v>20230615</v>
      </c>
      <c r="AK509" s="154" t="s">
        <v>693</v>
      </c>
      <c r="AL509" s="154" t="s">
        <v>979</v>
      </c>
      <c r="AM509" s="154" t="s">
        <v>478</v>
      </c>
      <c r="AN509" s="156">
        <v>150.01</v>
      </c>
      <c r="AO509" s="155">
        <v>85721</v>
      </c>
      <c r="AP509" s="154">
        <v>0</v>
      </c>
    </row>
    <row r="510" spans="2:42">
      <c r="E510" s="1" t="s">
        <v>19</v>
      </c>
      <c r="V510" s="17"/>
      <c r="AA510" s="1" t="s">
        <v>19</v>
      </c>
      <c r="AN510" s="157">
        <f>SUM(AN504:AN509)</f>
        <v>742.01099999999997</v>
      </c>
    </row>
    <row r="511" spans="2:42">
      <c r="V511" s="17"/>
    </row>
    <row r="512" spans="2:42">
      <c r="V512" s="17"/>
    </row>
    <row r="513" spans="8:31">
      <c r="V513" s="17"/>
    </row>
    <row r="514" spans="8:31">
      <c r="V514" s="17"/>
    </row>
    <row r="515" spans="8:31">
      <c r="V515" s="17"/>
    </row>
    <row r="516" spans="8:31">
      <c r="V516" s="17"/>
    </row>
    <row r="517" spans="8:31">
      <c r="V517" s="17"/>
    </row>
    <row r="518" spans="8:31">
      <c r="V518" s="17"/>
    </row>
    <row r="519" spans="8:31">
      <c r="V519" s="17"/>
    </row>
    <row r="520" spans="8:31">
      <c r="V520" s="17"/>
    </row>
    <row r="521" spans="8:31">
      <c r="V521" s="17"/>
    </row>
    <row r="522" spans="8:31">
      <c r="V522" s="17"/>
    </row>
    <row r="523" spans="8:31" ht="24" customHeight="1">
      <c r="V523" s="17"/>
    </row>
    <row r="524" spans="8:31" hidden="1">
      <c r="V524" s="17"/>
      <c r="AC524" s="166" t="s">
        <v>29</v>
      </c>
      <c r="AD524" s="166"/>
      <c r="AE524" s="166"/>
    </row>
    <row r="525" spans="8:31" ht="36" customHeight="1">
      <c r="H525" s="76" t="s">
        <v>28</v>
      </c>
      <c r="I525" s="76"/>
      <c r="J525" s="76"/>
      <c r="V525" s="17"/>
      <c r="AC525" s="166"/>
      <c r="AD525" s="166"/>
      <c r="AE525" s="166"/>
    </row>
    <row r="526" spans="8:31" ht="15" customHeight="1">
      <c r="H526" s="76"/>
      <c r="I526" s="76"/>
      <c r="J526" s="76"/>
      <c r="V526" s="17"/>
      <c r="AC526" s="166"/>
      <c r="AD526" s="166"/>
      <c r="AE526" s="166"/>
    </row>
    <row r="527" spans="8:31">
      <c r="V527" s="17"/>
    </row>
    <row r="528" spans="8:31">
      <c r="V528" s="17"/>
    </row>
    <row r="529" spans="2:41" ht="23.25">
      <c r="B529" s="22" t="s">
        <v>67</v>
      </c>
      <c r="V529" s="17"/>
      <c r="X529" s="22" t="s">
        <v>67</v>
      </c>
    </row>
    <row r="530" spans="2:41" ht="23.25">
      <c r="B530" s="23" t="s">
        <v>32</v>
      </c>
      <c r="C530" s="20">
        <f>IF(X485="PAGADO",0,Y490)</f>
        <v>-560.63999999999965</v>
      </c>
      <c r="E530" s="164" t="s">
        <v>20</v>
      </c>
      <c r="F530" s="164"/>
      <c r="G530" s="164"/>
      <c r="H530" s="164"/>
      <c r="V530" s="17"/>
      <c r="X530" s="23" t="s">
        <v>32</v>
      </c>
      <c r="Y530" s="20">
        <f>IF(B530="PAGADO",0,C535)</f>
        <v>-560.63999999999965</v>
      </c>
      <c r="AA530" s="164" t="s">
        <v>20</v>
      </c>
      <c r="AB530" s="164"/>
      <c r="AC530" s="164"/>
      <c r="AD530" s="164"/>
    </row>
    <row r="531" spans="2:41">
      <c r="B531" s="1" t="s">
        <v>0</v>
      </c>
      <c r="C531" s="19">
        <f>H546</f>
        <v>0</v>
      </c>
      <c r="E531" s="2" t="s">
        <v>1</v>
      </c>
      <c r="F531" s="2" t="s">
        <v>2</v>
      </c>
      <c r="G531" s="2" t="s">
        <v>3</v>
      </c>
      <c r="H531" s="2" t="s">
        <v>4</v>
      </c>
      <c r="N531" s="2" t="s">
        <v>1</v>
      </c>
      <c r="O531" s="2" t="s">
        <v>5</v>
      </c>
      <c r="P531" s="2" t="s">
        <v>4</v>
      </c>
      <c r="Q531" s="2" t="s">
        <v>6</v>
      </c>
      <c r="R531" s="2" t="s">
        <v>7</v>
      </c>
      <c r="S531" s="3"/>
      <c r="V531" s="17"/>
      <c r="X531" s="1" t="s">
        <v>0</v>
      </c>
      <c r="Y531" s="19">
        <f>AD546</f>
        <v>0</v>
      </c>
      <c r="AA531" s="2" t="s">
        <v>1</v>
      </c>
      <c r="AB531" s="2" t="s">
        <v>2</v>
      </c>
      <c r="AC531" s="2" t="s">
        <v>3</v>
      </c>
      <c r="AD531" s="2" t="s">
        <v>4</v>
      </c>
      <c r="AJ531" s="2" t="s">
        <v>1</v>
      </c>
      <c r="AK531" s="2" t="s">
        <v>5</v>
      </c>
      <c r="AL531" s="2" t="s">
        <v>4</v>
      </c>
      <c r="AM531" s="2" t="s">
        <v>6</v>
      </c>
      <c r="AN531" s="2" t="s">
        <v>7</v>
      </c>
      <c r="AO531" s="3"/>
    </row>
    <row r="532" spans="2:41">
      <c r="C532" s="2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Y532" s="2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" t="s">
        <v>24</v>
      </c>
      <c r="C533" s="19">
        <f>IF(C530&gt;0,C530+C531,C531)</f>
        <v>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" t="s">
        <v>24</v>
      </c>
      <c r="Y533" s="19">
        <f>IF(Y530&gt;0,Y530+Y531,Y531)</f>
        <v>0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" t="s">
        <v>9</v>
      </c>
      <c r="C534" s="20">
        <f>C557</f>
        <v>560.63999999999965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" t="s">
        <v>9</v>
      </c>
      <c r="Y534" s="20">
        <f>Y557</f>
        <v>560.63999999999965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6" t="s">
        <v>25</v>
      </c>
      <c r="C535" s="21">
        <f>C533-C534</f>
        <v>-560.63999999999965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6" t="s">
        <v>8</v>
      </c>
      <c r="Y535" s="21">
        <f>Y533-Y534</f>
        <v>-560.63999999999965</v>
      </c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 ht="26.25">
      <c r="B536" s="167" t="str">
        <f>IF(C535&lt;0,"NO PAGAR","COBRAR")</f>
        <v>NO PAGAR</v>
      </c>
      <c r="C536" s="167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67" t="str">
        <f>IF(Y535&lt;0,"NO PAGAR","COBRAR")</f>
        <v>NO PAGAR</v>
      </c>
      <c r="Y536" s="167"/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58" t="s">
        <v>9</v>
      </c>
      <c r="C537" s="159"/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58" t="s">
        <v>9</v>
      </c>
      <c r="Y537" s="159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9" t="str">
        <f>IF(C571&lt;0,"SALDO A FAVOR","SALDO ADELANTAD0'")</f>
        <v>SALDO ADELANTAD0'</v>
      </c>
      <c r="C538" s="10">
        <f>IF(Y490&lt;=0,Y490*-1)</f>
        <v>560.63999999999965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9" t="str">
        <f>IF(C535&lt;0,"SALDO ADELANTADO","SALDO A FAVOR'")</f>
        <v>SALDO ADELANTADO</v>
      </c>
      <c r="Y538" s="10">
        <f>IF(C535&lt;=0,C535*-1)</f>
        <v>560.63999999999965</v>
      </c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10</v>
      </c>
      <c r="C539" s="10">
        <f>R548</f>
        <v>0</v>
      </c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10</v>
      </c>
      <c r="Y539" s="10">
        <f>AN548</f>
        <v>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11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11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12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12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13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13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14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14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15</v>
      </c>
      <c r="C544" s="10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1" t="s">
        <v>15</v>
      </c>
      <c r="Y544" s="10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>
      <c r="B545" s="11" t="s">
        <v>16</v>
      </c>
      <c r="C545" s="10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1" t="s">
        <v>16</v>
      </c>
      <c r="Y545" s="10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1" t="s">
        <v>17</v>
      </c>
      <c r="C546" s="10"/>
      <c r="E546" s="160" t="s">
        <v>7</v>
      </c>
      <c r="F546" s="161"/>
      <c r="G546" s="162"/>
      <c r="H546" s="5">
        <f>SUM(H532:H545)</f>
        <v>0</v>
      </c>
      <c r="N546" s="3"/>
      <c r="O546" s="3"/>
      <c r="P546" s="3"/>
      <c r="Q546" s="3"/>
      <c r="R546" s="18"/>
      <c r="S546" s="3"/>
      <c r="V546" s="17"/>
      <c r="X546" s="11" t="s">
        <v>17</v>
      </c>
      <c r="Y546" s="10"/>
      <c r="AA546" s="160" t="s">
        <v>7</v>
      </c>
      <c r="AB546" s="161"/>
      <c r="AC546" s="162"/>
      <c r="AD546" s="5">
        <f>SUM(AD532:AD545)</f>
        <v>0</v>
      </c>
      <c r="AJ546" s="3"/>
      <c r="AK546" s="3"/>
      <c r="AL546" s="3"/>
      <c r="AM546" s="3"/>
      <c r="AN546" s="18"/>
      <c r="AO546" s="3"/>
    </row>
    <row r="547" spans="2:41">
      <c r="B547" s="12"/>
      <c r="C547" s="10"/>
      <c r="E547" s="13"/>
      <c r="F547" s="13"/>
      <c r="G547" s="13"/>
      <c r="N547" s="3"/>
      <c r="O547" s="3"/>
      <c r="P547" s="3"/>
      <c r="Q547" s="3"/>
      <c r="R547" s="18"/>
      <c r="S547" s="3"/>
      <c r="V547" s="17"/>
      <c r="X547" s="12"/>
      <c r="Y547" s="10"/>
      <c r="AA547" s="13"/>
      <c r="AB547" s="13"/>
      <c r="AC547" s="13"/>
      <c r="AJ547" s="3"/>
      <c r="AK547" s="3"/>
      <c r="AL547" s="3"/>
      <c r="AM547" s="3"/>
      <c r="AN547" s="18"/>
      <c r="AO547" s="3"/>
    </row>
    <row r="548" spans="2:41">
      <c r="B548" s="12"/>
      <c r="C548" s="10"/>
      <c r="N548" s="160" t="s">
        <v>7</v>
      </c>
      <c r="O548" s="161"/>
      <c r="P548" s="161"/>
      <c r="Q548" s="162"/>
      <c r="R548" s="18">
        <f>SUM(R532:R547)</f>
        <v>0</v>
      </c>
      <c r="S548" s="3"/>
      <c r="V548" s="17"/>
      <c r="X548" s="12"/>
      <c r="Y548" s="10"/>
      <c r="AJ548" s="160" t="s">
        <v>7</v>
      </c>
      <c r="AK548" s="161"/>
      <c r="AL548" s="161"/>
      <c r="AM548" s="162"/>
      <c r="AN548" s="18">
        <f>SUM(AN532:AN547)</f>
        <v>0</v>
      </c>
      <c r="AO548" s="3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E551" s="14"/>
      <c r="V551" s="17"/>
      <c r="X551" s="12"/>
      <c r="Y551" s="10"/>
      <c r="AA551" s="14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2"/>
      <c r="C554" s="10"/>
      <c r="V554" s="17"/>
      <c r="X554" s="12"/>
      <c r="Y554" s="10"/>
    </row>
    <row r="555" spans="2:41">
      <c r="B555" s="12"/>
      <c r="C555" s="10"/>
      <c r="V555" s="17"/>
      <c r="X555" s="12"/>
      <c r="Y555" s="10"/>
    </row>
    <row r="556" spans="2:41">
      <c r="B556" s="11"/>
      <c r="C556" s="10"/>
      <c r="V556" s="17"/>
      <c r="X556" s="11"/>
      <c r="Y556" s="10"/>
    </row>
    <row r="557" spans="2:41">
      <c r="B557" s="15" t="s">
        <v>18</v>
      </c>
      <c r="C557" s="16">
        <f>SUM(C538:C556)</f>
        <v>560.63999999999965</v>
      </c>
      <c r="V557" s="17"/>
      <c r="X557" s="15" t="s">
        <v>18</v>
      </c>
      <c r="Y557" s="16">
        <f>SUM(Y538:Y556)</f>
        <v>560.63999999999965</v>
      </c>
    </row>
    <row r="558" spans="2:41">
      <c r="D558" t="s">
        <v>22</v>
      </c>
      <c r="E558" t="s">
        <v>21</v>
      </c>
      <c r="V558" s="17"/>
      <c r="Z558" t="s">
        <v>22</v>
      </c>
      <c r="AA558" t="s">
        <v>21</v>
      </c>
    </row>
    <row r="559" spans="2:41">
      <c r="E559" s="1" t="s">
        <v>19</v>
      </c>
      <c r="V559" s="17"/>
      <c r="AA559" s="1" t="s">
        <v>19</v>
      </c>
    </row>
    <row r="560" spans="2:41">
      <c r="V560" s="17"/>
    </row>
    <row r="561" spans="1:43">
      <c r="V561" s="17"/>
    </row>
    <row r="562" spans="1:43">
      <c r="V562" s="17"/>
    </row>
    <row r="563" spans="1:43">
      <c r="V563" s="17"/>
    </row>
    <row r="564" spans="1:43">
      <c r="V564" s="17"/>
    </row>
    <row r="565" spans="1:43">
      <c r="V565" s="17"/>
    </row>
    <row r="566" spans="1:43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</row>
    <row r="567" spans="1:43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</row>
    <row r="568" spans="1:43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</row>
    <row r="569" spans="1:43">
      <c r="V569" s="17"/>
    </row>
    <row r="570" spans="1:43" ht="15" customHeight="1">
      <c r="H570" s="76" t="s">
        <v>30</v>
      </c>
      <c r="I570" s="76"/>
      <c r="J570" s="76"/>
      <c r="V570" s="17"/>
      <c r="AA570" s="163" t="s">
        <v>31</v>
      </c>
      <c r="AB570" s="163"/>
      <c r="AC570" s="163"/>
    </row>
    <row r="571" spans="1:43" ht="15" customHeight="1">
      <c r="H571" s="76"/>
      <c r="I571" s="76"/>
      <c r="J571" s="76"/>
      <c r="V571" s="17"/>
      <c r="AA571" s="163"/>
      <c r="AB571" s="163"/>
      <c r="AC571" s="163"/>
    </row>
    <row r="572" spans="1:43">
      <c r="V572" s="17"/>
    </row>
    <row r="573" spans="1:43">
      <c r="V573" s="17"/>
    </row>
    <row r="574" spans="1:43" ht="23.25">
      <c r="B574" s="24" t="s">
        <v>67</v>
      </c>
      <c r="V574" s="17"/>
      <c r="X574" s="22" t="s">
        <v>67</v>
      </c>
    </row>
    <row r="575" spans="1:43" ht="23.25">
      <c r="B575" s="23" t="s">
        <v>32</v>
      </c>
      <c r="C575" s="20">
        <f>IF(X530="PAGADO",0,C535)</f>
        <v>-560.63999999999965</v>
      </c>
      <c r="E575" s="164" t="s">
        <v>20</v>
      </c>
      <c r="F575" s="164"/>
      <c r="G575" s="164"/>
      <c r="H575" s="164"/>
      <c r="V575" s="17"/>
      <c r="X575" s="23" t="s">
        <v>32</v>
      </c>
      <c r="Y575" s="20">
        <f>IF(B1375="PAGADO",0,C580)</f>
        <v>-560.63999999999965</v>
      </c>
      <c r="AA575" s="164" t="s">
        <v>20</v>
      </c>
      <c r="AB575" s="164"/>
      <c r="AC575" s="164"/>
      <c r="AD575" s="164"/>
    </row>
    <row r="576" spans="1:43">
      <c r="B576" s="1" t="s">
        <v>0</v>
      </c>
      <c r="C576" s="19">
        <f>H591</f>
        <v>0</v>
      </c>
      <c r="E576" s="2" t="s">
        <v>1</v>
      </c>
      <c r="F576" s="2" t="s">
        <v>2</v>
      </c>
      <c r="G576" s="2" t="s">
        <v>3</v>
      </c>
      <c r="H576" s="2" t="s">
        <v>4</v>
      </c>
      <c r="N576" s="2" t="s">
        <v>1</v>
      </c>
      <c r="O576" s="2" t="s">
        <v>5</v>
      </c>
      <c r="P576" s="2" t="s">
        <v>4</v>
      </c>
      <c r="Q576" s="2" t="s">
        <v>6</v>
      </c>
      <c r="R576" s="2" t="s">
        <v>7</v>
      </c>
      <c r="S576" s="3"/>
      <c r="V576" s="17"/>
      <c r="X576" s="1" t="s">
        <v>0</v>
      </c>
      <c r="Y576" s="19">
        <f>AD591</f>
        <v>0</v>
      </c>
      <c r="AA576" s="2" t="s">
        <v>1</v>
      </c>
      <c r="AB576" s="2" t="s">
        <v>2</v>
      </c>
      <c r="AC576" s="2" t="s">
        <v>3</v>
      </c>
      <c r="AD576" s="2" t="s">
        <v>4</v>
      </c>
      <c r="AJ576" s="2" t="s">
        <v>1</v>
      </c>
      <c r="AK576" s="2" t="s">
        <v>5</v>
      </c>
      <c r="AL576" s="2" t="s">
        <v>4</v>
      </c>
      <c r="AM576" s="2" t="s">
        <v>6</v>
      </c>
      <c r="AN576" s="2" t="s">
        <v>7</v>
      </c>
      <c r="AO576" s="3"/>
    </row>
    <row r="577" spans="2:41">
      <c r="C577" s="20"/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Y577" s="20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" t="s">
        <v>24</v>
      </c>
      <c r="C578" s="19">
        <f>IF(C575&gt;0,C575+C576,C576)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" t="s">
        <v>24</v>
      </c>
      <c r="Y578" s="19">
        <f>IF(Y575&gt;0,Y575+Y576,Y576)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" t="s">
        <v>9</v>
      </c>
      <c r="C579" s="20">
        <f>C603</f>
        <v>560.63999999999965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" t="s">
        <v>9</v>
      </c>
      <c r="Y579" s="20">
        <f>Y603</f>
        <v>560.63999999999965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6" t="s">
        <v>26</v>
      </c>
      <c r="C580" s="21">
        <f>C578-C579</f>
        <v>-560.63999999999965</v>
      </c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6" t="s">
        <v>27</v>
      </c>
      <c r="Y580" s="21">
        <f>Y578-Y579</f>
        <v>-560.63999999999965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 ht="23.25">
      <c r="B581" s="6"/>
      <c r="C581" s="7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65" t="str">
        <f>IF(Y580&lt;0,"NO PAGAR","COBRAR'")</f>
        <v>NO PAGAR</v>
      </c>
      <c r="Y581" s="165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 ht="23.25">
      <c r="B582" s="165" t="str">
        <f>IF(C580&lt;0,"NO PAGAR","COBRAR'")</f>
        <v>NO PAGAR</v>
      </c>
      <c r="C582" s="165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6"/>
      <c r="Y582" s="8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58" t="s">
        <v>9</v>
      </c>
      <c r="C583" s="159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58" t="s">
        <v>9</v>
      </c>
      <c r="Y583" s="159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9" t="str">
        <f>IF(Y535&lt;0,"SALDO ADELANTADO","SALDO A FAVOR '")</f>
        <v>SALDO ADELANTADO</v>
      </c>
      <c r="C584" s="10">
        <f>IF(Y535&lt;=0,Y535*-1)</f>
        <v>560.63999999999965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9" t="str">
        <f>IF(C580&lt;0,"SALDO ADELANTADO","SALDO A FAVOR'")</f>
        <v>SALDO ADELANTADO</v>
      </c>
      <c r="Y584" s="10">
        <f>IF(C580&lt;=0,C580*-1)</f>
        <v>560.63999999999965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10</v>
      </c>
      <c r="C585" s="10">
        <f>R593</f>
        <v>0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10</v>
      </c>
      <c r="Y585" s="10">
        <f>AN593</f>
        <v>0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11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11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12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12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13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13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14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14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15</v>
      </c>
      <c r="C590" s="10"/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15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16</v>
      </c>
      <c r="C591" s="10"/>
      <c r="E591" s="160" t="s">
        <v>7</v>
      </c>
      <c r="F591" s="161"/>
      <c r="G591" s="162"/>
      <c r="H591" s="5">
        <f>SUM(H577:H590)</f>
        <v>0</v>
      </c>
      <c r="N591" s="3"/>
      <c r="O591" s="3"/>
      <c r="P591" s="3"/>
      <c r="Q591" s="3"/>
      <c r="R591" s="18"/>
      <c r="S591" s="3"/>
      <c r="V591" s="17"/>
      <c r="X591" s="11" t="s">
        <v>16</v>
      </c>
      <c r="Y591" s="10"/>
      <c r="AA591" s="160" t="s">
        <v>7</v>
      </c>
      <c r="AB591" s="161"/>
      <c r="AC591" s="162"/>
      <c r="AD591" s="5">
        <f>SUM(AD577:AD590)</f>
        <v>0</v>
      </c>
      <c r="AJ591" s="3"/>
      <c r="AK591" s="3"/>
      <c r="AL591" s="3"/>
      <c r="AM591" s="3"/>
      <c r="AN591" s="18"/>
      <c r="AO591" s="3"/>
    </row>
    <row r="592" spans="2:41">
      <c r="B592" s="11" t="s">
        <v>17</v>
      </c>
      <c r="C592" s="10"/>
      <c r="E592" s="13"/>
      <c r="F592" s="13"/>
      <c r="G592" s="13"/>
      <c r="N592" s="3"/>
      <c r="O592" s="3"/>
      <c r="P592" s="3"/>
      <c r="Q592" s="3"/>
      <c r="R592" s="18"/>
      <c r="S592" s="3"/>
      <c r="V592" s="17"/>
      <c r="X592" s="11" t="s">
        <v>17</v>
      </c>
      <c r="Y592" s="10"/>
      <c r="AA592" s="13"/>
      <c r="AB592" s="13"/>
      <c r="AC592" s="13"/>
      <c r="AJ592" s="3"/>
      <c r="AK592" s="3"/>
      <c r="AL592" s="3"/>
      <c r="AM592" s="3"/>
      <c r="AN592" s="18"/>
      <c r="AO592" s="3"/>
    </row>
    <row r="593" spans="2:41">
      <c r="B593" s="12"/>
      <c r="C593" s="10"/>
      <c r="N593" s="160" t="s">
        <v>7</v>
      </c>
      <c r="O593" s="161"/>
      <c r="P593" s="161"/>
      <c r="Q593" s="162"/>
      <c r="R593" s="18">
        <f>SUM(R577:R592)</f>
        <v>0</v>
      </c>
      <c r="S593" s="3"/>
      <c r="V593" s="17"/>
      <c r="X593" s="12"/>
      <c r="Y593" s="10"/>
      <c r="AJ593" s="160" t="s">
        <v>7</v>
      </c>
      <c r="AK593" s="161"/>
      <c r="AL593" s="161"/>
      <c r="AM593" s="162"/>
      <c r="AN593" s="18">
        <f>SUM(AN577:AN592)</f>
        <v>0</v>
      </c>
      <c r="AO593" s="3"/>
    </row>
    <row r="594" spans="2:41">
      <c r="B594" s="12"/>
      <c r="C594" s="10"/>
      <c r="V594" s="17"/>
      <c r="X594" s="12"/>
      <c r="Y594" s="10"/>
    </row>
    <row r="595" spans="2:41">
      <c r="B595" s="12"/>
      <c r="C595" s="10"/>
      <c r="V595" s="17"/>
      <c r="X595" s="12"/>
      <c r="Y595" s="10"/>
    </row>
    <row r="596" spans="2:41">
      <c r="B596" s="12"/>
      <c r="C596" s="10"/>
      <c r="E596" s="14"/>
      <c r="V596" s="17"/>
      <c r="X596" s="12"/>
      <c r="Y596" s="10"/>
      <c r="AA596" s="14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V598" s="17"/>
      <c r="X598" s="12"/>
      <c r="Y598" s="10"/>
    </row>
    <row r="599" spans="2:41">
      <c r="B599" s="12"/>
      <c r="C599" s="10"/>
      <c r="V599" s="17"/>
      <c r="X599" s="12"/>
      <c r="Y599" s="10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1"/>
      <c r="C602" s="10"/>
      <c r="V602" s="17"/>
      <c r="X602" s="11"/>
      <c r="Y602" s="10"/>
    </row>
    <row r="603" spans="2:41">
      <c r="B603" s="15" t="s">
        <v>18</v>
      </c>
      <c r="C603" s="16">
        <f>SUM(C584:C602)</f>
        <v>560.63999999999965</v>
      </c>
      <c r="D603" t="s">
        <v>22</v>
      </c>
      <c r="E603" t="s">
        <v>21</v>
      </c>
      <c r="V603" s="17"/>
      <c r="X603" s="15" t="s">
        <v>18</v>
      </c>
      <c r="Y603" s="16">
        <f>SUM(Y584:Y602)</f>
        <v>560.63999999999965</v>
      </c>
      <c r="Z603" t="s">
        <v>22</v>
      </c>
      <c r="AA603" t="s">
        <v>21</v>
      </c>
    </row>
    <row r="604" spans="2:41">
      <c r="E604" s="1" t="s">
        <v>19</v>
      </c>
      <c r="V604" s="17"/>
      <c r="AA604" s="1" t="s">
        <v>19</v>
      </c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</row>
    <row r="615" spans="2:41">
      <c r="V615" s="17"/>
    </row>
    <row r="616" spans="2:41">
      <c r="V616" s="17"/>
    </row>
    <row r="617" spans="2:41">
      <c r="V617" s="17"/>
      <c r="AC617" s="166" t="s">
        <v>29</v>
      </c>
      <c r="AD617" s="166"/>
      <c r="AE617" s="166"/>
    </row>
    <row r="618" spans="2:41" ht="15" customHeight="1">
      <c r="H618" s="76" t="s">
        <v>28</v>
      </c>
      <c r="I618" s="76"/>
      <c r="J618" s="76"/>
      <c r="V618" s="17"/>
      <c r="AC618" s="166"/>
      <c r="AD618" s="166"/>
      <c r="AE618" s="166"/>
    </row>
    <row r="619" spans="2:41" ht="15" customHeight="1">
      <c r="H619" s="76"/>
      <c r="I619" s="76"/>
      <c r="J619" s="76"/>
      <c r="V619" s="17"/>
      <c r="AC619" s="166"/>
      <c r="AD619" s="166"/>
      <c r="AE619" s="166"/>
    </row>
    <row r="620" spans="2:41">
      <c r="V620" s="17"/>
    </row>
    <row r="621" spans="2:41">
      <c r="V621" s="17"/>
    </row>
    <row r="622" spans="2:41" ht="23.25">
      <c r="B622" s="22" t="s">
        <v>68</v>
      </c>
      <c r="V622" s="17"/>
      <c r="X622" s="22" t="s">
        <v>68</v>
      </c>
    </row>
    <row r="623" spans="2:41" ht="23.25">
      <c r="B623" s="23" t="s">
        <v>32</v>
      </c>
      <c r="C623" s="20">
        <f>IF(X575="PAGADO",0,Y580)</f>
        <v>-560.63999999999965</v>
      </c>
      <c r="E623" s="164" t="s">
        <v>20</v>
      </c>
      <c r="F623" s="164"/>
      <c r="G623" s="164"/>
      <c r="H623" s="164"/>
      <c r="V623" s="17"/>
      <c r="X623" s="23" t="s">
        <v>32</v>
      </c>
      <c r="Y623" s="20">
        <f>IF(B623="PAGADO",0,C628)</f>
        <v>-560.63999999999965</v>
      </c>
      <c r="AA623" s="164" t="s">
        <v>20</v>
      </c>
      <c r="AB623" s="164"/>
      <c r="AC623" s="164"/>
      <c r="AD623" s="164"/>
    </row>
    <row r="624" spans="2:41">
      <c r="B624" s="1" t="s">
        <v>0</v>
      </c>
      <c r="C624" s="19">
        <f>H639</f>
        <v>0</v>
      </c>
      <c r="E624" s="2" t="s">
        <v>1</v>
      </c>
      <c r="F624" s="2" t="s">
        <v>2</v>
      </c>
      <c r="G624" s="2" t="s">
        <v>3</v>
      </c>
      <c r="H624" s="2" t="s">
        <v>4</v>
      </c>
      <c r="N624" s="2" t="s">
        <v>1</v>
      </c>
      <c r="O624" s="2" t="s">
        <v>5</v>
      </c>
      <c r="P624" s="2" t="s">
        <v>4</v>
      </c>
      <c r="Q624" s="2" t="s">
        <v>6</v>
      </c>
      <c r="R624" s="2" t="s">
        <v>7</v>
      </c>
      <c r="S624" s="3"/>
      <c r="V624" s="17"/>
      <c r="X624" s="1" t="s">
        <v>0</v>
      </c>
      <c r="Y624" s="19">
        <f>AD639</f>
        <v>0</v>
      </c>
      <c r="AA624" s="2" t="s">
        <v>1</v>
      </c>
      <c r="AB624" s="2" t="s">
        <v>2</v>
      </c>
      <c r="AC624" s="2" t="s">
        <v>3</v>
      </c>
      <c r="AD624" s="2" t="s">
        <v>4</v>
      </c>
      <c r="AJ624" s="2" t="s">
        <v>1</v>
      </c>
      <c r="AK624" s="2" t="s">
        <v>5</v>
      </c>
      <c r="AL624" s="2" t="s">
        <v>4</v>
      </c>
      <c r="AM624" s="2" t="s">
        <v>6</v>
      </c>
      <c r="AN624" s="2" t="s">
        <v>7</v>
      </c>
      <c r="AO624" s="3"/>
    </row>
    <row r="625" spans="2:41">
      <c r="C625" s="2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Y625" s="2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" t="s">
        <v>24</v>
      </c>
      <c r="C626" s="19">
        <f>IF(C623&gt;0,C623+C624,C624)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" t="s">
        <v>24</v>
      </c>
      <c r="Y626" s="19">
        <f>IF(Y623&gt;0,Y623+Y624,Y624)</f>
        <v>0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" t="s">
        <v>9</v>
      </c>
      <c r="C627" s="20">
        <f>C650</f>
        <v>560.63999999999965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" t="s">
        <v>9</v>
      </c>
      <c r="Y627" s="20">
        <f>Y650</f>
        <v>560.63999999999965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6" t="s">
        <v>25</v>
      </c>
      <c r="C628" s="21">
        <f>C626-C627</f>
        <v>-560.63999999999965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6" t="s">
        <v>8</v>
      </c>
      <c r="Y628" s="21">
        <f>Y626-Y627</f>
        <v>-560.63999999999965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 ht="26.25">
      <c r="B629" s="167" t="str">
        <f>IF(C628&lt;0,"NO PAGAR","COBRAR")</f>
        <v>NO PAGAR</v>
      </c>
      <c r="C629" s="167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67" t="str">
        <f>IF(Y628&lt;0,"NO PAGAR","COBRAR")</f>
        <v>NO PAGAR</v>
      </c>
      <c r="Y629" s="167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58" t="s">
        <v>9</v>
      </c>
      <c r="C630" s="159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58" t="s">
        <v>9</v>
      </c>
      <c r="Y630" s="159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9" t="str">
        <f>IF(C664&lt;0,"SALDO A FAVOR","SALDO ADELANTAD0'")</f>
        <v>SALDO ADELANTAD0'</v>
      </c>
      <c r="C631" s="10">
        <f>IF(Y575&lt;=0,Y575*-1)</f>
        <v>560.63999999999965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9" t="str">
        <f>IF(C628&lt;0,"SALDO ADELANTADO","SALDO A FAVOR'")</f>
        <v>SALDO ADELANTADO</v>
      </c>
      <c r="Y631" s="10">
        <f>IF(C628&lt;=0,C628*-1)</f>
        <v>560.63999999999965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10</v>
      </c>
      <c r="C632" s="10">
        <f>R641</f>
        <v>0</v>
      </c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10</v>
      </c>
      <c r="Y632" s="10">
        <f>AN641</f>
        <v>0</v>
      </c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11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12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12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13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13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14</v>
      </c>
      <c r="C636" s="10"/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14</v>
      </c>
      <c r="Y636" s="10"/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15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15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16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16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17</v>
      </c>
      <c r="C639" s="10"/>
      <c r="E639" s="160" t="s">
        <v>7</v>
      </c>
      <c r="F639" s="161"/>
      <c r="G639" s="162"/>
      <c r="H639" s="5">
        <f>SUM(H625:H638)</f>
        <v>0</v>
      </c>
      <c r="N639" s="3"/>
      <c r="O639" s="3"/>
      <c r="P639" s="3"/>
      <c r="Q639" s="3"/>
      <c r="R639" s="18"/>
      <c r="S639" s="3"/>
      <c r="V639" s="17"/>
      <c r="X639" s="11" t="s">
        <v>17</v>
      </c>
      <c r="Y639" s="10"/>
      <c r="AA639" s="160" t="s">
        <v>7</v>
      </c>
      <c r="AB639" s="161"/>
      <c r="AC639" s="162"/>
      <c r="AD639" s="5">
        <f>SUM(AD625:AD638)</f>
        <v>0</v>
      </c>
      <c r="AJ639" s="3"/>
      <c r="AK639" s="3"/>
      <c r="AL639" s="3"/>
      <c r="AM639" s="3"/>
      <c r="AN639" s="18"/>
      <c r="AO639" s="3"/>
    </row>
    <row r="640" spans="2:41">
      <c r="B640" s="12"/>
      <c r="C640" s="10"/>
      <c r="E640" s="13"/>
      <c r="F640" s="13"/>
      <c r="G640" s="13"/>
      <c r="N640" s="3"/>
      <c r="O640" s="3"/>
      <c r="P640" s="3"/>
      <c r="Q640" s="3"/>
      <c r="R640" s="18"/>
      <c r="S640" s="3"/>
      <c r="V640" s="17"/>
      <c r="X640" s="12"/>
      <c r="Y640" s="10"/>
      <c r="AA640" s="13"/>
      <c r="AB640" s="13"/>
      <c r="AC640" s="13"/>
      <c r="AJ640" s="3"/>
      <c r="AK640" s="3"/>
      <c r="AL640" s="3"/>
      <c r="AM640" s="3"/>
      <c r="AN640" s="18"/>
      <c r="AO640" s="3"/>
    </row>
    <row r="641" spans="2:41">
      <c r="B641" s="12"/>
      <c r="C641" s="10"/>
      <c r="N641" s="160" t="s">
        <v>7</v>
      </c>
      <c r="O641" s="161"/>
      <c r="P641" s="161"/>
      <c r="Q641" s="162"/>
      <c r="R641" s="18">
        <f>SUM(R625:R640)</f>
        <v>0</v>
      </c>
      <c r="S641" s="3"/>
      <c r="V641" s="17"/>
      <c r="X641" s="12"/>
      <c r="Y641" s="10"/>
      <c r="AJ641" s="160" t="s">
        <v>7</v>
      </c>
      <c r="AK641" s="161"/>
      <c r="AL641" s="161"/>
      <c r="AM641" s="162"/>
      <c r="AN641" s="18">
        <f>SUM(AN625:AN640)</f>
        <v>0</v>
      </c>
      <c r="AO641" s="3"/>
    </row>
    <row r="642" spans="2:41">
      <c r="B642" s="12"/>
      <c r="C642" s="10"/>
      <c r="V642" s="17"/>
      <c r="X642" s="12"/>
      <c r="Y642" s="10"/>
    </row>
    <row r="643" spans="2:41">
      <c r="B643" s="12"/>
      <c r="C643" s="10"/>
      <c r="V643" s="17"/>
      <c r="X643" s="12"/>
      <c r="Y643" s="10"/>
    </row>
    <row r="644" spans="2:41">
      <c r="B644" s="12"/>
      <c r="C644" s="10"/>
      <c r="E644" s="14"/>
      <c r="V644" s="17"/>
      <c r="X644" s="12"/>
      <c r="Y644" s="10"/>
      <c r="AA644" s="14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V647" s="17"/>
      <c r="X647" s="12"/>
      <c r="Y647" s="10"/>
    </row>
    <row r="648" spans="2:41">
      <c r="B648" s="12"/>
      <c r="C648" s="10"/>
      <c r="V648" s="17"/>
      <c r="X648" s="12"/>
      <c r="Y648" s="10"/>
    </row>
    <row r="649" spans="2:41">
      <c r="B649" s="11"/>
      <c r="C649" s="10"/>
      <c r="V649" s="17"/>
      <c r="X649" s="11"/>
      <c r="Y649" s="10"/>
    </row>
    <row r="650" spans="2:41">
      <c r="B650" s="15" t="s">
        <v>18</v>
      </c>
      <c r="C650" s="16">
        <f>SUM(C631:C649)</f>
        <v>560.63999999999965</v>
      </c>
      <c r="V650" s="17"/>
      <c r="X650" s="15" t="s">
        <v>18</v>
      </c>
      <c r="Y650" s="16">
        <f>SUM(Y631:Y649)</f>
        <v>560.63999999999965</v>
      </c>
    </row>
    <row r="651" spans="2:41">
      <c r="D651" t="s">
        <v>22</v>
      </c>
      <c r="E651" t="s">
        <v>21</v>
      </c>
      <c r="V651" s="17"/>
      <c r="Z651" t="s">
        <v>22</v>
      </c>
      <c r="AA651" t="s">
        <v>21</v>
      </c>
    </row>
    <row r="652" spans="2:41">
      <c r="E652" s="1" t="s">
        <v>19</v>
      </c>
      <c r="V652" s="17"/>
      <c r="AA652" s="1" t="s">
        <v>19</v>
      </c>
    </row>
    <row r="653" spans="2:41">
      <c r="V653" s="17"/>
    </row>
    <row r="654" spans="2:41">
      <c r="V654" s="17"/>
    </row>
    <row r="655" spans="2:41">
      <c r="V655" s="17"/>
    </row>
    <row r="656" spans="2:41">
      <c r="V656" s="17"/>
    </row>
    <row r="657" spans="1:43">
      <c r="V657" s="17"/>
    </row>
    <row r="658" spans="1:43">
      <c r="V658" s="17"/>
    </row>
    <row r="659" spans="1:43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</row>
    <row r="660" spans="1:43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</row>
    <row r="661" spans="1:43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</row>
    <row r="662" spans="1:43">
      <c r="V662" s="17"/>
    </row>
    <row r="663" spans="1:43" ht="15" customHeight="1">
      <c r="H663" s="76" t="s">
        <v>30</v>
      </c>
      <c r="I663" s="76"/>
      <c r="J663" s="76"/>
      <c r="V663" s="17"/>
      <c r="AA663" s="163" t="s">
        <v>31</v>
      </c>
      <c r="AB663" s="163"/>
      <c r="AC663" s="163"/>
    </row>
    <row r="664" spans="1:43" ht="15" customHeight="1">
      <c r="H664" s="76"/>
      <c r="I664" s="76"/>
      <c r="J664" s="76"/>
      <c r="V664" s="17"/>
      <c r="AA664" s="163"/>
      <c r="AB664" s="163"/>
      <c r="AC664" s="163"/>
    </row>
    <row r="665" spans="1:43">
      <c r="V665" s="17"/>
    </row>
    <row r="666" spans="1:43">
      <c r="V666" s="17"/>
    </row>
    <row r="667" spans="1:43" ht="23.25">
      <c r="B667" s="24" t="s">
        <v>68</v>
      </c>
      <c r="V667" s="17"/>
      <c r="X667" s="22" t="s">
        <v>68</v>
      </c>
    </row>
    <row r="668" spans="1:43" ht="23.25">
      <c r="B668" s="23" t="s">
        <v>32</v>
      </c>
      <c r="C668" s="20">
        <f>IF(X623="PAGADO",0,C628)</f>
        <v>-560.63999999999965</v>
      </c>
      <c r="E668" s="164" t="s">
        <v>20</v>
      </c>
      <c r="F668" s="164"/>
      <c r="G668" s="164"/>
      <c r="H668" s="164"/>
      <c r="V668" s="17"/>
      <c r="X668" s="23" t="s">
        <v>32</v>
      </c>
      <c r="Y668" s="20">
        <f>IF(B1468="PAGADO",0,C673)</f>
        <v>-560.63999999999965</v>
      </c>
      <c r="AA668" s="164" t="s">
        <v>20</v>
      </c>
      <c r="AB668" s="164"/>
      <c r="AC668" s="164"/>
      <c r="AD668" s="164"/>
    </row>
    <row r="669" spans="1:43">
      <c r="B669" s="1" t="s">
        <v>0</v>
      </c>
      <c r="C669" s="19">
        <f>H684</f>
        <v>0</v>
      </c>
      <c r="E669" s="2" t="s">
        <v>1</v>
      </c>
      <c r="F669" s="2" t="s">
        <v>2</v>
      </c>
      <c r="G669" s="2" t="s">
        <v>3</v>
      </c>
      <c r="H669" s="2" t="s">
        <v>4</v>
      </c>
      <c r="N669" s="2" t="s">
        <v>1</v>
      </c>
      <c r="O669" s="2" t="s">
        <v>5</v>
      </c>
      <c r="P669" s="2" t="s">
        <v>4</v>
      </c>
      <c r="Q669" s="2" t="s">
        <v>6</v>
      </c>
      <c r="R669" s="2" t="s">
        <v>7</v>
      </c>
      <c r="S669" s="3"/>
      <c r="V669" s="17"/>
      <c r="X669" s="1" t="s">
        <v>0</v>
      </c>
      <c r="Y669" s="19">
        <f>AD684</f>
        <v>0</v>
      </c>
      <c r="AA669" s="2" t="s">
        <v>1</v>
      </c>
      <c r="AB669" s="2" t="s">
        <v>2</v>
      </c>
      <c r="AC669" s="2" t="s">
        <v>3</v>
      </c>
      <c r="AD669" s="2" t="s">
        <v>4</v>
      </c>
      <c r="AJ669" s="2" t="s">
        <v>1</v>
      </c>
      <c r="AK669" s="2" t="s">
        <v>5</v>
      </c>
      <c r="AL669" s="2" t="s">
        <v>4</v>
      </c>
      <c r="AM669" s="2" t="s">
        <v>6</v>
      </c>
      <c r="AN669" s="2" t="s">
        <v>7</v>
      </c>
      <c r="AO669" s="3"/>
    </row>
    <row r="670" spans="1:43">
      <c r="C670" s="2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Y670" s="2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1:43">
      <c r="B671" s="1" t="s">
        <v>24</v>
      </c>
      <c r="C671" s="19">
        <f>IF(C668&gt;0,C668+C669,C669)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" t="s">
        <v>24</v>
      </c>
      <c r="Y671" s="19">
        <f>IF(Y668&gt;0,Y668+Y669,Y669)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1:43">
      <c r="B672" s="1" t="s">
        <v>9</v>
      </c>
      <c r="C672" s="20">
        <f>C696</f>
        <v>560.63999999999965</v>
      </c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" t="s">
        <v>9</v>
      </c>
      <c r="Y672" s="20">
        <f>Y696</f>
        <v>560.63999999999965</v>
      </c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6" t="s">
        <v>26</v>
      </c>
      <c r="C673" s="21">
        <f>C671-C672</f>
        <v>-560.63999999999965</v>
      </c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6" t="s">
        <v>27</v>
      </c>
      <c r="Y673" s="21">
        <f>Y671-Y672</f>
        <v>-560.63999999999965</v>
      </c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 ht="23.25">
      <c r="B674" s="6"/>
      <c r="C674" s="7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65" t="str">
        <f>IF(Y673&lt;0,"NO PAGAR","COBRAR'")</f>
        <v>NO PAGAR</v>
      </c>
      <c r="Y674" s="165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 ht="23.25">
      <c r="B675" s="165" t="str">
        <f>IF(C673&lt;0,"NO PAGAR","COBRAR'")</f>
        <v>NO PAGAR</v>
      </c>
      <c r="C675" s="165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6"/>
      <c r="Y675" s="8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58" t="s">
        <v>9</v>
      </c>
      <c r="C676" s="159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58" t="s">
        <v>9</v>
      </c>
      <c r="Y676" s="159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9" t="str">
        <f>IF(Y628&lt;0,"SALDO ADELANTADO","SALDO A FAVOR '")</f>
        <v>SALDO ADELANTADO</v>
      </c>
      <c r="C677" s="10">
        <f>IF(Y628&lt;=0,Y628*-1)</f>
        <v>560.63999999999965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9" t="str">
        <f>IF(C673&lt;0,"SALDO ADELANTADO","SALDO A FAVOR'")</f>
        <v>SALDO ADELANTADO</v>
      </c>
      <c r="Y677" s="10">
        <f>IF(C673&lt;=0,C673*-1)</f>
        <v>560.63999999999965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10</v>
      </c>
      <c r="C678" s="10">
        <f>R686</f>
        <v>0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10</v>
      </c>
      <c r="Y678" s="10">
        <f>AN686</f>
        <v>0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11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11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12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12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13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13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14</v>
      </c>
      <c r="C682" s="10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14</v>
      </c>
      <c r="Y682" s="10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15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15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16</v>
      </c>
      <c r="C684" s="10"/>
      <c r="E684" s="160" t="s">
        <v>7</v>
      </c>
      <c r="F684" s="161"/>
      <c r="G684" s="162"/>
      <c r="H684" s="5">
        <f>SUM(H670:H683)</f>
        <v>0</v>
      </c>
      <c r="N684" s="3"/>
      <c r="O684" s="3"/>
      <c r="P684" s="3"/>
      <c r="Q684" s="3"/>
      <c r="R684" s="18"/>
      <c r="S684" s="3"/>
      <c r="V684" s="17"/>
      <c r="X684" s="11" t="s">
        <v>16</v>
      </c>
      <c r="Y684" s="10"/>
      <c r="AA684" s="160" t="s">
        <v>7</v>
      </c>
      <c r="AB684" s="161"/>
      <c r="AC684" s="162"/>
      <c r="AD684" s="5">
        <f>SUM(AD670:AD683)</f>
        <v>0</v>
      </c>
      <c r="AJ684" s="3"/>
      <c r="AK684" s="3"/>
      <c r="AL684" s="3"/>
      <c r="AM684" s="3"/>
      <c r="AN684" s="18"/>
      <c r="AO684" s="3"/>
    </row>
    <row r="685" spans="2:41">
      <c r="B685" s="11" t="s">
        <v>17</v>
      </c>
      <c r="C685" s="10"/>
      <c r="E685" s="13"/>
      <c r="F685" s="13"/>
      <c r="G685" s="13"/>
      <c r="N685" s="3"/>
      <c r="O685" s="3"/>
      <c r="P685" s="3"/>
      <c r="Q685" s="3"/>
      <c r="R685" s="18"/>
      <c r="S685" s="3"/>
      <c r="V685" s="17"/>
      <c r="X685" s="11" t="s">
        <v>17</v>
      </c>
      <c r="Y685" s="10"/>
      <c r="AA685" s="13"/>
      <c r="AB685" s="13"/>
      <c r="AC685" s="13"/>
      <c r="AJ685" s="3"/>
      <c r="AK685" s="3"/>
      <c r="AL685" s="3"/>
      <c r="AM685" s="3"/>
      <c r="AN685" s="18"/>
      <c r="AO685" s="3"/>
    </row>
    <row r="686" spans="2:41">
      <c r="B686" s="12"/>
      <c r="C686" s="10"/>
      <c r="N686" s="160" t="s">
        <v>7</v>
      </c>
      <c r="O686" s="161"/>
      <c r="P686" s="161"/>
      <c r="Q686" s="162"/>
      <c r="R686" s="18">
        <f>SUM(R670:R685)</f>
        <v>0</v>
      </c>
      <c r="S686" s="3"/>
      <c r="V686" s="17"/>
      <c r="X686" s="12"/>
      <c r="Y686" s="10"/>
      <c r="AJ686" s="160" t="s">
        <v>7</v>
      </c>
      <c r="AK686" s="161"/>
      <c r="AL686" s="161"/>
      <c r="AM686" s="162"/>
      <c r="AN686" s="18">
        <f>SUM(AN670:AN685)</f>
        <v>0</v>
      </c>
      <c r="AO686" s="3"/>
    </row>
    <row r="687" spans="2:41">
      <c r="B687" s="12"/>
      <c r="C687" s="10"/>
      <c r="V687" s="17"/>
      <c r="X687" s="12"/>
      <c r="Y687" s="10"/>
    </row>
    <row r="688" spans="2:41">
      <c r="B688" s="12"/>
      <c r="C688" s="10"/>
      <c r="V688" s="17"/>
      <c r="X688" s="12"/>
      <c r="Y688" s="10"/>
    </row>
    <row r="689" spans="2:27">
      <c r="B689" s="12"/>
      <c r="C689" s="10"/>
      <c r="E689" s="14"/>
      <c r="V689" s="17"/>
      <c r="X689" s="12"/>
      <c r="Y689" s="10"/>
      <c r="AA689" s="14"/>
    </row>
    <row r="690" spans="2:27">
      <c r="B690" s="12"/>
      <c r="C690" s="10"/>
      <c r="V690" s="17"/>
      <c r="X690" s="12"/>
      <c r="Y690" s="10"/>
    </row>
    <row r="691" spans="2:27">
      <c r="B691" s="12"/>
      <c r="C691" s="10"/>
      <c r="V691" s="17"/>
      <c r="X691" s="12"/>
      <c r="Y691" s="10"/>
    </row>
    <row r="692" spans="2:27">
      <c r="B692" s="12"/>
      <c r="C692" s="10"/>
      <c r="V692" s="17"/>
      <c r="X692" s="12"/>
      <c r="Y692" s="10"/>
    </row>
    <row r="693" spans="2:27">
      <c r="B693" s="12"/>
      <c r="C693" s="10"/>
      <c r="V693" s="17"/>
      <c r="X693" s="12"/>
      <c r="Y693" s="10"/>
    </row>
    <row r="694" spans="2:27">
      <c r="B694" s="12"/>
      <c r="C694" s="10"/>
      <c r="V694" s="17"/>
      <c r="X694" s="12"/>
      <c r="Y694" s="10"/>
    </row>
    <row r="695" spans="2:27">
      <c r="B695" s="11"/>
      <c r="C695" s="10"/>
      <c r="V695" s="17"/>
      <c r="X695" s="11"/>
      <c r="Y695" s="10"/>
    </row>
    <row r="696" spans="2:27">
      <c r="B696" s="15" t="s">
        <v>18</v>
      </c>
      <c r="C696" s="16">
        <f>SUM(C677:C695)</f>
        <v>560.63999999999965</v>
      </c>
      <c r="D696" t="s">
        <v>22</v>
      </c>
      <c r="E696" t="s">
        <v>21</v>
      </c>
      <c r="V696" s="17"/>
      <c r="X696" s="15" t="s">
        <v>18</v>
      </c>
      <c r="Y696" s="16">
        <f>SUM(Y677:Y695)</f>
        <v>560.63999999999965</v>
      </c>
      <c r="Z696" t="s">
        <v>22</v>
      </c>
      <c r="AA696" t="s">
        <v>21</v>
      </c>
    </row>
    <row r="697" spans="2:27">
      <c r="E697" s="1" t="s">
        <v>19</v>
      </c>
      <c r="V697" s="17"/>
      <c r="AA697" s="1" t="s">
        <v>19</v>
      </c>
    </row>
    <row r="698" spans="2:27">
      <c r="V698" s="17"/>
    </row>
    <row r="699" spans="2:27">
      <c r="V699" s="17"/>
    </row>
    <row r="700" spans="2:27">
      <c r="V700" s="17"/>
    </row>
    <row r="701" spans="2:27">
      <c r="V701" s="17"/>
    </row>
    <row r="702" spans="2:27">
      <c r="V702" s="17"/>
    </row>
    <row r="703" spans="2:27">
      <c r="V703" s="17"/>
    </row>
    <row r="704" spans="2:27">
      <c r="V704" s="17"/>
    </row>
    <row r="705" spans="2:41">
      <c r="V705" s="17"/>
    </row>
    <row r="706" spans="2:41">
      <c r="V706" s="17"/>
    </row>
    <row r="707" spans="2:41">
      <c r="V707" s="17"/>
    </row>
    <row r="708" spans="2:41">
      <c r="V708" s="17"/>
    </row>
    <row r="709" spans="2:41">
      <c r="V709" s="17"/>
    </row>
    <row r="710" spans="2:41">
      <c r="V710" s="17"/>
      <c r="AC710" s="166" t="s">
        <v>29</v>
      </c>
      <c r="AD710" s="166"/>
      <c r="AE710" s="166"/>
    </row>
    <row r="711" spans="2:41" ht="15" customHeight="1">
      <c r="H711" s="76" t="s">
        <v>28</v>
      </c>
      <c r="I711" s="76"/>
      <c r="J711" s="76"/>
      <c r="V711" s="17"/>
      <c r="AC711" s="166"/>
      <c r="AD711" s="166"/>
      <c r="AE711" s="166"/>
    </row>
    <row r="712" spans="2:41" ht="15" customHeight="1">
      <c r="H712" s="76"/>
      <c r="I712" s="76"/>
      <c r="J712" s="76"/>
      <c r="V712" s="17"/>
      <c r="AC712" s="166"/>
      <c r="AD712" s="166"/>
      <c r="AE712" s="166"/>
    </row>
    <row r="713" spans="2:41">
      <c r="V713" s="17"/>
    </row>
    <row r="714" spans="2:41">
      <c r="V714" s="17"/>
    </row>
    <row r="715" spans="2:41" ht="23.25">
      <c r="B715" s="22" t="s">
        <v>69</v>
      </c>
      <c r="V715" s="17"/>
      <c r="X715" s="22" t="s">
        <v>69</v>
      </c>
    </row>
    <row r="716" spans="2:41" ht="23.25">
      <c r="B716" s="23" t="s">
        <v>32</v>
      </c>
      <c r="C716" s="20">
        <f>IF(X668="PAGADO",0,Y673)</f>
        <v>-560.63999999999965</v>
      </c>
      <c r="E716" s="164" t="s">
        <v>20</v>
      </c>
      <c r="F716" s="164"/>
      <c r="G716" s="164"/>
      <c r="H716" s="164"/>
      <c r="V716" s="17"/>
      <c r="X716" s="23" t="s">
        <v>32</v>
      </c>
      <c r="Y716" s="20">
        <f>IF(B716="PAGADO",0,C721)</f>
        <v>-560.63999999999965</v>
      </c>
      <c r="AA716" s="164" t="s">
        <v>20</v>
      </c>
      <c r="AB716" s="164"/>
      <c r="AC716" s="164"/>
      <c r="AD716" s="164"/>
    </row>
    <row r="717" spans="2:41">
      <c r="B717" s="1" t="s">
        <v>0</v>
      </c>
      <c r="C717" s="19">
        <f>H732</f>
        <v>0</v>
      </c>
      <c r="E717" s="2" t="s">
        <v>1</v>
      </c>
      <c r="F717" s="2" t="s">
        <v>2</v>
      </c>
      <c r="G717" s="2" t="s">
        <v>3</v>
      </c>
      <c r="H717" s="2" t="s">
        <v>4</v>
      </c>
      <c r="N717" s="2" t="s">
        <v>1</v>
      </c>
      <c r="O717" s="2" t="s">
        <v>5</v>
      </c>
      <c r="P717" s="2" t="s">
        <v>4</v>
      </c>
      <c r="Q717" s="2" t="s">
        <v>6</v>
      </c>
      <c r="R717" s="2" t="s">
        <v>7</v>
      </c>
      <c r="S717" s="3"/>
      <c r="V717" s="17"/>
      <c r="X717" s="1" t="s">
        <v>0</v>
      </c>
      <c r="Y717" s="19">
        <f>AD732</f>
        <v>0</v>
      </c>
      <c r="AA717" s="2" t="s">
        <v>1</v>
      </c>
      <c r="AB717" s="2" t="s">
        <v>2</v>
      </c>
      <c r="AC717" s="2" t="s">
        <v>3</v>
      </c>
      <c r="AD717" s="2" t="s">
        <v>4</v>
      </c>
      <c r="AJ717" s="2" t="s">
        <v>1</v>
      </c>
      <c r="AK717" s="2" t="s">
        <v>5</v>
      </c>
      <c r="AL717" s="2" t="s">
        <v>4</v>
      </c>
      <c r="AM717" s="2" t="s">
        <v>6</v>
      </c>
      <c r="AN717" s="2" t="s">
        <v>7</v>
      </c>
      <c r="AO717" s="3"/>
    </row>
    <row r="718" spans="2:41">
      <c r="C718" s="2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Y718" s="2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" t="s">
        <v>24</v>
      </c>
      <c r="C719" s="19">
        <f>IF(C716&gt;0,C716+C717,C717)</f>
        <v>0</v>
      </c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" t="s">
        <v>24</v>
      </c>
      <c r="Y719" s="19">
        <f>IF(Y716&gt;0,Y716+Y717,Y717)</f>
        <v>0</v>
      </c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" t="s">
        <v>9</v>
      </c>
      <c r="C720" s="20">
        <f>C743</f>
        <v>560.63999999999965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" t="s">
        <v>9</v>
      </c>
      <c r="Y720" s="20">
        <f>Y743</f>
        <v>560.63999999999965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6" t="s">
        <v>25</v>
      </c>
      <c r="C721" s="21">
        <f>C719-C720</f>
        <v>-560.63999999999965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6" t="s">
        <v>8</v>
      </c>
      <c r="Y721" s="21">
        <f>Y719-Y720</f>
        <v>-560.63999999999965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 ht="26.25">
      <c r="B722" s="167" t="str">
        <f>IF(C721&lt;0,"NO PAGAR","COBRAR")</f>
        <v>NO PAGAR</v>
      </c>
      <c r="C722" s="167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67" t="str">
        <f>IF(Y721&lt;0,"NO PAGAR","COBRAR")</f>
        <v>NO PAGAR</v>
      </c>
      <c r="Y722" s="167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58" t="s">
        <v>9</v>
      </c>
      <c r="C723" s="159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58" t="s">
        <v>9</v>
      </c>
      <c r="Y723" s="159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9" t="str">
        <f>IF(C757&lt;0,"SALDO A FAVOR","SALDO ADELANTAD0'")</f>
        <v>SALDO ADELANTAD0'</v>
      </c>
      <c r="C724" s="10">
        <f>IF(Y668&lt;=0,Y668*-1)</f>
        <v>560.63999999999965</v>
      </c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9" t="str">
        <f>IF(C721&lt;0,"SALDO ADELANTADO","SALDO A FAVOR'")</f>
        <v>SALDO ADELANTADO</v>
      </c>
      <c r="Y724" s="10">
        <f>IF(C721&lt;=0,C721*-1)</f>
        <v>560.63999999999965</v>
      </c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10</v>
      </c>
      <c r="C725" s="10">
        <f>R734</f>
        <v>0</v>
      </c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10</v>
      </c>
      <c r="Y725" s="10">
        <f>AN734</f>
        <v>0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11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11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12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12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13</v>
      </c>
      <c r="C728" s="10"/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1" t="s">
        <v>13</v>
      </c>
      <c r="Y728" s="10"/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14</v>
      </c>
      <c r="C729" s="1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1" t="s">
        <v>14</v>
      </c>
      <c r="Y729" s="1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15</v>
      </c>
      <c r="C730" s="10"/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1" t="s">
        <v>15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16</v>
      </c>
      <c r="C731" s="10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1" t="s">
        <v>16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17</v>
      </c>
      <c r="C732" s="10"/>
      <c r="E732" s="160" t="s">
        <v>7</v>
      </c>
      <c r="F732" s="161"/>
      <c r="G732" s="162"/>
      <c r="H732" s="5">
        <f>SUM(H718:H731)</f>
        <v>0</v>
      </c>
      <c r="N732" s="3"/>
      <c r="O732" s="3"/>
      <c r="P732" s="3"/>
      <c r="Q732" s="3"/>
      <c r="R732" s="18"/>
      <c r="S732" s="3"/>
      <c r="V732" s="17"/>
      <c r="X732" s="11" t="s">
        <v>17</v>
      </c>
      <c r="Y732" s="10"/>
      <c r="AA732" s="160" t="s">
        <v>7</v>
      </c>
      <c r="AB732" s="161"/>
      <c r="AC732" s="162"/>
      <c r="AD732" s="5">
        <f>SUM(AD718:AD731)</f>
        <v>0</v>
      </c>
      <c r="AJ732" s="3"/>
      <c r="AK732" s="3"/>
      <c r="AL732" s="3"/>
      <c r="AM732" s="3"/>
      <c r="AN732" s="18"/>
      <c r="AO732" s="3"/>
    </row>
    <row r="733" spans="2:41">
      <c r="B733" s="12"/>
      <c r="C733" s="10"/>
      <c r="E733" s="13"/>
      <c r="F733" s="13"/>
      <c r="G733" s="13"/>
      <c r="N733" s="3"/>
      <c r="O733" s="3"/>
      <c r="P733" s="3"/>
      <c r="Q733" s="3"/>
      <c r="R733" s="18"/>
      <c r="S733" s="3"/>
      <c r="V733" s="17"/>
      <c r="X733" s="12"/>
      <c r="Y733" s="10"/>
      <c r="AA733" s="13"/>
      <c r="AB733" s="13"/>
      <c r="AC733" s="13"/>
      <c r="AJ733" s="3"/>
      <c r="AK733" s="3"/>
      <c r="AL733" s="3"/>
      <c r="AM733" s="3"/>
      <c r="AN733" s="18"/>
      <c r="AO733" s="3"/>
    </row>
    <row r="734" spans="2:41">
      <c r="B734" s="12"/>
      <c r="C734" s="10"/>
      <c r="N734" s="160" t="s">
        <v>7</v>
      </c>
      <c r="O734" s="161"/>
      <c r="P734" s="161"/>
      <c r="Q734" s="162"/>
      <c r="R734" s="18">
        <f>SUM(R718:R733)</f>
        <v>0</v>
      </c>
      <c r="S734" s="3"/>
      <c r="V734" s="17"/>
      <c r="X734" s="12"/>
      <c r="Y734" s="10"/>
      <c r="AJ734" s="160" t="s">
        <v>7</v>
      </c>
      <c r="AK734" s="161"/>
      <c r="AL734" s="161"/>
      <c r="AM734" s="162"/>
      <c r="AN734" s="18">
        <f>SUM(AN718:AN733)</f>
        <v>0</v>
      </c>
      <c r="AO734" s="3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1:43">
      <c r="B737" s="12"/>
      <c r="C737" s="10"/>
      <c r="E737" s="14"/>
      <c r="V737" s="17"/>
      <c r="X737" s="12"/>
      <c r="Y737" s="10"/>
      <c r="AA737" s="14"/>
    </row>
    <row r="738" spans="1:43">
      <c r="B738" s="12"/>
      <c r="C738" s="10"/>
      <c r="V738" s="17"/>
      <c r="X738" s="12"/>
      <c r="Y738" s="10"/>
    </row>
    <row r="739" spans="1:43">
      <c r="B739" s="12"/>
      <c r="C739" s="10"/>
      <c r="V739" s="17"/>
      <c r="X739" s="12"/>
      <c r="Y739" s="10"/>
    </row>
    <row r="740" spans="1:43">
      <c r="B740" s="12"/>
      <c r="C740" s="10"/>
      <c r="V740" s="17"/>
      <c r="X740" s="12"/>
      <c r="Y740" s="10"/>
    </row>
    <row r="741" spans="1:43">
      <c r="B741" s="12"/>
      <c r="C741" s="10"/>
      <c r="V741" s="17"/>
      <c r="X741" s="12"/>
      <c r="Y741" s="10"/>
    </row>
    <row r="742" spans="1:43">
      <c r="B742" s="11"/>
      <c r="C742" s="10"/>
      <c r="V742" s="17"/>
      <c r="X742" s="11"/>
      <c r="Y742" s="10"/>
    </row>
    <row r="743" spans="1:43">
      <c r="B743" s="15" t="s">
        <v>18</v>
      </c>
      <c r="C743" s="16">
        <f>SUM(C724:C742)</f>
        <v>560.63999999999965</v>
      </c>
      <c r="V743" s="17"/>
      <c r="X743" s="15" t="s">
        <v>18</v>
      </c>
      <c r="Y743" s="16">
        <f>SUM(Y724:Y742)</f>
        <v>560.63999999999965</v>
      </c>
    </row>
    <row r="744" spans="1:43">
      <c r="D744" t="s">
        <v>22</v>
      </c>
      <c r="E744" t="s">
        <v>21</v>
      </c>
      <c r="V744" s="17"/>
      <c r="Z744" t="s">
        <v>22</v>
      </c>
      <c r="AA744" t="s">
        <v>21</v>
      </c>
    </row>
    <row r="745" spans="1:43">
      <c r="E745" s="1" t="s">
        <v>19</v>
      </c>
      <c r="V745" s="17"/>
      <c r="AA745" s="1" t="s">
        <v>19</v>
      </c>
    </row>
    <row r="746" spans="1:43">
      <c r="V746" s="17"/>
    </row>
    <row r="747" spans="1:43">
      <c r="V747" s="17"/>
    </row>
    <row r="748" spans="1:43">
      <c r="V748" s="17"/>
    </row>
    <row r="749" spans="1:43">
      <c r="V749" s="17"/>
    </row>
    <row r="750" spans="1:43">
      <c r="V750" s="17"/>
    </row>
    <row r="751" spans="1:43">
      <c r="V751" s="17"/>
    </row>
    <row r="752" spans="1:43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</row>
    <row r="753" spans="1:4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</row>
    <row r="754" spans="1:43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</row>
    <row r="755" spans="1:43">
      <c r="V755" s="17"/>
    </row>
    <row r="756" spans="1:43" ht="15" customHeight="1">
      <c r="H756" s="76" t="s">
        <v>30</v>
      </c>
      <c r="I756" s="76"/>
      <c r="J756" s="76"/>
      <c r="V756" s="17"/>
      <c r="AA756" s="163" t="s">
        <v>31</v>
      </c>
      <c r="AB756" s="163"/>
      <c r="AC756" s="163"/>
    </row>
    <row r="757" spans="1:43" ht="15" customHeight="1">
      <c r="H757" s="76"/>
      <c r="I757" s="76"/>
      <c r="J757" s="76"/>
      <c r="V757" s="17"/>
      <c r="AA757" s="163"/>
      <c r="AB757" s="163"/>
      <c r="AC757" s="163"/>
    </row>
    <row r="758" spans="1:43">
      <c r="V758" s="17"/>
    </row>
    <row r="759" spans="1:43">
      <c r="V759" s="17"/>
    </row>
    <row r="760" spans="1:43" ht="23.25">
      <c r="B760" s="24" t="s">
        <v>69</v>
      </c>
      <c r="V760" s="17"/>
      <c r="X760" s="22" t="s">
        <v>69</v>
      </c>
    </row>
    <row r="761" spans="1:43" ht="23.25">
      <c r="B761" s="23" t="s">
        <v>32</v>
      </c>
      <c r="C761" s="20">
        <f>IF(X716="PAGADO",0,C721)</f>
        <v>-560.63999999999965</v>
      </c>
      <c r="E761" s="164" t="s">
        <v>20</v>
      </c>
      <c r="F761" s="164"/>
      <c r="G761" s="164"/>
      <c r="H761" s="164"/>
      <c r="V761" s="17"/>
      <c r="X761" s="23" t="s">
        <v>32</v>
      </c>
      <c r="Y761" s="20">
        <f>IF(B1561="PAGADO",0,C766)</f>
        <v>-560.63999999999965</v>
      </c>
      <c r="AA761" s="164" t="s">
        <v>20</v>
      </c>
      <c r="AB761" s="164"/>
      <c r="AC761" s="164"/>
      <c r="AD761" s="164"/>
    </row>
    <row r="762" spans="1:43">
      <c r="B762" s="1" t="s">
        <v>0</v>
      </c>
      <c r="C762" s="19">
        <f>H777</f>
        <v>0</v>
      </c>
      <c r="E762" s="2" t="s">
        <v>1</v>
      </c>
      <c r="F762" s="2" t="s">
        <v>2</v>
      </c>
      <c r="G762" s="2" t="s">
        <v>3</v>
      </c>
      <c r="H762" s="2" t="s">
        <v>4</v>
      </c>
      <c r="N762" s="2" t="s">
        <v>1</v>
      </c>
      <c r="O762" s="2" t="s">
        <v>5</v>
      </c>
      <c r="P762" s="2" t="s">
        <v>4</v>
      </c>
      <c r="Q762" s="2" t="s">
        <v>6</v>
      </c>
      <c r="R762" s="2" t="s">
        <v>7</v>
      </c>
      <c r="S762" s="3"/>
      <c r="V762" s="17"/>
      <c r="X762" s="1" t="s">
        <v>0</v>
      </c>
      <c r="Y762" s="19">
        <f>AD777</f>
        <v>0</v>
      </c>
      <c r="AA762" s="2" t="s">
        <v>1</v>
      </c>
      <c r="AB762" s="2" t="s">
        <v>2</v>
      </c>
      <c r="AC762" s="2" t="s">
        <v>3</v>
      </c>
      <c r="AD762" s="2" t="s">
        <v>4</v>
      </c>
      <c r="AJ762" s="2" t="s">
        <v>1</v>
      </c>
      <c r="AK762" s="2" t="s">
        <v>5</v>
      </c>
      <c r="AL762" s="2" t="s">
        <v>4</v>
      </c>
      <c r="AM762" s="2" t="s">
        <v>6</v>
      </c>
      <c r="AN762" s="2" t="s">
        <v>7</v>
      </c>
      <c r="AO762" s="3"/>
    </row>
    <row r="763" spans="1:43">
      <c r="C763" s="2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Y763" s="2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1:43">
      <c r="B764" s="1" t="s">
        <v>24</v>
      </c>
      <c r="C764" s="19">
        <f>IF(C761&gt;0,C761+C762,C762)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24</v>
      </c>
      <c r="Y764" s="19">
        <f>IF(Y761&gt;0,Y761+Y762,Y762)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1:43">
      <c r="B765" s="1" t="s">
        <v>9</v>
      </c>
      <c r="C765" s="20">
        <f>C789</f>
        <v>560.63999999999965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" t="s">
        <v>9</v>
      </c>
      <c r="Y765" s="20">
        <f>Y789</f>
        <v>560.63999999999965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1:43">
      <c r="B766" s="6" t="s">
        <v>26</v>
      </c>
      <c r="C766" s="21">
        <f>C764-C765</f>
        <v>-560.63999999999965</v>
      </c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6" t="s">
        <v>27</v>
      </c>
      <c r="Y766" s="21">
        <f>Y764-Y765</f>
        <v>-560.63999999999965</v>
      </c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1:43" ht="23.25">
      <c r="B767" s="6"/>
      <c r="C767" s="7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65" t="str">
        <f>IF(Y766&lt;0,"NO PAGAR","COBRAR'")</f>
        <v>NO PAGAR</v>
      </c>
      <c r="Y767" s="165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 ht="23.25">
      <c r="B768" s="165" t="str">
        <f>IF(C766&lt;0,"NO PAGAR","COBRAR'")</f>
        <v>NO PAGAR</v>
      </c>
      <c r="C768" s="165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6"/>
      <c r="Y768" s="8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58" t="s">
        <v>9</v>
      </c>
      <c r="C769" s="159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58" t="s">
        <v>9</v>
      </c>
      <c r="Y769" s="159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9" t="str">
        <f>IF(Y721&lt;0,"SALDO ADELANTADO","SALDO A FAVOR '")</f>
        <v>SALDO ADELANTADO</v>
      </c>
      <c r="C770" s="10">
        <f>IF(Y721&lt;=0,Y721*-1)</f>
        <v>560.63999999999965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9" t="str">
        <f>IF(C766&lt;0,"SALDO ADELANTADO","SALDO A FAVOR'")</f>
        <v>SALDO ADELANTADO</v>
      </c>
      <c r="Y770" s="10">
        <f>IF(C766&lt;=0,C766*-1)</f>
        <v>560.63999999999965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10</v>
      </c>
      <c r="C771" s="10">
        <f>R779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10</v>
      </c>
      <c r="Y771" s="10">
        <f>AN779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11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11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12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12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13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13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14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14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15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15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16</v>
      </c>
      <c r="C777" s="10"/>
      <c r="E777" s="160" t="s">
        <v>7</v>
      </c>
      <c r="F777" s="161"/>
      <c r="G777" s="162"/>
      <c r="H777" s="5">
        <f>SUM(H763:H776)</f>
        <v>0</v>
      </c>
      <c r="N777" s="3"/>
      <c r="O777" s="3"/>
      <c r="P777" s="3"/>
      <c r="Q777" s="3"/>
      <c r="R777" s="18"/>
      <c r="S777" s="3"/>
      <c r="V777" s="17"/>
      <c r="X777" s="11" t="s">
        <v>16</v>
      </c>
      <c r="Y777" s="10"/>
      <c r="AA777" s="160" t="s">
        <v>7</v>
      </c>
      <c r="AB777" s="161"/>
      <c r="AC777" s="162"/>
      <c r="AD777" s="5">
        <f>SUM(AD763:AD776)</f>
        <v>0</v>
      </c>
      <c r="AJ777" s="3"/>
      <c r="AK777" s="3"/>
      <c r="AL777" s="3"/>
      <c r="AM777" s="3"/>
      <c r="AN777" s="18"/>
      <c r="AO777" s="3"/>
    </row>
    <row r="778" spans="2:41">
      <c r="B778" s="11" t="s">
        <v>17</v>
      </c>
      <c r="C778" s="10"/>
      <c r="E778" s="13"/>
      <c r="F778" s="13"/>
      <c r="G778" s="13"/>
      <c r="N778" s="3"/>
      <c r="O778" s="3"/>
      <c r="P778" s="3"/>
      <c r="Q778" s="3"/>
      <c r="R778" s="18"/>
      <c r="S778" s="3"/>
      <c r="V778" s="17"/>
      <c r="X778" s="11" t="s">
        <v>17</v>
      </c>
      <c r="Y778" s="10"/>
      <c r="AA778" s="13"/>
      <c r="AB778" s="13"/>
      <c r="AC778" s="13"/>
      <c r="AJ778" s="3"/>
      <c r="AK778" s="3"/>
      <c r="AL778" s="3"/>
      <c r="AM778" s="3"/>
      <c r="AN778" s="18"/>
      <c r="AO778" s="3"/>
    </row>
    <row r="779" spans="2:41">
      <c r="B779" s="12"/>
      <c r="C779" s="10"/>
      <c r="N779" s="160" t="s">
        <v>7</v>
      </c>
      <c r="O779" s="161"/>
      <c r="P779" s="161"/>
      <c r="Q779" s="162"/>
      <c r="R779" s="18">
        <f>SUM(R763:R778)</f>
        <v>0</v>
      </c>
      <c r="S779" s="3"/>
      <c r="V779" s="17"/>
      <c r="X779" s="12"/>
      <c r="Y779" s="10"/>
      <c r="AJ779" s="160" t="s">
        <v>7</v>
      </c>
      <c r="AK779" s="161"/>
      <c r="AL779" s="161"/>
      <c r="AM779" s="162"/>
      <c r="AN779" s="18">
        <f>SUM(AN763:AN778)</f>
        <v>0</v>
      </c>
      <c r="AO779" s="3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E782" s="14"/>
      <c r="V782" s="17"/>
      <c r="X782" s="12"/>
      <c r="Y782" s="10"/>
      <c r="AA782" s="14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V786" s="17"/>
      <c r="X786" s="12"/>
      <c r="Y786" s="10"/>
    </row>
    <row r="787" spans="2:27">
      <c r="B787" s="12"/>
      <c r="C787" s="10"/>
      <c r="V787" s="17"/>
      <c r="X787" s="12"/>
      <c r="Y787" s="10"/>
    </row>
    <row r="788" spans="2:27">
      <c r="B788" s="11"/>
      <c r="C788" s="10"/>
      <c r="V788" s="17"/>
      <c r="X788" s="11"/>
      <c r="Y788" s="10"/>
    </row>
    <row r="789" spans="2:27">
      <c r="B789" s="15" t="s">
        <v>18</v>
      </c>
      <c r="C789" s="16">
        <f>SUM(C770:C788)</f>
        <v>560.63999999999965</v>
      </c>
      <c r="D789" t="s">
        <v>22</v>
      </c>
      <c r="E789" t="s">
        <v>21</v>
      </c>
      <c r="V789" s="17"/>
      <c r="X789" s="15" t="s">
        <v>18</v>
      </c>
      <c r="Y789" s="16">
        <f>SUM(Y770:Y788)</f>
        <v>560.63999999999965</v>
      </c>
      <c r="Z789" t="s">
        <v>22</v>
      </c>
      <c r="AA789" t="s">
        <v>21</v>
      </c>
    </row>
    <row r="790" spans="2:27">
      <c r="E790" s="1" t="s">
        <v>19</v>
      </c>
      <c r="V790" s="17"/>
      <c r="AA790" s="1" t="s">
        <v>19</v>
      </c>
    </row>
    <row r="791" spans="2:27">
      <c r="V791" s="17"/>
    </row>
    <row r="792" spans="2:27">
      <c r="V792" s="17"/>
    </row>
    <row r="793" spans="2:27">
      <c r="V793" s="17"/>
    </row>
    <row r="794" spans="2:27">
      <c r="V794" s="17"/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  <c r="AC803" s="166" t="s">
        <v>29</v>
      </c>
      <c r="AD803" s="166"/>
      <c r="AE803" s="166"/>
    </row>
    <row r="804" spans="2:41" ht="15" customHeight="1">
      <c r="H804" s="76" t="s">
        <v>28</v>
      </c>
      <c r="I804" s="76"/>
      <c r="J804" s="76"/>
      <c r="V804" s="17"/>
      <c r="AC804" s="166"/>
      <c r="AD804" s="166"/>
      <c r="AE804" s="166"/>
    </row>
    <row r="805" spans="2:41" ht="15" customHeight="1">
      <c r="H805" s="76"/>
      <c r="I805" s="76"/>
      <c r="J805" s="76"/>
      <c r="V805" s="17"/>
      <c r="AC805" s="166"/>
      <c r="AD805" s="166"/>
      <c r="AE805" s="166"/>
    </row>
    <row r="806" spans="2:41">
      <c r="V806" s="17"/>
    </row>
    <row r="807" spans="2:41">
      <c r="V807" s="17"/>
    </row>
    <row r="808" spans="2:41" ht="23.25">
      <c r="B808" s="22" t="s">
        <v>70</v>
      </c>
      <c r="V808" s="17"/>
      <c r="X808" s="22" t="s">
        <v>70</v>
      </c>
    </row>
    <row r="809" spans="2:41" ht="23.25">
      <c r="B809" s="23" t="s">
        <v>32</v>
      </c>
      <c r="C809" s="20">
        <f>IF(X761="PAGADO",0,Y766)</f>
        <v>-560.63999999999965</v>
      </c>
      <c r="E809" s="164" t="s">
        <v>20</v>
      </c>
      <c r="F809" s="164"/>
      <c r="G809" s="164"/>
      <c r="H809" s="164"/>
      <c r="V809" s="17"/>
      <c r="X809" s="23" t="s">
        <v>32</v>
      </c>
      <c r="Y809" s="20">
        <f>IF(B809="PAGADO",0,C814)</f>
        <v>-560.63999999999965</v>
      </c>
      <c r="AA809" s="164" t="s">
        <v>20</v>
      </c>
      <c r="AB809" s="164"/>
      <c r="AC809" s="164"/>
      <c r="AD809" s="164"/>
    </row>
    <row r="810" spans="2:41">
      <c r="B810" s="1" t="s">
        <v>0</v>
      </c>
      <c r="C810" s="19">
        <f>H825</f>
        <v>0</v>
      </c>
      <c r="E810" s="2" t="s">
        <v>1</v>
      </c>
      <c r="F810" s="2" t="s">
        <v>2</v>
      </c>
      <c r="G810" s="2" t="s">
        <v>3</v>
      </c>
      <c r="H810" s="2" t="s">
        <v>4</v>
      </c>
      <c r="N810" s="2" t="s">
        <v>1</v>
      </c>
      <c r="O810" s="2" t="s">
        <v>5</v>
      </c>
      <c r="P810" s="2" t="s">
        <v>4</v>
      </c>
      <c r="Q810" s="2" t="s">
        <v>6</v>
      </c>
      <c r="R810" s="2" t="s">
        <v>7</v>
      </c>
      <c r="S810" s="3"/>
      <c r="V810" s="17"/>
      <c r="X810" s="1" t="s">
        <v>0</v>
      </c>
      <c r="Y810" s="19">
        <f>AD825</f>
        <v>0</v>
      </c>
      <c r="AA810" s="2" t="s">
        <v>1</v>
      </c>
      <c r="AB810" s="2" t="s">
        <v>2</v>
      </c>
      <c r="AC810" s="2" t="s">
        <v>3</v>
      </c>
      <c r="AD810" s="2" t="s">
        <v>4</v>
      </c>
      <c r="AJ810" s="2" t="s">
        <v>1</v>
      </c>
      <c r="AK810" s="2" t="s">
        <v>5</v>
      </c>
      <c r="AL810" s="2" t="s">
        <v>4</v>
      </c>
      <c r="AM810" s="2" t="s">
        <v>6</v>
      </c>
      <c r="AN810" s="2" t="s">
        <v>7</v>
      </c>
      <c r="AO810" s="3"/>
    </row>
    <row r="811" spans="2:41">
      <c r="C811" s="2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Y811" s="2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" t="s">
        <v>24</v>
      </c>
      <c r="C812" s="19">
        <f>IF(C809&gt;0,C809+C810,C810)</f>
        <v>0</v>
      </c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" t="s">
        <v>24</v>
      </c>
      <c r="Y812" s="19">
        <f>IF(Y809&gt;0,Y810+Y809,Y810)</f>
        <v>0</v>
      </c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" t="s">
        <v>9</v>
      </c>
      <c r="C813" s="20">
        <f>C836</f>
        <v>560.63999999999965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" t="s">
        <v>9</v>
      </c>
      <c r="Y813" s="20">
        <f>Y836</f>
        <v>560.63999999999965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6" t="s">
        <v>25</v>
      </c>
      <c r="C814" s="21">
        <f>C812-C813</f>
        <v>-560.63999999999965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6" t="s">
        <v>8</v>
      </c>
      <c r="Y814" s="21">
        <f>Y812-Y813</f>
        <v>-560.63999999999965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 ht="26.25">
      <c r="B815" s="167" t="str">
        <f>IF(C814&lt;0,"NO PAGAR","COBRAR")</f>
        <v>NO PAGAR</v>
      </c>
      <c r="C815" s="167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67" t="str">
        <f>IF(Y814&lt;0,"NO PAGAR","COBRAR")</f>
        <v>NO PAGAR</v>
      </c>
      <c r="Y815" s="167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58" t="s">
        <v>9</v>
      </c>
      <c r="C816" s="159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58" t="s">
        <v>9</v>
      </c>
      <c r="Y816" s="159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9" t="str">
        <f>IF(C850&lt;0,"SALDO A FAVOR","SALDO ADELANTAD0'")</f>
        <v>SALDO ADELANTAD0'</v>
      </c>
      <c r="C817" s="10">
        <f>IF(Y761&lt;=0,Y761*-1)</f>
        <v>560.63999999999965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9" t="str">
        <f>IF(C814&lt;0,"SALDO ADELANTADO","SALDO A FAVOR'")</f>
        <v>SALDO ADELANTADO</v>
      </c>
      <c r="Y817" s="10">
        <f>IF(C814&lt;=0,C814*-1)</f>
        <v>560.63999999999965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10</v>
      </c>
      <c r="C818" s="10">
        <f>R827</f>
        <v>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10</v>
      </c>
      <c r="Y818" s="10">
        <f>AN827</f>
        <v>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11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11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12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12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13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13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14</v>
      </c>
      <c r="C822" s="1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14</v>
      </c>
      <c r="Y822" s="1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15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15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16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16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17</v>
      </c>
      <c r="C825" s="10"/>
      <c r="E825" s="160" t="s">
        <v>7</v>
      </c>
      <c r="F825" s="161"/>
      <c r="G825" s="162"/>
      <c r="H825" s="5">
        <f>SUM(H811:H824)</f>
        <v>0</v>
      </c>
      <c r="N825" s="3"/>
      <c r="O825" s="3"/>
      <c r="P825" s="3"/>
      <c r="Q825" s="3"/>
      <c r="R825" s="18"/>
      <c r="S825" s="3"/>
      <c r="V825" s="17"/>
      <c r="X825" s="11" t="s">
        <v>17</v>
      </c>
      <c r="Y825" s="10"/>
      <c r="AA825" s="160" t="s">
        <v>7</v>
      </c>
      <c r="AB825" s="161"/>
      <c r="AC825" s="162"/>
      <c r="AD825" s="5">
        <f>SUM(AD811:AD824)</f>
        <v>0</v>
      </c>
      <c r="AJ825" s="3"/>
      <c r="AK825" s="3"/>
      <c r="AL825" s="3"/>
      <c r="AM825" s="3"/>
      <c r="AN825" s="18"/>
      <c r="AO825" s="3"/>
    </row>
    <row r="826" spans="2:41">
      <c r="B826" s="12"/>
      <c r="C826" s="10"/>
      <c r="E826" s="13"/>
      <c r="F826" s="13"/>
      <c r="G826" s="13"/>
      <c r="N826" s="3"/>
      <c r="O826" s="3"/>
      <c r="P826" s="3"/>
      <c r="Q826" s="3"/>
      <c r="R826" s="18"/>
      <c r="S826" s="3"/>
      <c r="V826" s="17"/>
      <c r="X826" s="12"/>
      <c r="Y826" s="10"/>
      <c r="AA826" s="13"/>
      <c r="AB826" s="13"/>
      <c r="AC826" s="13"/>
      <c r="AJ826" s="3"/>
      <c r="AK826" s="3"/>
      <c r="AL826" s="3"/>
      <c r="AM826" s="3"/>
      <c r="AN826" s="18"/>
      <c r="AO826" s="3"/>
    </row>
    <row r="827" spans="2:41">
      <c r="B827" s="12"/>
      <c r="C827" s="10"/>
      <c r="N827" s="160" t="s">
        <v>7</v>
      </c>
      <c r="O827" s="161"/>
      <c r="P827" s="161"/>
      <c r="Q827" s="162"/>
      <c r="R827" s="18">
        <f>SUM(R811:R826)</f>
        <v>0</v>
      </c>
      <c r="S827" s="3"/>
      <c r="V827" s="17"/>
      <c r="X827" s="12"/>
      <c r="Y827" s="10"/>
      <c r="AJ827" s="160" t="s">
        <v>7</v>
      </c>
      <c r="AK827" s="161"/>
      <c r="AL827" s="161"/>
      <c r="AM827" s="162"/>
      <c r="AN827" s="18">
        <f>SUM(AN811:AN826)</f>
        <v>0</v>
      </c>
      <c r="AO827" s="3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E830" s="14"/>
      <c r="V830" s="17"/>
      <c r="X830" s="12"/>
      <c r="Y830" s="10"/>
      <c r="AA830" s="14"/>
    </row>
    <row r="831" spans="2:41">
      <c r="B831" s="12"/>
      <c r="C831" s="10"/>
      <c r="V831" s="17"/>
      <c r="X831" s="12"/>
      <c r="Y831" s="10"/>
    </row>
    <row r="832" spans="2:41">
      <c r="B832" s="12"/>
      <c r="C832" s="10"/>
      <c r="V832" s="17"/>
      <c r="X832" s="12"/>
      <c r="Y832" s="10"/>
    </row>
    <row r="833" spans="1:43">
      <c r="B833" s="12"/>
      <c r="C833" s="10"/>
      <c r="V833" s="17"/>
      <c r="X833" s="12"/>
      <c r="Y833" s="10"/>
    </row>
    <row r="834" spans="1:43">
      <c r="B834" s="12"/>
      <c r="C834" s="10"/>
      <c r="V834" s="17"/>
      <c r="X834" s="12"/>
      <c r="Y834" s="10"/>
    </row>
    <row r="835" spans="1:43">
      <c r="B835" s="11"/>
      <c r="C835" s="10"/>
      <c r="V835" s="17"/>
      <c r="X835" s="11"/>
      <c r="Y835" s="10"/>
    </row>
    <row r="836" spans="1:43">
      <c r="B836" s="15" t="s">
        <v>18</v>
      </c>
      <c r="C836" s="16">
        <f>SUM(C817:C835)</f>
        <v>560.63999999999965</v>
      </c>
      <c r="V836" s="17"/>
      <c r="X836" s="15" t="s">
        <v>18</v>
      </c>
      <c r="Y836" s="16">
        <f>SUM(Y817:Y835)</f>
        <v>560.63999999999965</v>
      </c>
    </row>
    <row r="837" spans="1:43">
      <c r="D837" t="s">
        <v>22</v>
      </c>
      <c r="E837" t="s">
        <v>21</v>
      </c>
      <c r="V837" s="17"/>
      <c r="Z837" t="s">
        <v>22</v>
      </c>
      <c r="AA837" t="s">
        <v>21</v>
      </c>
    </row>
    <row r="838" spans="1:43">
      <c r="E838" s="1" t="s">
        <v>19</v>
      </c>
      <c r="V838" s="17"/>
      <c r="AA838" s="1" t="s">
        <v>19</v>
      </c>
    </row>
    <row r="839" spans="1:43">
      <c r="V839" s="17"/>
    </row>
    <row r="840" spans="1:43">
      <c r="V840" s="17"/>
    </row>
    <row r="841" spans="1:43">
      <c r="V841" s="17"/>
    </row>
    <row r="842" spans="1:43">
      <c r="V842" s="17"/>
    </row>
    <row r="843" spans="1:43">
      <c r="V843" s="17"/>
    </row>
    <row r="844" spans="1:43">
      <c r="V844" s="17"/>
    </row>
    <row r="845" spans="1:43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</row>
    <row r="846" spans="1:43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</row>
    <row r="847" spans="1:43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</row>
    <row r="848" spans="1:43">
      <c r="V848" s="17"/>
    </row>
    <row r="849" spans="2:41" ht="15" customHeight="1">
      <c r="H849" s="76" t="s">
        <v>30</v>
      </c>
      <c r="I849" s="76"/>
      <c r="J849" s="76"/>
      <c r="V849" s="17"/>
      <c r="AA849" s="163" t="s">
        <v>31</v>
      </c>
      <c r="AB849" s="163"/>
      <c r="AC849" s="163"/>
    </row>
    <row r="850" spans="2:41" ht="15" customHeight="1">
      <c r="H850" s="76"/>
      <c r="I850" s="76"/>
      <c r="J850" s="76"/>
      <c r="V850" s="17"/>
      <c r="AA850" s="163"/>
      <c r="AB850" s="163"/>
      <c r="AC850" s="163"/>
    </row>
    <row r="851" spans="2:41">
      <c r="V851" s="17"/>
    </row>
    <row r="852" spans="2:41">
      <c r="V852" s="17"/>
    </row>
    <row r="853" spans="2:41" ht="23.25">
      <c r="B853" s="24" t="s">
        <v>70</v>
      </c>
      <c r="V853" s="17"/>
      <c r="X853" s="22" t="s">
        <v>70</v>
      </c>
    </row>
    <row r="854" spans="2:41" ht="23.25">
      <c r="B854" s="23" t="s">
        <v>32</v>
      </c>
      <c r="C854" s="20">
        <f>IF(X809="PAGADO",0,C814)</f>
        <v>-560.63999999999965</v>
      </c>
      <c r="E854" s="164" t="s">
        <v>20</v>
      </c>
      <c r="F854" s="164"/>
      <c r="G854" s="164"/>
      <c r="H854" s="164"/>
      <c r="V854" s="17"/>
      <c r="X854" s="23" t="s">
        <v>32</v>
      </c>
      <c r="Y854" s="20">
        <f>IF(B1654="PAGADO",0,C859)</f>
        <v>-560.63999999999965</v>
      </c>
      <c r="AA854" s="164" t="s">
        <v>20</v>
      </c>
      <c r="AB854" s="164"/>
      <c r="AC854" s="164"/>
      <c r="AD854" s="164"/>
    </row>
    <row r="855" spans="2:41">
      <c r="B855" s="1" t="s">
        <v>0</v>
      </c>
      <c r="C855" s="19">
        <f>H870</f>
        <v>0</v>
      </c>
      <c r="E855" s="2" t="s">
        <v>1</v>
      </c>
      <c r="F855" s="2" t="s">
        <v>2</v>
      </c>
      <c r="G855" s="2" t="s">
        <v>3</v>
      </c>
      <c r="H855" s="2" t="s">
        <v>4</v>
      </c>
      <c r="N855" s="2" t="s">
        <v>1</v>
      </c>
      <c r="O855" s="2" t="s">
        <v>5</v>
      </c>
      <c r="P855" s="2" t="s">
        <v>4</v>
      </c>
      <c r="Q855" s="2" t="s">
        <v>6</v>
      </c>
      <c r="R855" s="2" t="s">
        <v>7</v>
      </c>
      <c r="S855" s="3"/>
      <c r="V855" s="17"/>
      <c r="X855" s="1" t="s">
        <v>0</v>
      </c>
      <c r="Y855" s="19">
        <f>AD870</f>
        <v>0</v>
      </c>
      <c r="AA855" s="2" t="s">
        <v>1</v>
      </c>
      <c r="AB855" s="2" t="s">
        <v>2</v>
      </c>
      <c r="AC855" s="2" t="s">
        <v>3</v>
      </c>
      <c r="AD855" s="2" t="s">
        <v>4</v>
      </c>
      <c r="AJ855" s="2" t="s">
        <v>1</v>
      </c>
      <c r="AK855" s="2" t="s">
        <v>5</v>
      </c>
      <c r="AL855" s="2" t="s">
        <v>4</v>
      </c>
      <c r="AM855" s="2" t="s">
        <v>6</v>
      </c>
      <c r="AN855" s="2" t="s">
        <v>7</v>
      </c>
      <c r="AO855" s="3"/>
    </row>
    <row r="856" spans="2:41">
      <c r="C856" s="2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Y856" s="2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24</v>
      </c>
      <c r="C857" s="19">
        <f>IF(C854&gt;0,C854+C855,C855)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24</v>
      </c>
      <c r="Y857" s="19">
        <f>IF(Y854&gt;0,Y854+Y855,Y855)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" t="s">
        <v>9</v>
      </c>
      <c r="C858" s="20">
        <f>C882</f>
        <v>560.63999999999965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" t="s">
        <v>9</v>
      </c>
      <c r="Y858" s="20">
        <f>Y882</f>
        <v>560.63999999999965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6" t="s">
        <v>26</v>
      </c>
      <c r="C859" s="21">
        <f>C857-C858</f>
        <v>-560.63999999999965</v>
      </c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6" t="s">
        <v>27</v>
      </c>
      <c r="Y859" s="21">
        <f>Y857-Y858</f>
        <v>-560.63999999999965</v>
      </c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 ht="23.25">
      <c r="B860" s="6"/>
      <c r="C860" s="7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65" t="str">
        <f>IF(Y859&lt;0,"NO PAGAR","COBRAR'")</f>
        <v>NO PAGAR</v>
      </c>
      <c r="Y860" s="165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 ht="23.25">
      <c r="B861" s="165" t="str">
        <f>IF(C859&lt;0,"NO PAGAR","COBRAR'")</f>
        <v>NO PAGAR</v>
      </c>
      <c r="C861" s="165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6"/>
      <c r="Y861" s="8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58" t="s">
        <v>9</v>
      </c>
      <c r="C862" s="159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58" t="s">
        <v>9</v>
      </c>
      <c r="Y862" s="159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9" t="str">
        <f>IF(Y814&lt;0,"SALDO ADELANTADO","SALDO A FAVOR '")</f>
        <v>SALDO ADELANTADO</v>
      </c>
      <c r="C863" s="10">
        <f>IF(Y814&lt;=0,Y814*-1)</f>
        <v>560.63999999999965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9" t="str">
        <f>IF(C859&lt;0,"SALDO ADELANTADO","SALDO A FAVOR'")</f>
        <v>SALDO ADELANTADO</v>
      </c>
      <c r="Y863" s="10">
        <f>IF(C859&lt;=0,C859*-1)</f>
        <v>560.63999999999965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10</v>
      </c>
      <c r="C864" s="10">
        <f>R872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10</v>
      </c>
      <c r="Y864" s="10">
        <f>AN872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11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11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12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12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13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13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14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14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15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15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16</v>
      </c>
      <c r="C870" s="10"/>
      <c r="E870" s="160" t="s">
        <v>7</v>
      </c>
      <c r="F870" s="161"/>
      <c r="G870" s="162"/>
      <c r="H870" s="5">
        <f>SUM(H856:H869)</f>
        <v>0</v>
      </c>
      <c r="N870" s="3"/>
      <c r="O870" s="3"/>
      <c r="P870" s="3"/>
      <c r="Q870" s="3"/>
      <c r="R870" s="18"/>
      <c r="S870" s="3"/>
      <c r="V870" s="17"/>
      <c r="X870" s="11" t="s">
        <v>16</v>
      </c>
      <c r="Y870" s="10"/>
      <c r="AA870" s="160" t="s">
        <v>7</v>
      </c>
      <c r="AB870" s="161"/>
      <c r="AC870" s="162"/>
      <c r="AD870" s="5">
        <f>SUM(AD856:AD869)</f>
        <v>0</v>
      </c>
      <c r="AJ870" s="3"/>
      <c r="AK870" s="3"/>
      <c r="AL870" s="3"/>
      <c r="AM870" s="3"/>
      <c r="AN870" s="18"/>
      <c r="AO870" s="3"/>
    </row>
    <row r="871" spans="2:41">
      <c r="B871" s="11" t="s">
        <v>17</v>
      </c>
      <c r="C871" s="10"/>
      <c r="E871" s="13"/>
      <c r="F871" s="13"/>
      <c r="G871" s="13"/>
      <c r="N871" s="3"/>
      <c r="O871" s="3"/>
      <c r="P871" s="3"/>
      <c r="Q871" s="3"/>
      <c r="R871" s="18"/>
      <c r="S871" s="3"/>
      <c r="V871" s="17"/>
      <c r="X871" s="11" t="s">
        <v>17</v>
      </c>
      <c r="Y871" s="10"/>
      <c r="AA871" s="13"/>
      <c r="AB871" s="13"/>
      <c r="AC871" s="13"/>
      <c r="AJ871" s="3"/>
      <c r="AK871" s="3"/>
      <c r="AL871" s="3"/>
      <c r="AM871" s="3"/>
      <c r="AN871" s="18"/>
      <c r="AO871" s="3"/>
    </row>
    <row r="872" spans="2:41">
      <c r="B872" s="12"/>
      <c r="C872" s="10"/>
      <c r="N872" s="160" t="s">
        <v>7</v>
      </c>
      <c r="O872" s="161"/>
      <c r="P872" s="161"/>
      <c r="Q872" s="162"/>
      <c r="R872" s="18">
        <f>SUM(R856:R871)</f>
        <v>0</v>
      </c>
      <c r="S872" s="3"/>
      <c r="V872" s="17"/>
      <c r="X872" s="12"/>
      <c r="Y872" s="10"/>
      <c r="AJ872" s="160" t="s">
        <v>7</v>
      </c>
      <c r="AK872" s="161"/>
      <c r="AL872" s="161"/>
      <c r="AM872" s="162"/>
      <c r="AN872" s="18">
        <f>SUM(AN856:AN871)</f>
        <v>0</v>
      </c>
      <c r="AO872" s="3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E875" s="14"/>
      <c r="V875" s="17"/>
      <c r="X875" s="12"/>
      <c r="Y875" s="10"/>
      <c r="AA875" s="14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1"/>
      <c r="C881" s="10"/>
      <c r="V881" s="17"/>
      <c r="X881" s="11"/>
      <c r="Y881" s="10"/>
    </row>
    <row r="882" spans="2:27">
      <c r="B882" s="15" t="s">
        <v>18</v>
      </c>
      <c r="C882" s="16">
        <f>SUM(C863:C881)</f>
        <v>560.63999999999965</v>
      </c>
      <c r="D882" t="s">
        <v>22</v>
      </c>
      <c r="E882" t="s">
        <v>21</v>
      </c>
      <c r="V882" s="17"/>
      <c r="X882" s="15" t="s">
        <v>18</v>
      </c>
      <c r="Y882" s="16">
        <f>SUM(Y863:Y881)</f>
        <v>560.63999999999965</v>
      </c>
      <c r="Z882" t="s">
        <v>22</v>
      </c>
      <c r="AA882" t="s">
        <v>21</v>
      </c>
    </row>
    <row r="883" spans="2:27">
      <c r="E883" s="1" t="s">
        <v>19</v>
      </c>
      <c r="V883" s="17"/>
      <c r="AA883" s="1" t="s">
        <v>19</v>
      </c>
    </row>
    <row r="884" spans="2:27">
      <c r="V884" s="17"/>
    </row>
    <row r="885" spans="2:27">
      <c r="V885" s="17"/>
    </row>
    <row r="886" spans="2:27">
      <c r="V886" s="17"/>
    </row>
    <row r="887" spans="2:27">
      <c r="V887" s="17"/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  <c r="AC897" s="166" t="s">
        <v>29</v>
      </c>
      <c r="AD897" s="166"/>
      <c r="AE897" s="166"/>
    </row>
    <row r="898" spans="2:41" ht="15" customHeight="1">
      <c r="H898" s="76" t="s">
        <v>28</v>
      </c>
      <c r="I898" s="76"/>
      <c r="J898" s="76"/>
      <c r="V898" s="17"/>
      <c r="AC898" s="166"/>
      <c r="AD898" s="166"/>
      <c r="AE898" s="166"/>
    </row>
    <row r="899" spans="2:41" ht="15" customHeight="1">
      <c r="H899" s="76"/>
      <c r="I899" s="76"/>
      <c r="J899" s="76"/>
      <c r="V899" s="17"/>
      <c r="AC899" s="166"/>
      <c r="AD899" s="166"/>
      <c r="AE899" s="166"/>
    </row>
    <row r="900" spans="2:41">
      <c r="V900" s="17"/>
    </row>
    <row r="901" spans="2:41">
      <c r="V901" s="17"/>
    </row>
    <row r="902" spans="2:41" ht="23.25">
      <c r="B902" s="22" t="s">
        <v>71</v>
      </c>
      <c r="V902" s="17"/>
      <c r="X902" s="22" t="s">
        <v>71</v>
      </c>
    </row>
    <row r="903" spans="2:41" ht="23.25">
      <c r="B903" s="23" t="s">
        <v>32</v>
      </c>
      <c r="C903" s="20">
        <f>IF(X854="PAGADO",0,Y859)</f>
        <v>-560.63999999999965</v>
      </c>
      <c r="E903" s="164" t="s">
        <v>20</v>
      </c>
      <c r="F903" s="164"/>
      <c r="G903" s="164"/>
      <c r="H903" s="164"/>
      <c r="V903" s="17"/>
      <c r="X903" s="23" t="s">
        <v>32</v>
      </c>
      <c r="Y903" s="20">
        <f>IF(B903="PAGADO",0,C908)</f>
        <v>-560.63999999999965</v>
      </c>
      <c r="AA903" s="164" t="s">
        <v>20</v>
      </c>
      <c r="AB903" s="164"/>
      <c r="AC903" s="164"/>
      <c r="AD903" s="164"/>
    </row>
    <row r="904" spans="2:41">
      <c r="B904" s="1" t="s">
        <v>0</v>
      </c>
      <c r="C904" s="19">
        <f>H919</f>
        <v>0</v>
      </c>
      <c r="E904" s="2" t="s">
        <v>1</v>
      </c>
      <c r="F904" s="2" t="s">
        <v>2</v>
      </c>
      <c r="G904" s="2" t="s">
        <v>3</v>
      </c>
      <c r="H904" s="2" t="s">
        <v>4</v>
      </c>
      <c r="N904" s="2" t="s">
        <v>1</v>
      </c>
      <c r="O904" s="2" t="s">
        <v>5</v>
      </c>
      <c r="P904" s="2" t="s">
        <v>4</v>
      </c>
      <c r="Q904" s="2" t="s">
        <v>6</v>
      </c>
      <c r="R904" s="2" t="s">
        <v>7</v>
      </c>
      <c r="S904" s="3"/>
      <c r="V904" s="17"/>
      <c r="X904" s="1" t="s">
        <v>0</v>
      </c>
      <c r="Y904" s="19">
        <f>AD919</f>
        <v>0</v>
      </c>
      <c r="AA904" s="2" t="s">
        <v>1</v>
      </c>
      <c r="AB904" s="2" t="s">
        <v>2</v>
      </c>
      <c r="AC904" s="2" t="s">
        <v>3</v>
      </c>
      <c r="AD904" s="2" t="s">
        <v>4</v>
      </c>
      <c r="AJ904" s="2" t="s">
        <v>1</v>
      </c>
      <c r="AK904" s="2" t="s">
        <v>5</v>
      </c>
      <c r="AL904" s="2" t="s">
        <v>4</v>
      </c>
      <c r="AM904" s="2" t="s">
        <v>6</v>
      </c>
      <c r="AN904" s="2" t="s">
        <v>7</v>
      </c>
      <c r="AO904" s="3"/>
    </row>
    <row r="905" spans="2:41">
      <c r="C905" s="2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Y905" s="2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" t="s">
        <v>24</v>
      </c>
      <c r="C906" s="19">
        <f>IF(C903&gt;0,C903+C904,C904)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" t="s">
        <v>24</v>
      </c>
      <c r="Y906" s="19">
        <f>IF(Y903&gt;0,Y904+Y903,Y904)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" t="s">
        <v>9</v>
      </c>
      <c r="C907" s="20">
        <f>C930</f>
        <v>560.63999999999965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" t="s">
        <v>9</v>
      </c>
      <c r="Y907" s="20">
        <f>Y930</f>
        <v>560.63999999999965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6" t="s">
        <v>25</v>
      </c>
      <c r="C908" s="21">
        <f>C906-C907</f>
        <v>-560.63999999999965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6" t="s">
        <v>8</v>
      </c>
      <c r="Y908" s="21">
        <f>Y906-Y907</f>
        <v>-560.63999999999965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 ht="26.25">
      <c r="B909" s="167" t="str">
        <f>IF(C908&lt;0,"NO PAGAR","COBRAR")</f>
        <v>NO PAGAR</v>
      </c>
      <c r="C909" s="167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67" t="str">
        <f>IF(Y908&lt;0,"NO PAGAR","COBRAR")</f>
        <v>NO PAGAR</v>
      </c>
      <c r="Y909" s="167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58" t="s">
        <v>9</v>
      </c>
      <c r="C910" s="159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58" t="s">
        <v>9</v>
      </c>
      <c r="Y910" s="159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9" t="str">
        <f>IF(C944&lt;0,"SALDO A FAVOR","SALDO ADELANTAD0'")</f>
        <v>SALDO ADELANTAD0'</v>
      </c>
      <c r="C911" s="10">
        <f>IF(Y859&lt;=0,Y859*-1)</f>
        <v>560.63999999999965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9" t="str">
        <f>IF(C908&lt;0,"SALDO ADELANTADO","SALDO A FAVOR'")</f>
        <v>SALDO ADELANTADO</v>
      </c>
      <c r="Y911" s="10">
        <f>IF(C908&lt;=0,C908*-1)</f>
        <v>560.63999999999965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10</v>
      </c>
      <c r="C912" s="10">
        <f>R921</f>
        <v>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10</v>
      </c>
      <c r="Y912" s="10">
        <f>AN921</f>
        <v>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11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11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12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12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13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13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14</v>
      </c>
      <c r="C916" s="1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14</v>
      </c>
      <c r="Y916" s="1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15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15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16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16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17</v>
      </c>
      <c r="C919" s="10"/>
      <c r="E919" s="160" t="s">
        <v>7</v>
      </c>
      <c r="F919" s="161"/>
      <c r="G919" s="162"/>
      <c r="H919" s="5">
        <f>SUM(H905:H918)</f>
        <v>0</v>
      </c>
      <c r="N919" s="3"/>
      <c r="O919" s="3"/>
      <c r="P919" s="3"/>
      <c r="Q919" s="3"/>
      <c r="R919" s="18"/>
      <c r="S919" s="3"/>
      <c r="V919" s="17"/>
      <c r="X919" s="11" t="s">
        <v>17</v>
      </c>
      <c r="Y919" s="10"/>
      <c r="AA919" s="160" t="s">
        <v>7</v>
      </c>
      <c r="AB919" s="161"/>
      <c r="AC919" s="162"/>
      <c r="AD919" s="5">
        <f>SUM(AD905:AD918)</f>
        <v>0</v>
      </c>
      <c r="AJ919" s="3"/>
      <c r="AK919" s="3"/>
      <c r="AL919" s="3"/>
      <c r="AM919" s="3"/>
      <c r="AN919" s="18"/>
      <c r="AO919" s="3"/>
    </row>
    <row r="920" spans="2:41">
      <c r="B920" s="12"/>
      <c r="C920" s="10"/>
      <c r="E920" s="13"/>
      <c r="F920" s="13"/>
      <c r="G920" s="13"/>
      <c r="N920" s="3"/>
      <c r="O920" s="3"/>
      <c r="P920" s="3"/>
      <c r="Q920" s="3"/>
      <c r="R920" s="18"/>
      <c r="S920" s="3"/>
      <c r="V920" s="17"/>
      <c r="X920" s="12"/>
      <c r="Y920" s="10"/>
      <c r="AA920" s="13"/>
      <c r="AB920" s="13"/>
      <c r="AC920" s="13"/>
      <c r="AJ920" s="3"/>
      <c r="AK920" s="3"/>
      <c r="AL920" s="3"/>
      <c r="AM920" s="3"/>
      <c r="AN920" s="18"/>
      <c r="AO920" s="3"/>
    </row>
    <row r="921" spans="2:41">
      <c r="B921" s="12"/>
      <c r="C921" s="10"/>
      <c r="N921" s="160" t="s">
        <v>7</v>
      </c>
      <c r="O921" s="161"/>
      <c r="P921" s="161"/>
      <c r="Q921" s="162"/>
      <c r="R921" s="18">
        <f>SUM(R905:R920)</f>
        <v>0</v>
      </c>
      <c r="S921" s="3"/>
      <c r="V921" s="17"/>
      <c r="X921" s="12"/>
      <c r="Y921" s="10"/>
      <c r="AJ921" s="160" t="s">
        <v>7</v>
      </c>
      <c r="AK921" s="161"/>
      <c r="AL921" s="161"/>
      <c r="AM921" s="162"/>
      <c r="AN921" s="18">
        <f>SUM(AN905:AN920)</f>
        <v>0</v>
      </c>
      <c r="AO921" s="3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E924" s="14"/>
      <c r="V924" s="17"/>
      <c r="X924" s="12"/>
      <c r="Y924" s="10"/>
      <c r="AA924" s="14"/>
    </row>
    <row r="925" spans="2:41">
      <c r="B925" s="12"/>
      <c r="C925" s="10"/>
      <c r="V925" s="17"/>
      <c r="X925" s="12"/>
      <c r="Y925" s="10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V928" s="17"/>
      <c r="X928" s="12"/>
      <c r="Y928" s="10"/>
    </row>
    <row r="929" spans="1:43">
      <c r="B929" s="11"/>
      <c r="C929" s="10"/>
      <c r="V929" s="17"/>
      <c r="X929" s="11"/>
      <c r="Y929" s="10"/>
    </row>
    <row r="930" spans="1:43">
      <c r="B930" s="15" t="s">
        <v>18</v>
      </c>
      <c r="C930" s="16">
        <f>SUM(C911:C929)</f>
        <v>560.63999999999965</v>
      </c>
      <c r="V930" s="17"/>
      <c r="X930" s="15" t="s">
        <v>18</v>
      </c>
      <c r="Y930" s="16">
        <f>SUM(Y911:Y929)</f>
        <v>560.63999999999965</v>
      </c>
    </row>
    <row r="931" spans="1:43">
      <c r="D931" t="s">
        <v>22</v>
      </c>
      <c r="E931" t="s">
        <v>21</v>
      </c>
      <c r="V931" s="17"/>
      <c r="Z931" t="s">
        <v>22</v>
      </c>
      <c r="AA931" t="s">
        <v>21</v>
      </c>
    </row>
    <row r="932" spans="1:43">
      <c r="E932" s="1" t="s">
        <v>19</v>
      </c>
      <c r="V932" s="17"/>
      <c r="AA932" s="1" t="s">
        <v>19</v>
      </c>
    </row>
    <row r="933" spans="1:43">
      <c r="V933" s="17"/>
    </row>
    <row r="934" spans="1:43">
      <c r="V934" s="17"/>
    </row>
    <row r="935" spans="1:43">
      <c r="V935" s="17"/>
    </row>
    <row r="936" spans="1:43">
      <c r="V936" s="17"/>
    </row>
    <row r="937" spans="1:43">
      <c r="V937" s="17"/>
    </row>
    <row r="938" spans="1:43">
      <c r="V938" s="17"/>
    </row>
    <row r="939" spans="1:43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</row>
    <row r="940" spans="1:43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</row>
    <row r="941" spans="1:43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</row>
    <row r="942" spans="1:43">
      <c r="V942" s="17"/>
    </row>
    <row r="943" spans="1:43" ht="15" customHeight="1">
      <c r="H943" s="76" t="s">
        <v>30</v>
      </c>
      <c r="I943" s="76"/>
      <c r="J943" s="76"/>
      <c r="V943" s="17"/>
      <c r="AA943" s="163" t="s">
        <v>31</v>
      </c>
      <c r="AB943" s="163"/>
      <c r="AC943" s="163"/>
    </row>
    <row r="944" spans="1:43" ht="15" customHeight="1">
      <c r="H944" s="76"/>
      <c r="I944" s="76"/>
      <c r="J944" s="76"/>
      <c r="V944" s="17"/>
      <c r="AA944" s="163"/>
      <c r="AB944" s="163"/>
      <c r="AC944" s="163"/>
    </row>
    <row r="945" spans="2:41">
      <c r="V945" s="17"/>
    </row>
    <row r="946" spans="2:41">
      <c r="V946" s="17"/>
    </row>
    <row r="947" spans="2:41" ht="23.25">
      <c r="B947" s="24" t="s">
        <v>73</v>
      </c>
      <c r="V947" s="17"/>
      <c r="X947" s="22" t="s">
        <v>71</v>
      </c>
    </row>
    <row r="948" spans="2:41" ht="23.25">
      <c r="B948" s="23" t="s">
        <v>32</v>
      </c>
      <c r="C948" s="20">
        <f>IF(X903="PAGADO",0,C908)</f>
        <v>-560.63999999999965</v>
      </c>
      <c r="E948" s="164" t="s">
        <v>20</v>
      </c>
      <c r="F948" s="164"/>
      <c r="G948" s="164"/>
      <c r="H948" s="164"/>
      <c r="V948" s="17"/>
      <c r="X948" s="23" t="s">
        <v>32</v>
      </c>
      <c r="Y948" s="20">
        <f>IF(B1748="PAGADO",0,C953)</f>
        <v>-560.63999999999965</v>
      </c>
      <c r="AA948" s="164" t="s">
        <v>20</v>
      </c>
      <c r="AB948" s="164"/>
      <c r="AC948" s="164"/>
      <c r="AD948" s="164"/>
    </row>
    <row r="949" spans="2:41">
      <c r="B949" s="1" t="s">
        <v>0</v>
      </c>
      <c r="C949" s="19">
        <f>H964</f>
        <v>0</v>
      </c>
      <c r="E949" s="2" t="s">
        <v>1</v>
      </c>
      <c r="F949" s="2" t="s">
        <v>2</v>
      </c>
      <c r="G949" s="2" t="s">
        <v>3</v>
      </c>
      <c r="H949" s="2" t="s">
        <v>4</v>
      </c>
      <c r="N949" s="2" t="s">
        <v>1</v>
      </c>
      <c r="O949" s="2" t="s">
        <v>5</v>
      </c>
      <c r="P949" s="2" t="s">
        <v>4</v>
      </c>
      <c r="Q949" s="2" t="s">
        <v>6</v>
      </c>
      <c r="R949" s="2" t="s">
        <v>7</v>
      </c>
      <c r="S949" s="3"/>
      <c r="V949" s="17"/>
      <c r="X949" s="1" t="s">
        <v>0</v>
      </c>
      <c r="Y949" s="19">
        <f>AD964</f>
        <v>0</v>
      </c>
      <c r="AA949" s="2" t="s">
        <v>1</v>
      </c>
      <c r="AB949" s="2" t="s">
        <v>2</v>
      </c>
      <c r="AC949" s="2" t="s">
        <v>3</v>
      </c>
      <c r="AD949" s="2" t="s">
        <v>4</v>
      </c>
      <c r="AJ949" s="2" t="s">
        <v>1</v>
      </c>
      <c r="AK949" s="2" t="s">
        <v>5</v>
      </c>
      <c r="AL949" s="2" t="s">
        <v>4</v>
      </c>
      <c r="AM949" s="2" t="s">
        <v>6</v>
      </c>
      <c r="AN949" s="2" t="s">
        <v>7</v>
      </c>
      <c r="AO949" s="3"/>
    </row>
    <row r="950" spans="2:41">
      <c r="C950" s="2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Y950" s="2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24</v>
      </c>
      <c r="C951" s="19">
        <f>IF(C948&gt;0,C948+C949,C949)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24</v>
      </c>
      <c r="Y951" s="19">
        <f>IF(Y948&gt;0,Y948+Y949,Y949)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" t="s">
        <v>9</v>
      </c>
      <c r="C952" s="20">
        <f>C976</f>
        <v>560.63999999999965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" t="s">
        <v>9</v>
      </c>
      <c r="Y952" s="20">
        <f>Y976</f>
        <v>560.63999999999965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6" t="s">
        <v>26</v>
      </c>
      <c r="C953" s="21">
        <f>C951-C952</f>
        <v>-560.63999999999965</v>
      </c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6" t="s">
        <v>27</v>
      </c>
      <c r="Y953" s="21">
        <f>Y951-Y952</f>
        <v>-560.63999999999965</v>
      </c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 ht="23.25">
      <c r="B954" s="6"/>
      <c r="C954" s="7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65" t="str">
        <f>IF(Y953&lt;0,"NO PAGAR","COBRAR'")</f>
        <v>NO PAGAR</v>
      </c>
      <c r="Y954" s="165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 ht="23.25">
      <c r="B955" s="165" t="str">
        <f>IF(C953&lt;0,"NO PAGAR","COBRAR'")</f>
        <v>NO PAGAR</v>
      </c>
      <c r="C955" s="165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6"/>
      <c r="Y955" s="8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58" t="s">
        <v>9</v>
      </c>
      <c r="C956" s="159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58" t="s">
        <v>9</v>
      </c>
      <c r="Y956" s="159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9" t="str">
        <f>IF(Y908&lt;0,"SALDO ADELANTADO","SALDO A FAVOR '")</f>
        <v>SALDO ADELANTADO</v>
      </c>
      <c r="C957" s="10">
        <f>IF(Y908&lt;=0,Y908*-1)</f>
        <v>560.63999999999965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9" t="str">
        <f>IF(C953&lt;0,"SALDO ADELANTADO","SALDO A FAVOR'")</f>
        <v>SALDO ADELANTADO</v>
      </c>
      <c r="Y957" s="10">
        <f>IF(C953&lt;=0,C953*-1)</f>
        <v>560.63999999999965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10</v>
      </c>
      <c r="C958" s="10">
        <f>R966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10</v>
      </c>
      <c r="Y958" s="10">
        <f>AN966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11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11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12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12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13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13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14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14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15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15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16</v>
      </c>
      <c r="C964" s="10"/>
      <c r="E964" s="160" t="s">
        <v>7</v>
      </c>
      <c r="F964" s="161"/>
      <c r="G964" s="162"/>
      <c r="H964" s="5">
        <f>SUM(H950:H963)</f>
        <v>0</v>
      </c>
      <c r="N964" s="3"/>
      <c r="O964" s="3"/>
      <c r="P964" s="3"/>
      <c r="Q964" s="3"/>
      <c r="R964" s="18"/>
      <c r="S964" s="3"/>
      <c r="V964" s="17"/>
      <c r="X964" s="11" t="s">
        <v>16</v>
      </c>
      <c r="Y964" s="10"/>
      <c r="AA964" s="160" t="s">
        <v>7</v>
      </c>
      <c r="AB964" s="161"/>
      <c r="AC964" s="162"/>
      <c r="AD964" s="5">
        <f>SUM(AD950:AD963)</f>
        <v>0</v>
      </c>
      <c r="AJ964" s="3"/>
      <c r="AK964" s="3"/>
      <c r="AL964" s="3"/>
      <c r="AM964" s="3"/>
      <c r="AN964" s="18"/>
      <c r="AO964" s="3"/>
    </row>
    <row r="965" spans="2:41">
      <c r="B965" s="11" t="s">
        <v>17</v>
      </c>
      <c r="C965" s="10"/>
      <c r="E965" s="13"/>
      <c r="F965" s="13"/>
      <c r="G965" s="13"/>
      <c r="N965" s="3"/>
      <c r="O965" s="3"/>
      <c r="P965" s="3"/>
      <c r="Q965" s="3"/>
      <c r="R965" s="18"/>
      <c r="S965" s="3"/>
      <c r="V965" s="17"/>
      <c r="X965" s="11" t="s">
        <v>17</v>
      </c>
      <c r="Y965" s="10"/>
      <c r="AA965" s="13"/>
      <c r="AB965" s="13"/>
      <c r="AC965" s="13"/>
      <c r="AJ965" s="3"/>
      <c r="AK965" s="3"/>
      <c r="AL965" s="3"/>
      <c r="AM965" s="3"/>
      <c r="AN965" s="18"/>
      <c r="AO965" s="3"/>
    </row>
    <row r="966" spans="2:41">
      <c r="B966" s="12"/>
      <c r="C966" s="10"/>
      <c r="N966" s="160" t="s">
        <v>7</v>
      </c>
      <c r="O966" s="161"/>
      <c r="P966" s="161"/>
      <c r="Q966" s="162"/>
      <c r="R966" s="18">
        <f>SUM(R950:R965)</f>
        <v>0</v>
      </c>
      <c r="S966" s="3"/>
      <c r="V966" s="17"/>
      <c r="X966" s="12"/>
      <c r="Y966" s="10"/>
      <c r="AJ966" s="160" t="s">
        <v>7</v>
      </c>
      <c r="AK966" s="161"/>
      <c r="AL966" s="161"/>
      <c r="AM966" s="162"/>
      <c r="AN966" s="18">
        <f>SUM(AN950:AN965)</f>
        <v>0</v>
      </c>
      <c r="AO966" s="3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E969" s="14"/>
      <c r="V969" s="17"/>
      <c r="X969" s="12"/>
      <c r="Y969" s="10"/>
      <c r="AA969" s="14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1"/>
      <c r="C975" s="10"/>
      <c r="V975" s="17"/>
      <c r="X975" s="11"/>
      <c r="Y975" s="10"/>
    </row>
    <row r="976" spans="2:41">
      <c r="B976" s="15" t="s">
        <v>18</v>
      </c>
      <c r="C976" s="16">
        <f>SUM(C957:C975)</f>
        <v>560.63999999999965</v>
      </c>
      <c r="D976" t="s">
        <v>22</v>
      </c>
      <c r="E976" t="s">
        <v>21</v>
      </c>
      <c r="V976" s="17"/>
      <c r="X976" s="15" t="s">
        <v>18</v>
      </c>
      <c r="Y976" s="16">
        <f>SUM(Y957:Y975)</f>
        <v>560.63999999999965</v>
      </c>
      <c r="Z976" t="s">
        <v>22</v>
      </c>
      <c r="AA976" t="s">
        <v>21</v>
      </c>
    </row>
    <row r="977" spans="5:31">
      <c r="E977" s="1" t="s">
        <v>19</v>
      </c>
      <c r="V977" s="17"/>
      <c r="AA977" s="1" t="s">
        <v>19</v>
      </c>
    </row>
    <row r="978" spans="5:31">
      <c r="V978" s="17"/>
    </row>
    <row r="979" spans="5:31">
      <c r="V979" s="17"/>
    </row>
    <row r="980" spans="5:31">
      <c r="V980" s="17"/>
    </row>
    <row r="981" spans="5:31">
      <c r="V981" s="17"/>
    </row>
    <row r="982" spans="5:31">
      <c r="V982" s="17"/>
    </row>
    <row r="983" spans="5:31">
      <c r="V983" s="17"/>
    </row>
    <row r="984" spans="5:31">
      <c r="V984" s="17"/>
    </row>
    <row r="985" spans="5:31">
      <c r="V985" s="17"/>
    </row>
    <row r="986" spans="5:31">
      <c r="V986" s="17"/>
    </row>
    <row r="987" spans="5:31">
      <c r="V987" s="17"/>
    </row>
    <row r="988" spans="5:31">
      <c r="V988" s="17"/>
    </row>
    <row r="989" spans="5:31">
      <c r="V989" s="17"/>
    </row>
    <row r="990" spans="5:31">
      <c r="V990" s="17"/>
      <c r="AC990" s="166" t="s">
        <v>29</v>
      </c>
      <c r="AD990" s="166"/>
      <c r="AE990" s="166"/>
    </row>
    <row r="991" spans="5:31" ht="15" customHeight="1">
      <c r="H991" s="76" t="s">
        <v>28</v>
      </c>
      <c r="I991" s="76"/>
      <c r="J991" s="76"/>
      <c r="V991" s="17"/>
      <c r="AC991" s="166"/>
      <c r="AD991" s="166"/>
      <c r="AE991" s="166"/>
    </row>
    <row r="992" spans="5:31" ht="15" customHeight="1">
      <c r="H992" s="76"/>
      <c r="I992" s="76"/>
      <c r="J992" s="76"/>
      <c r="V992" s="17"/>
      <c r="AC992" s="166"/>
      <c r="AD992" s="166"/>
      <c r="AE992" s="166"/>
    </row>
    <row r="993" spans="2:41">
      <c r="V993" s="17"/>
    </row>
    <row r="994" spans="2:41">
      <c r="V994" s="17"/>
    </row>
    <row r="995" spans="2:41" ht="23.25">
      <c r="B995" s="22" t="s">
        <v>72</v>
      </c>
      <c r="V995" s="17"/>
      <c r="X995" s="22" t="s">
        <v>74</v>
      </c>
    </row>
    <row r="996" spans="2:41" ht="23.25">
      <c r="B996" s="23" t="s">
        <v>32</v>
      </c>
      <c r="C996" s="20">
        <f>IF(X948="PAGADO",0,Y953)</f>
        <v>-560.63999999999965</v>
      </c>
      <c r="E996" s="164" t="s">
        <v>20</v>
      </c>
      <c r="F996" s="164"/>
      <c r="G996" s="164"/>
      <c r="H996" s="164"/>
      <c r="V996" s="17"/>
      <c r="X996" s="23" t="s">
        <v>32</v>
      </c>
      <c r="Y996" s="20">
        <f>IF(B996="PAGADO",0,C1001)</f>
        <v>-560.63999999999965</v>
      </c>
      <c r="AA996" s="164" t="s">
        <v>20</v>
      </c>
      <c r="AB996" s="164"/>
      <c r="AC996" s="164"/>
      <c r="AD996" s="164"/>
    </row>
    <row r="997" spans="2:41">
      <c r="B997" s="1" t="s">
        <v>0</v>
      </c>
      <c r="C997" s="19">
        <f>H1012</f>
        <v>0</v>
      </c>
      <c r="E997" s="2" t="s">
        <v>1</v>
      </c>
      <c r="F997" s="2" t="s">
        <v>2</v>
      </c>
      <c r="G997" s="2" t="s">
        <v>3</v>
      </c>
      <c r="H997" s="2" t="s">
        <v>4</v>
      </c>
      <c r="N997" s="2" t="s">
        <v>1</v>
      </c>
      <c r="O997" s="2" t="s">
        <v>5</v>
      </c>
      <c r="P997" s="2" t="s">
        <v>4</v>
      </c>
      <c r="Q997" s="2" t="s">
        <v>6</v>
      </c>
      <c r="R997" s="2" t="s">
        <v>7</v>
      </c>
      <c r="S997" s="3"/>
      <c r="V997" s="17"/>
      <c r="X997" s="1" t="s">
        <v>0</v>
      </c>
      <c r="Y997" s="19">
        <f>AD1012</f>
        <v>0</v>
      </c>
      <c r="AA997" s="2" t="s">
        <v>1</v>
      </c>
      <c r="AB997" s="2" t="s">
        <v>2</v>
      </c>
      <c r="AC997" s="2" t="s">
        <v>3</v>
      </c>
      <c r="AD997" s="2" t="s">
        <v>4</v>
      </c>
      <c r="AJ997" s="2" t="s">
        <v>1</v>
      </c>
      <c r="AK997" s="2" t="s">
        <v>5</v>
      </c>
      <c r="AL997" s="2" t="s">
        <v>4</v>
      </c>
      <c r="AM997" s="2" t="s">
        <v>6</v>
      </c>
      <c r="AN997" s="2" t="s">
        <v>7</v>
      </c>
      <c r="AO997" s="3"/>
    </row>
    <row r="998" spans="2:41">
      <c r="C998" s="2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Y998" s="2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" t="s">
        <v>24</v>
      </c>
      <c r="C999" s="19">
        <f>IF(C996&gt;0,C996+C997,C997)</f>
        <v>0</v>
      </c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" t="s">
        <v>24</v>
      </c>
      <c r="Y999" s="19">
        <f>IF(Y996&gt;0,Y996+Y997,Y997)</f>
        <v>0</v>
      </c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" t="s">
        <v>9</v>
      </c>
      <c r="C1000" s="20">
        <f>C1023</f>
        <v>560.63999999999965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" t="s">
        <v>9</v>
      </c>
      <c r="Y1000" s="20">
        <f>Y1023</f>
        <v>560.63999999999965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6" t="s">
        <v>25</v>
      </c>
      <c r="C1001" s="21">
        <f>C999-C1000</f>
        <v>-560.63999999999965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6" t="s">
        <v>8</v>
      </c>
      <c r="Y1001" s="21">
        <f>Y999-Y1000</f>
        <v>-560.63999999999965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 ht="26.25">
      <c r="B1002" s="167" t="str">
        <f>IF(C1001&lt;0,"NO PAGAR","COBRAR")</f>
        <v>NO PAGAR</v>
      </c>
      <c r="C1002" s="167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67" t="str">
        <f>IF(Y1001&lt;0,"NO PAGAR","COBRAR")</f>
        <v>NO PAGAR</v>
      </c>
      <c r="Y1002" s="167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58" t="s">
        <v>9</v>
      </c>
      <c r="C1003" s="159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58" t="s">
        <v>9</v>
      </c>
      <c r="Y1003" s="159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9" t="str">
        <f>IF(C1037&lt;0,"SALDO A FAVOR","SALDO ADELANTAD0'")</f>
        <v>SALDO ADELANTAD0'</v>
      </c>
      <c r="C1004" s="10">
        <f>IF(Y948&lt;=0,Y948*-1)</f>
        <v>560.63999999999965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9" t="str">
        <f>IF(C1001&lt;0,"SALDO ADELANTADO","SALDO A FAVOR'")</f>
        <v>SALDO ADELANTADO</v>
      </c>
      <c r="Y1004" s="10">
        <f>IF(C1001&lt;=0,C1001*-1)</f>
        <v>560.63999999999965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10</v>
      </c>
      <c r="C1005" s="10">
        <f>R1014</f>
        <v>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10</v>
      </c>
      <c r="Y1005" s="10">
        <f>AN1014</f>
        <v>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11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11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12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12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13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13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14</v>
      </c>
      <c r="C1009" s="1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14</v>
      </c>
      <c r="Y1009" s="1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15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15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16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16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17</v>
      </c>
      <c r="C1012" s="10"/>
      <c r="E1012" s="160" t="s">
        <v>7</v>
      </c>
      <c r="F1012" s="161"/>
      <c r="G1012" s="162"/>
      <c r="H1012" s="5">
        <f>SUM(H998:H1011)</f>
        <v>0</v>
      </c>
      <c r="N1012" s="3"/>
      <c r="O1012" s="3"/>
      <c r="P1012" s="3"/>
      <c r="Q1012" s="3"/>
      <c r="R1012" s="18"/>
      <c r="S1012" s="3"/>
      <c r="V1012" s="17"/>
      <c r="X1012" s="11" t="s">
        <v>17</v>
      </c>
      <c r="Y1012" s="10"/>
      <c r="AA1012" s="160" t="s">
        <v>7</v>
      </c>
      <c r="AB1012" s="161"/>
      <c r="AC1012" s="162"/>
      <c r="AD1012" s="5">
        <f>SUM(AD998:AD1011)</f>
        <v>0</v>
      </c>
      <c r="AJ1012" s="3"/>
      <c r="AK1012" s="3"/>
      <c r="AL1012" s="3"/>
      <c r="AM1012" s="3"/>
      <c r="AN1012" s="18"/>
      <c r="AO1012" s="3"/>
    </row>
    <row r="1013" spans="2:41">
      <c r="B1013" s="12"/>
      <c r="C1013" s="10"/>
      <c r="E1013" s="13"/>
      <c r="F1013" s="13"/>
      <c r="G1013" s="13"/>
      <c r="N1013" s="3"/>
      <c r="O1013" s="3"/>
      <c r="P1013" s="3"/>
      <c r="Q1013" s="3"/>
      <c r="R1013" s="18"/>
      <c r="S1013" s="3"/>
      <c r="V1013" s="17"/>
      <c r="X1013" s="12"/>
      <c r="Y1013" s="10"/>
      <c r="AA1013" s="13"/>
      <c r="AB1013" s="13"/>
      <c r="AC1013" s="13"/>
      <c r="AJ1013" s="3"/>
      <c r="AK1013" s="3"/>
      <c r="AL1013" s="3"/>
      <c r="AM1013" s="3"/>
      <c r="AN1013" s="18"/>
      <c r="AO1013" s="3"/>
    </row>
    <row r="1014" spans="2:41">
      <c r="B1014" s="12"/>
      <c r="C1014" s="10"/>
      <c r="N1014" s="160" t="s">
        <v>7</v>
      </c>
      <c r="O1014" s="161"/>
      <c r="P1014" s="161"/>
      <c r="Q1014" s="162"/>
      <c r="R1014" s="18">
        <f>SUM(R998:R1013)</f>
        <v>0</v>
      </c>
      <c r="S1014" s="3"/>
      <c r="V1014" s="17"/>
      <c r="X1014" s="12"/>
      <c r="Y1014" s="10"/>
      <c r="AJ1014" s="160" t="s">
        <v>7</v>
      </c>
      <c r="AK1014" s="161"/>
      <c r="AL1014" s="161"/>
      <c r="AM1014" s="162"/>
      <c r="AN1014" s="18">
        <f>SUM(AN998:AN1013)</f>
        <v>0</v>
      </c>
      <c r="AO1014" s="3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E1017" s="14"/>
      <c r="V1017" s="17"/>
      <c r="X1017" s="12"/>
      <c r="Y1017" s="10"/>
      <c r="AA1017" s="14"/>
    </row>
    <row r="1018" spans="2:41">
      <c r="B1018" s="12"/>
      <c r="C1018" s="10"/>
      <c r="V1018" s="17"/>
      <c r="X1018" s="12"/>
      <c r="Y1018" s="10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V1021" s="17"/>
      <c r="X1021" s="12"/>
      <c r="Y1021" s="10"/>
    </row>
    <row r="1022" spans="2:41">
      <c r="B1022" s="11"/>
      <c r="C1022" s="10"/>
      <c r="V1022" s="17"/>
      <c r="X1022" s="11"/>
      <c r="Y1022" s="10"/>
    </row>
    <row r="1023" spans="2:41">
      <c r="B1023" s="15" t="s">
        <v>18</v>
      </c>
      <c r="C1023" s="16">
        <f>SUM(C1004:C1022)</f>
        <v>560.63999999999965</v>
      </c>
      <c r="V1023" s="17"/>
      <c r="X1023" s="15" t="s">
        <v>18</v>
      </c>
      <c r="Y1023" s="16">
        <f>SUM(Y1004:Y1022)</f>
        <v>560.63999999999965</v>
      </c>
    </row>
    <row r="1024" spans="2:41">
      <c r="D1024" t="s">
        <v>22</v>
      </c>
      <c r="E1024" t="s">
        <v>21</v>
      </c>
      <c r="V1024" s="17"/>
      <c r="Z1024" t="s">
        <v>22</v>
      </c>
      <c r="AA1024" t="s">
        <v>21</v>
      </c>
    </row>
    <row r="1025" spans="1:43">
      <c r="E1025" s="1" t="s">
        <v>19</v>
      </c>
      <c r="V1025" s="17"/>
      <c r="AA1025" s="1" t="s">
        <v>19</v>
      </c>
    </row>
    <row r="1026" spans="1:43">
      <c r="V1026" s="17"/>
    </row>
    <row r="1027" spans="1:43">
      <c r="V1027" s="17"/>
    </row>
    <row r="1028" spans="1:43">
      <c r="V1028" s="17"/>
    </row>
    <row r="1029" spans="1:43">
      <c r="V1029" s="17"/>
    </row>
    <row r="1030" spans="1:43">
      <c r="V1030" s="17"/>
    </row>
    <row r="1031" spans="1:43">
      <c r="V1031" s="17"/>
    </row>
    <row r="1032" spans="1:43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  <c r="AA1032" s="17"/>
      <c r="AB1032" s="17"/>
      <c r="AC1032" s="17"/>
      <c r="AD1032" s="17"/>
      <c r="AE1032" s="17"/>
      <c r="AF1032" s="17"/>
      <c r="AG1032" s="17"/>
      <c r="AH1032" s="17"/>
      <c r="AI1032" s="17"/>
      <c r="AJ1032" s="17"/>
      <c r="AK1032" s="17"/>
      <c r="AL1032" s="17"/>
      <c r="AM1032" s="17"/>
      <c r="AN1032" s="17"/>
      <c r="AO1032" s="17"/>
      <c r="AP1032" s="17"/>
      <c r="AQ1032" s="17"/>
    </row>
    <row r="1033" spans="1:43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  <c r="AA1033" s="17"/>
      <c r="AB1033" s="17"/>
      <c r="AC1033" s="17"/>
      <c r="AD1033" s="17"/>
      <c r="AE1033" s="17"/>
      <c r="AF1033" s="17"/>
      <c r="AG1033" s="17"/>
      <c r="AH1033" s="17"/>
      <c r="AI1033" s="17"/>
      <c r="AJ1033" s="17"/>
      <c r="AK1033" s="17"/>
      <c r="AL1033" s="17"/>
      <c r="AM1033" s="17"/>
      <c r="AN1033" s="17"/>
      <c r="AO1033" s="17"/>
      <c r="AP1033" s="17"/>
      <c r="AQ1033" s="17"/>
    </row>
    <row r="1034" spans="1:43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  <c r="AA1034" s="17"/>
      <c r="AB1034" s="17"/>
      <c r="AC1034" s="17"/>
      <c r="AD1034" s="17"/>
      <c r="AE1034" s="17"/>
      <c r="AF1034" s="17"/>
      <c r="AG1034" s="17"/>
      <c r="AH1034" s="17"/>
      <c r="AI1034" s="17"/>
      <c r="AJ1034" s="17"/>
      <c r="AK1034" s="17"/>
      <c r="AL1034" s="17"/>
      <c r="AM1034" s="17"/>
      <c r="AN1034" s="17"/>
      <c r="AO1034" s="17"/>
      <c r="AP1034" s="17"/>
      <c r="AQ1034" s="17"/>
    </row>
    <row r="1035" spans="1:43">
      <c r="V1035" s="17"/>
    </row>
    <row r="1036" spans="1:43" ht="15" customHeight="1">
      <c r="H1036" s="76" t="s">
        <v>30</v>
      </c>
      <c r="I1036" s="76"/>
      <c r="J1036" s="76"/>
      <c r="V1036" s="17"/>
      <c r="AA1036" s="163" t="s">
        <v>31</v>
      </c>
      <c r="AB1036" s="163"/>
      <c r="AC1036" s="163"/>
    </row>
    <row r="1037" spans="1:43" ht="15" customHeight="1">
      <c r="H1037" s="76"/>
      <c r="I1037" s="76"/>
      <c r="J1037" s="76"/>
      <c r="V1037" s="17"/>
      <c r="AA1037" s="163"/>
      <c r="AB1037" s="163"/>
      <c r="AC1037" s="163"/>
    </row>
    <row r="1038" spans="1:43">
      <c r="V1038" s="17"/>
    </row>
    <row r="1039" spans="1:43">
      <c r="V1039" s="17"/>
    </row>
    <row r="1040" spans="1:43" ht="23.25">
      <c r="B1040" s="24" t="s">
        <v>72</v>
      </c>
      <c r="V1040" s="17"/>
      <c r="X1040" s="22" t="s">
        <v>72</v>
      </c>
    </row>
    <row r="1041" spans="2:41" ht="23.25">
      <c r="B1041" s="23" t="s">
        <v>32</v>
      </c>
      <c r="C1041" s="20">
        <f>IF(X996="PAGADO",0,C1001)</f>
        <v>-560.63999999999965</v>
      </c>
      <c r="E1041" s="164" t="s">
        <v>20</v>
      </c>
      <c r="F1041" s="164"/>
      <c r="G1041" s="164"/>
      <c r="H1041" s="164"/>
      <c r="V1041" s="17"/>
      <c r="X1041" s="23" t="s">
        <v>32</v>
      </c>
      <c r="Y1041" s="20">
        <f>IF(B1841="PAGADO",0,C1046)</f>
        <v>-560.63999999999965</v>
      </c>
      <c r="AA1041" s="164" t="s">
        <v>20</v>
      </c>
      <c r="AB1041" s="164"/>
      <c r="AC1041" s="164"/>
      <c r="AD1041" s="164"/>
    </row>
    <row r="1042" spans="2:41">
      <c r="B1042" s="1" t="s">
        <v>0</v>
      </c>
      <c r="C1042" s="19">
        <f>H1057</f>
        <v>0</v>
      </c>
      <c r="E1042" s="2" t="s">
        <v>1</v>
      </c>
      <c r="F1042" s="2" t="s">
        <v>2</v>
      </c>
      <c r="G1042" s="2" t="s">
        <v>3</v>
      </c>
      <c r="H1042" s="2" t="s">
        <v>4</v>
      </c>
      <c r="N1042" s="2" t="s">
        <v>1</v>
      </c>
      <c r="O1042" s="2" t="s">
        <v>5</v>
      </c>
      <c r="P1042" s="2" t="s">
        <v>4</v>
      </c>
      <c r="Q1042" s="2" t="s">
        <v>6</v>
      </c>
      <c r="R1042" s="2" t="s">
        <v>7</v>
      </c>
      <c r="S1042" s="3"/>
      <c r="V1042" s="17"/>
      <c r="X1042" s="1" t="s">
        <v>0</v>
      </c>
      <c r="Y1042" s="19">
        <f>AD1057</f>
        <v>0</v>
      </c>
      <c r="AA1042" s="2" t="s">
        <v>1</v>
      </c>
      <c r="AB1042" s="2" t="s">
        <v>2</v>
      </c>
      <c r="AC1042" s="2" t="s">
        <v>3</v>
      </c>
      <c r="AD1042" s="2" t="s">
        <v>4</v>
      </c>
      <c r="AJ1042" s="2" t="s">
        <v>1</v>
      </c>
      <c r="AK1042" s="2" t="s">
        <v>5</v>
      </c>
      <c r="AL1042" s="2" t="s">
        <v>4</v>
      </c>
      <c r="AM1042" s="2" t="s">
        <v>6</v>
      </c>
      <c r="AN1042" s="2" t="s">
        <v>7</v>
      </c>
      <c r="AO1042" s="3"/>
    </row>
    <row r="1043" spans="2:41">
      <c r="C1043" s="20"/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Y1043" s="20"/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24</v>
      </c>
      <c r="C1044" s="19">
        <f>IF(C1041&gt;0,C1041+C1042,C1042)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24</v>
      </c>
      <c r="Y1044" s="19">
        <f>IF(Y1041&gt;0,Y1041+Y1042,Y1042)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" t="s">
        <v>9</v>
      </c>
      <c r="C1045" s="20">
        <f>C1069</f>
        <v>560.63999999999965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" t="s">
        <v>9</v>
      </c>
      <c r="Y1045" s="20">
        <f>Y1069</f>
        <v>560.63999999999965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6" t="s">
        <v>26</v>
      </c>
      <c r="C1046" s="21">
        <f>C1044-C1045</f>
        <v>-560.63999999999965</v>
      </c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6" t="s">
        <v>27</v>
      </c>
      <c r="Y1046" s="21">
        <f>Y1044-Y1045</f>
        <v>-560.63999999999965</v>
      </c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 ht="23.25">
      <c r="B1047" s="6"/>
      <c r="C1047" s="7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65" t="str">
        <f>IF(Y1046&lt;0,"NO PAGAR","COBRAR'")</f>
        <v>NO PAGAR</v>
      </c>
      <c r="Y1047" s="165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 ht="23.25">
      <c r="B1048" s="165" t="str">
        <f>IF(C1046&lt;0,"NO PAGAR","COBRAR'")</f>
        <v>NO PAGAR</v>
      </c>
      <c r="C1048" s="165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6"/>
      <c r="Y1048" s="8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58" t="s">
        <v>9</v>
      </c>
      <c r="C1049" s="159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58" t="s">
        <v>9</v>
      </c>
      <c r="Y1049" s="159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9" t="str">
        <f>IF(Y1001&lt;0,"SALDO ADELANTADO","SALDO A FAVOR '")</f>
        <v>SALDO ADELANTADO</v>
      </c>
      <c r="C1050" s="10">
        <f>IF(Y1001&lt;=0,Y1001*-1)</f>
        <v>560.63999999999965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9" t="str">
        <f>IF(C1046&lt;0,"SALDO ADELANTADO","SALDO A FAVOR'")</f>
        <v>SALDO ADELANTADO</v>
      </c>
      <c r="Y1050" s="10">
        <f>IF(C1046&lt;=0,C1046*-1)</f>
        <v>560.63999999999965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10</v>
      </c>
      <c r="C1051" s="10">
        <f>R1059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10</v>
      </c>
      <c r="Y1051" s="10">
        <f>AN1059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11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11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12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12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13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13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14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14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15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15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16</v>
      </c>
      <c r="C1057" s="10"/>
      <c r="E1057" s="160" t="s">
        <v>7</v>
      </c>
      <c r="F1057" s="161"/>
      <c r="G1057" s="162"/>
      <c r="H1057" s="5">
        <f>SUM(H1043:H1056)</f>
        <v>0</v>
      </c>
      <c r="N1057" s="3"/>
      <c r="O1057" s="3"/>
      <c r="P1057" s="3"/>
      <c r="Q1057" s="3"/>
      <c r="R1057" s="18"/>
      <c r="S1057" s="3"/>
      <c r="V1057" s="17"/>
      <c r="X1057" s="11" t="s">
        <v>16</v>
      </c>
      <c r="Y1057" s="10"/>
      <c r="AA1057" s="160" t="s">
        <v>7</v>
      </c>
      <c r="AB1057" s="161"/>
      <c r="AC1057" s="162"/>
      <c r="AD1057" s="5">
        <f>SUM(AD1043:AD1056)</f>
        <v>0</v>
      </c>
      <c r="AJ1057" s="3"/>
      <c r="AK1057" s="3"/>
      <c r="AL1057" s="3"/>
      <c r="AM1057" s="3"/>
      <c r="AN1057" s="18"/>
      <c r="AO1057" s="3"/>
    </row>
    <row r="1058" spans="2:41">
      <c r="B1058" s="11" t="s">
        <v>17</v>
      </c>
      <c r="C1058" s="10"/>
      <c r="E1058" s="13"/>
      <c r="F1058" s="13"/>
      <c r="G1058" s="13"/>
      <c r="N1058" s="3"/>
      <c r="O1058" s="3"/>
      <c r="P1058" s="3"/>
      <c r="Q1058" s="3"/>
      <c r="R1058" s="18"/>
      <c r="S1058" s="3"/>
      <c r="V1058" s="17"/>
      <c r="X1058" s="11" t="s">
        <v>17</v>
      </c>
      <c r="Y1058" s="10"/>
      <c r="AA1058" s="13"/>
      <c r="AB1058" s="13"/>
      <c r="AC1058" s="13"/>
      <c r="AJ1058" s="3"/>
      <c r="AK1058" s="3"/>
      <c r="AL1058" s="3"/>
      <c r="AM1058" s="3"/>
      <c r="AN1058" s="18"/>
      <c r="AO1058" s="3"/>
    </row>
    <row r="1059" spans="2:41">
      <c r="B1059" s="12"/>
      <c r="C1059" s="10"/>
      <c r="N1059" s="160" t="s">
        <v>7</v>
      </c>
      <c r="O1059" s="161"/>
      <c r="P1059" s="161"/>
      <c r="Q1059" s="162"/>
      <c r="R1059" s="18">
        <f>SUM(R1043:R1058)</f>
        <v>0</v>
      </c>
      <c r="S1059" s="3"/>
      <c r="V1059" s="17"/>
      <c r="X1059" s="12"/>
      <c r="Y1059" s="10"/>
      <c r="AJ1059" s="160" t="s">
        <v>7</v>
      </c>
      <c r="AK1059" s="161"/>
      <c r="AL1059" s="161"/>
      <c r="AM1059" s="162"/>
      <c r="AN1059" s="18">
        <f>SUM(AN1043:AN1058)</f>
        <v>0</v>
      </c>
      <c r="AO1059" s="3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E1062" s="14"/>
      <c r="V1062" s="17"/>
      <c r="X1062" s="12"/>
      <c r="Y1062" s="10"/>
      <c r="AA1062" s="14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1"/>
      <c r="C1068" s="10"/>
      <c r="V1068" s="17"/>
      <c r="X1068" s="11"/>
      <c r="Y1068" s="10"/>
    </row>
    <row r="1069" spans="2:41">
      <c r="B1069" s="15" t="s">
        <v>18</v>
      </c>
      <c r="C1069" s="16">
        <f>SUM(C1050:C1068)</f>
        <v>560.63999999999965</v>
      </c>
      <c r="D1069" t="s">
        <v>22</v>
      </c>
      <c r="E1069" t="s">
        <v>21</v>
      </c>
      <c r="V1069" s="17"/>
      <c r="X1069" s="15" t="s">
        <v>18</v>
      </c>
      <c r="Y1069" s="16">
        <f>SUM(Y1050:Y1068)</f>
        <v>560.63999999999965</v>
      </c>
      <c r="Z1069" t="s">
        <v>22</v>
      </c>
      <c r="AA1069" t="s">
        <v>21</v>
      </c>
    </row>
    <row r="1070" spans="2:41">
      <c r="E1070" s="1" t="s">
        <v>19</v>
      </c>
      <c r="V1070" s="17"/>
      <c r="AA1070" s="1" t="s">
        <v>19</v>
      </c>
    </row>
    <row r="1071" spans="2:41">
      <c r="V1071" s="17"/>
    </row>
    <row r="1072" spans="2:41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</sheetData>
  <mergeCells count="273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AA501:AC501"/>
    <mergeCell ref="N503:Q503"/>
    <mergeCell ref="AJ503:AM503"/>
    <mergeCell ref="AC524:AE526"/>
    <mergeCell ref="E485:H485"/>
    <mergeCell ref="AA485:AD485"/>
    <mergeCell ref="X491:Y491"/>
    <mergeCell ref="B492:C492"/>
    <mergeCell ref="B493:C493"/>
    <mergeCell ref="X493:Y493"/>
    <mergeCell ref="E546:G546"/>
    <mergeCell ref="AA546:AC546"/>
    <mergeCell ref="N548:Q548"/>
    <mergeCell ref="AJ548:AM548"/>
    <mergeCell ref="AA570:AC571"/>
    <mergeCell ref="E530:H530"/>
    <mergeCell ref="AA530:AD530"/>
    <mergeCell ref="B536:C536"/>
    <mergeCell ref="X536:Y536"/>
    <mergeCell ref="B537:C537"/>
    <mergeCell ref="X537:Y537"/>
    <mergeCell ref="E591:G591"/>
    <mergeCell ref="AA591:AC591"/>
    <mergeCell ref="N593:Q593"/>
    <mergeCell ref="AJ593:AM593"/>
    <mergeCell ref="AC617:AE619"/>
    <mergeCell ref="E575:H575"/>
    <mergeCell ref="AA575:AD575"/>
    <mergeCell ref="X581:Y581"/>
    <mergeCell ref="B582:C582"/>
    <mergeCell ref="B583:C583"/>
    <mergeCell ref="X583:Y583"/>
    <mergeCell ref="E639:G639"/>
    <mergeCell ref="AA639:AC639"/>
    <mergeCell ref="N641:Q641"/>
    <mergeCell ref="AJ641:AM641"/>
    <mergeCell ref="AA663:AC664"/>
    <mergeCell ref="E623:H623"/>
    <mergeCell ref="AA623:AD623"/>
    <mergeCell ref="B629:C629"/>
    <mergeCell ref="X629:Y629"/>
    <mergeCell ref="B630:C630"/>
    <mergeCell ref="X630:Y630"/>
    <mergeCell ref="E684:G684"/>
    <mergeCell ref="AA684:AC684"/>
    <mergeCell ref="N686:Q686"/>
    <mergeCell ref="AJ686:AM686"/>
    <mergeCell ref="AC710:AE712"/>
    <mergeCell ref="E668:H668"/>
    <mergeCell ref="AA668:AD668"/>
    <mergeCell ref="X674:Y674"/>
    <mergeCell ref="B675:C675"/>
    <mergeCell ref="B676:C676"/>
    <mergeCell ref="X676:Y676"/>
    <mergeCell ref="E732:G732"/>
    <mergeCell ref="AA732:AC732"/>
    <mergeCell ref="N734:Q734"/>
    <mergeCell ref="AJ734:AM734"/>
    <mergeCell ref="AA756:AC757"/>
    <mergeCell ref="E716:H716"/>
    <mergeCell ref="AA716:AD716"/>
    <mergeCell ref="B722:C722"/>
    <mergeCell ref="X722:Y722"/>
    <mergeCell ref="B723:C723"/>
    <mergeCell ref="X723:Y723"/>
    <mergeCell ref="E777:G777"/>
    <mergeCell ref="AA777:AC777"/>
    <mergeCell ref="N779:Q779"/>
    <mergeCell ref="AJ779:AM779"/>
    <mergeCell ref="AC803:AE805"/>
    <mergeCell ref="E761:H761"/>
    <mergeCell ref="AA761:AD761"/>
    <mergeCell ref="X767:Y767"/>
    <mergeCell ref="B768:C768"/>
    <mergeCell ref="B769:C769"/>
    <mergeCell ref="X769:Y769"/>
    <mergeCell ref="E825:G825"/>
    <mergeCell ref="AA825:AC825"/>
    <mergeCell ref="N827:Q827"/>
    <mergeCell ref="AJ827:AM827"/>
    <mergeCell ref="AA849:AC850"/>
    <mergeCell ref="E809:H809"/>
    <mergeCell ref="AA809:AD809"/>
    <mergeCell ref="B815:C815"/>
    <mergeCell ref="X815:Y815"/>
    <mergeCell ref="B816:C816"/>
    <mergeCell ref="X816:Y816"/>
    <mergeCell ref="E870:G870"/>
    <mergeCell ref="AA870:AC870"/>
    <mergeCell ref="N872:Q872"/>
    <mergeCell ref="AJ872:AM872"/>
    <mergeCell ref="AC897:AE899"/>
    <mergeCell ref="E854:H854"/>
    <mergeCell ref="AA854:AD854"/>
    <mergeCell ref="X860:Y860"/>
    <mergeCell ref="B861:C861"/>
    <mergeCell ref="B862:C862"/>
    <mergeCell ref="X862:Y862"/>
    <mergeCell ref="E919:G919"/>
    <mergeCell ref="AA919:AC919"/>
    <mergeCell ref="N921:Q921"/>
    <mergeCell ref="AJ921:AM921"/>
    <mergeCell ref="AA943:AC944"/>
    <mergeCell ref="E903:H903"/>
    <mergeCell ref="AA903:AD903"/>
    <mergeCell ref="B909:C909"/>
    <mergeCell ref="X909:Y909"/>
    <mergeCell ref="B910:C910"/>
    <mergeCell ref="X910:Y910"/>
    <mergeCell ref="E964:G964"/>
    <mergeCell ref="AA964:AC964"/>
    <mergeCell ref="N966:Q966"/>
    <mergeCell ref="AJ966:AM966"/>
    <mergeCell ref="AC990:AE992"/>
    <mergeCell ref="E948:H948"/>
    <mergeCell ref="AA948:AD948"/>
    <mergeCell ref="X954:Y954"/>
    <mergeCell ref="B955:C955"/>
    <mergeCell ref="B956:C956"/>
    <mergeCell ref="X956:Y956"/>
    <mergeCell ref="E1012:G1012"/>
    <mergeCell ref="AA1012:AC1012"/>
    <mergeCell ref="N1014:Q1014"/>
    <mergeCell ref="AJ1014:AM1014"/>
    <mergeCell ref="AA1036:AC1037"/>
    <mergeCell ref="E996:H996"/>
    <mergeCell ref="AA996:AD996"/>
    <mergeCell ref="B1002:C1002"/>
    <mergeCell ref="X1002:Y1002"/>
    <mergeCell ref="B1003:C1003"/>
    <mergeCell ref="X1003:Y1003"/>
    <mergeCell ref="E1057:G1057"/>
    <mergeCell ref="AA1057:AC1057"/>
    <mergeCell ref="N1059:Q1059"/>
    <mergeCell ref="AJ1059:AM1059"/>
    <mergeCell ref="E1041:H1041"/>
    <mergeCell ref="AA1041:AD1041"/>
    <mergeCell ref="X1047:Y1047"/>
    <mergeCell ref="B1048:C1048"/>
    <mergeCell ref="B1049:C1049"/>
    <mergeCell ref="X1049:Y1049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2023-06-15T20:07:46Z</cp:lastPrinted>
  <dcterms:created xsi:type="dcterms:W3CDTF">2022-12-25T20:52:30Z</dcterms:created>
  <dcterms:modified xsi:type="dcterms:W3CDTF">2023-06-20T00:39:25Z</dcterms:modified>
</cp:coreProperties>
</file>