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32E0DC2-49F7-44C0-842A-30C52D942BC0}" xr6:coauthVersionLast="47" xr6:coauthVersionMax="47" xr10:uidLastSave="{00000000-0000-0000-0000-000000000000}"/>
  <bookViews>
    <workbookView xWindow="-120" yWindow="-120" windowWidth="20730" windowHeight="11040" tabRatio="565" firstSheet="5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19" i="13" l="1"/>
  <c r="Q552" i="6"/>
  <c r="Q559" i="22"/>
  <c r="Q552" i="4"/>
  <c r="Q573" i="3"/>
  <c r="D42" i="21"/>
  <c r="D174" i="12" l="1"/>
  <c r="D173" i="12"/>
  <c r="D172" i="12"/>
  <c r="H170" i="12"/>
  <c r="H175" i="12" s="1"/>
  <c r="M129" i="12"/>
  <c r="AD504" i="6"/>
  <c r="Y484" i="6" s="1"/>
  <c r="D175" i="12" l="1"/>
  <c r="E176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7" i="12"/>
  <c r="D58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0" i="12" l="1"/>
  <c r="M149" i="12" l="1"/>
  <c r="M152" i="12" s="1"/>
  <c r="Q147" i="12"/>
  <c r="Q152" i="12" s="1"/>
  <c r="H1060" i="22"/>
  <c r="AN1062" i="22"/>
  <c r="Y1054" i="22" s="1"/>
  <c r="R1062" i="22"/>
  <c r="C1054" i="22" s="1"/>
  <c r="AD1060" i="22"/>
  <c r="Y1045" i="22" s="1"/>
  <c r="C1045" i="22"/>
  <c r="H1015" i="22"/>
  <c r="C1000" i="22" s="1"/>
  <c r="AN1017" i="22"/>
  <c r="Y1008" i="22" s="1"/>
  <c r="R1017" i="22"/>
  <c r="C1008" i="22" s="1"/>
  <c r="AD1015" i="22"/>
  <c r="Y1000" i="22" s="1"/>
  <c r="B1007" i="22"/>
  <c r="H967" i="22"/>
  <c r="C952" i="22" s="1"/>
  <c r="AN969" i="22"/>
  <c r="Y961" i="22" s="1"/>
  <c r="R969" i="22"/>
  <c r="C961" i="22" s="1"/>
  <c r="AD967" i="22"/>
  <c r="Y952" i="22" s="1"/>
  <c r="H922" i="22"/>
  <c r="C907" i="22" s="1"/>
  <c r="AN924" i="22"/>
  <c r="Y915" i="22" s="1"/>
  <c r="R924" i="22"/>
  <c r="C915" i="22" s="1"/>
  <c r="AD922" i="22"/>
  <c r="Y907" i="22" s="1"/>
  <c r="B914" i="22"/>
  <c r="H873" i="22"/>
  <c r="C858" i="22" s="1"/>
  <c r="AN875" i="22"/>
  <c r="Y867" i="22" s="1"/>
  <c r="R875" i="22"/>
  <c r="C867" i="22" s="1"/>
  <c r="AD873" i="22"/>
  <c r="Y858" i="22" s="1"/>
  <c r="H828" i="22"/>
  <c r="C813" i="22" s="1"/>
  <c r="AN830" i="22"/>
  <c r="Y821" i="22" s="1"/>
  <c r="R830" i="22"/>
  <c r="C821" i="22" s="1"/>
  <c r="AD828" i="22"/>
  <c r="Y813" i="22" s="1"/>
  <c r="B820" i="22"/>
  <c r="H780" i="22"/>
  <c r="C765" i="22" s="1"/>
  <c r="AN782" i="22"/>
  <c r="Y774" i="22" s="1"/>
  <c r="R782" i="22"/>
  <c r="C774" i="22" s="1"/>
  <c r="AD780" i="22"/>
  <c r="Y765" i="22" s="1"/>
  <c r="H735" i="22"/>
  <c r="C720" i="22" s="1"/>
  <c r="AN737" i="22"/>
  <c r="Y728" i="22" s="1"/>
  <c r="R737" i="22"/>
  <c r="C728" i="22" s="1"/>
  <c r="AD735" i="22"/>
  <c r="Y720" i="22" s="1"/>
  <c r="B727" i="22"/>
  <c r="H687" i="22"/>
  <c r="C672" i="22" s="1"/>
  <c r="AN689" i="22"/>
  <c r="Y681" i="22" s="1"/>
  <c r="R689" i="22"/>
  <c r="C681" i="22" s="1"/>
  <c r="AD687" i="22"/>
  <c r="Y672" i="22" s="1"/>
  <c r="H642" i="22"/>
  <c r="C627" i="22" s="1"/>
  <c r="AN644" i="22"/>
  <c r="Y635" i="22" s="1"/>
  <c r="R644" i="22"/>
  <c r="C635" i="22" s="1"/>
  <c r="AD642" i="22"/>
  <c r="Y627" i="22" s="1"/>
  <c r="B634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3" i="12"/>
  <c r="Y154" i="22"/>
  <c r="Y11" i="22"/>
  <c r="C56" i="22"/>
  <c r="Y109" i="22"/>
  <c r="Y194" i="22"/>
  <c r="Y286" i="22"/>
  <c r="M128" i="12"/>
  <c r="M127" i="12"/>
  <c r="Q125" i="12"/>
  <c r="Q130" i="12" s="1"/>
  <c r="X16" i="22" l="1"/>
  <c r="Y13" i="22"/>
  <c r="B62" i="22" s="1"/>
  <c r="B14" i="22"/>
  <c r="M130" i="12"/>
  <c r="N131" i="12" s="1"/>
  <c r="C62" i="22" l="1"/>
  <c r="C81" i="22" s="1"/>
  <c r="C57" i="22" s="1"/>
  <c r="C58" i="22" s="1"/>
  <c r="X62" i="22" s="1"/>
  <c r="X14" i="22"/>
  <c r="D150" i="12"/>
  <c r="D149" i="12"/>
  <c r="H147" i="12"/>
  <c r="H152" i="12" s="1"/>
  <c r="B60" i="22" l="1"/>
  <c r="Y62" i="22"/>
  <c r="Y81" i="22" s="1"/>
  <c r="Y57" i="22" s="1"/>
  <c r="Y58" i="22" s="1"/>
  <c r="X59" i="22" s="1"/>
  <c r="D152" i="12"/>
  <c r="E153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/>
  <c r="Y170" i="22" s="1"/>
  <c r="Y155" i="22" s="1"/>
  <c r="Y156" i="22" s="1"/>
  <c r="C199" i="22" s="1"/>
  <c r="C218" i="22" s="1"/>
  <c r="C195" i="22" s="1"/>
  <c r="C196" i="22" s="1"/>
  <c r="B158" i="22" l="1"/>
  <c r="X157" i="22"/>
  <c r="X199" i="22"/>
  <c r="B197" i="22"/>
  <c r="Y199" i="22"/>
  <c r="Y218" i="22" s="1"/>
  <c r="Y195" i="22" s="1"/>
  <c r="Y196" i="22" s="1"/>
  <c r="D128" i="12"/>
  <c r="D127" i="12"/>
  <c r="D130" i="12" s="1"/>
  <c r="H125" i="12"/>
  <c r="H130" i="12" s="1"/>
  <c r="C245" i="22" l="1"/>
  <c r="C264" i="22" s="1"/>
  <c r="C240" i="22" s="1"/>
  <c r="C236" i="22"/>
  <c r="C239" i="22" s="1"/>
  <c r="B245" i="22"/>
  <c r="X197" i="22"/>
  <c r="E131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5" i="12"/>
  <c r="D105" i="12"/>
  <c r="M104" i="12"/>
  <c r="D104" i="12"/>
  <c r="Q102" i="12"/>
  <c r="Q107" i="12" s="1"/>
  <c r="H102" i="12"/>
  <c r="H107" i="12" s="1"/>
  <c r="M81" i="12"/>
  <c r="M80" i="12"/>
  <c r="D81" i="12"/>
  <c r="D80" i="12"/>
  <c r="M58" i="12"/>
  <c r="M57" i="12"/>
  <c r="D59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07" i="12" l="1"/>
  <c r="E108" i="12" s="1"/>
  <c r="M107" i="12"/>
  <c r="Y420" i="22"/>
  <c r="X421" i="22" s="1"/>
  <c r="N108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5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80" i="19"/>
  <c r="Y1072" i="19" s="1"/>
  <c r="R1080" i="19"/>
  <c r="C1072" i="19" s="1"/>
  <c r="AD1078" i="19"/>
  <c r="Y1063" i="19" s="1"/>
  <c r="H1078" i="19"/>
  <c r="C1063" i="19" s="1"/>
  <c r="AN1035" i="19"/>
  <c r="Y1026" i="19" s="1"/>
  <c r="R1035" i="19"/>
  <c r="C1026" i="19" s="1"/>
  <c r="AD1033" i="19"/>
  <c r="Y1018" i="19" s="1"/>
  <c r="H1033" i="19"/>
  <c r="C1018" i="19" s="1"/>
  <c r="B1025" i="19"/>
  <c r="AN987" i="19"/>
  <c r="Y979" i="19" s="1"/>
  <c r="R987" i="19"/>
  <c r="C979" i="19" s="1"/>
  <c r="AD985" i="19"/>
  <c r="Y970" i="19" s="1"/>
  <c r="H985" i="19"/>
  <c r="C970" i="19" s="1"/>
  <c r="AN942" i="19"/>
  <c r="Y933" i="19" s="1"/>
  <c r="R942" i="19"/>
  <c r="C933" i="19" s="1"/>
  <c r="AD940" i="19"/>
  <c r="Y925" i="19" s="1"/>
  <c r="H940" i="19"/>
  <c r="C925" i="19" s="1"/>
  <c r="B932" i="19"/>
  <c r="AN893" i="19"/>
  <c r="Y885" i="19" s="1"/>
  <c r="R893" i="19"/>
  <c r="C885" i="19" s="1"/>
  <c r="AD891" i="19"/>
  <c r="Y876" i="19" s="1"/>
  <c r="H891" i="19"/>
  <c r="C876" i="19" s="1"/>
  <c r="AN848" i="19"/>
  <c r="Y839" i="19" s="1"/>
  <c r="R848" i="19"/>
  <c r="C839" i="19" s="1"/>
  <c r="AD846" i="19"/>
  <c r="Y831" i="19" s="1"/>
  <c r="H846" i="19"/>
  <c r="C831" i="19" s="1"/>
  <c r="B838" i="19"/>
  <c r="AN800" i="19"/>
  <c r="Y792" i="19" s="1"/>
  <c r="R800" i="19"/>
  <c r="C792" i="19" s="1"/>
  <c r="AD798" i="19"/>
  <c r="Y783" i="19" s="1"/>
  <c r="H798" i="19"/>
  <c r="C783" i="19" s="1"/>
  <c r="AN755" i="19"/>
  <c r="Y746" i="19" s="1"/>
  <c r="R755" i="19"/>
  <c r="C746" i="19" s="1"/>
  <c r="AD753" i="19"/>
  <c r="Y738" i="19" s="1"/>
  <c r="H753" i="19"/>
  <c r="C738" i="19" s="1"/>
  <c r="B745" i="19"/>
  <c r="AN707" i="19"/>
  <c r="Y699" i="19" s="1"/>
  <c r="R707" i="19"/>
  <c r="C699" i="19" s="1"/>
  <c r="AD705" i="19"/>
  <c r="Y690" i="19" s="1"/>
  <c r="H705" i="19"/>
  <c r="C690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C578" i="22"/>
  <c r="C581" i="22" s="1"/>
  <c r="X546" i="22"/>
  <c r="Y538" i="22"/>
  <c r="Y541" i="22" s="1"/>
  <c r="B544" i="22"/>
  <c r="Y13" i="19"/>
  <c r="C62" i="19" s="1"/>
  <c r="C81" i="19" s="1"/>
  <c r="C57" i="19" s="1"/>
  <c r="C58" i="19" s="1"/>
  <c r="Y53" i="3"/>
  <c r="X14" i="19" l="1"/>
  <c r="Y543" i="22"/>
  <c r="B587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X544" i="22" l="1"/>
  <c r="C587" i="22"/>
  <c r="C606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Y578" i="22" l="1"/>
  <c r="C634" i="22" s="1"/>
  <c r="C653" i="22" s="1"/>
  <c r="C630" i="22" s="1"/>
  <c r="Y587" i="22"/>
  <c r="Y606" i="22" s="1"/>
  <c r="Y582" i="22" s="1"/>
  <c r="B585" i="22"/>
  <c r="C111" i="19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581" i="22" l="1"/>
  <c r="Y583" i="22" s="1"/>
  <c r="X584" i="22" s="1"/>
  <c r="Y111" i="19"/>
  <c r="B160" i="19" s="1"/>
  <c r="C62" i="16"/>
  <c r="C81" i="16" s="1"/>
  <c r="C57" i="16" s="1"/>
  <c r="C58" i="16" s="1"/>
  <c r="B62" i="16"/>
  <c r="X14" i="16"/>
  <c r="C626" i="22" l="1"/>
  <c r="C629" i="22" s="1"/>
  <c r="C631" i="22" s="1"/>
  <c r="X634" i="22" s="1"/>
  <c r="Y626" i="22"/>
  <c r="Y629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B632" i="22" l="1"/>
  <c r="Y634" i="22"/>
  <c r="Y653" i="22" s="1"/>
  <c r="Y630" i="22" s="1"/>
  <c r="C671" i="22"/>
  <c r="C674" i="22" s="1"/>
  <c r="Y631" i="22"/>
  <c r="C680" i="22" s="1"/>
  <c r="C699" i="22" s="1"/>
  <c r="C675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C676" i="22" l="1"/>
  <c r="Y680" i="22" s="1"/>
  <c r="Y699" i="22" s="1"/>
  <c r="Y675" i="22" s="1"/>
  <c r="Y671" i="22"/>
  <c r="B677" i="22"/>
  <c r="X680" i="22"/>
  <c r="B680" i="22"/>
  <c r="X632" i="22"/>
  <c r="C200" i="19"/>
  <c r="C203" i="19" s="1"/>
  <c r="C208" i="19"/>
  <c r="C227" i="19" s="1"/>
  <c r="C204" i="19" s="1"/>
  <c r="C727" i="22"/>
  <c r="C746" i="22" s="1"/>
  <c r="C723" i="22" s="1"/>
  <c r="Y674" i="22"/>
  <c r="C111" i="16"/>
  <c r="Y114" i="16" s="1"/>
  <c r="Y133" i="16" s="1"/>
  <c r="Y110" i="16" s="1"/>
  <c r="Y676" i="22" l="1"/>
  <c r="C205" i="19"/>
  <c r="C719" i="22"/>
  <c r="C722" i="22" s="1"/>
  <c r="C724" i="22" s="1"/>
  <c r="X677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27" i="22" l="1"/>
  <c r="Y746" i="22" s="1"/>
  <c r="Y723" i="22" s="1"/>
  <c r="Y719" i="22"/>
  <c r="Y722" i="22" s="1"/>
  <c r="C764" i="22"/>
  <c r="C767" i="22" s="1"/>
  <c r="X727" i="22"/>
  <c r="B725" i="22"/>
  <c r="Y205" i="19"/>
  <c r="B254" i="19" s="1"/>
  <c r="C156" i="16"/>
  <c r="Y160" i="16" s="1"/>
  <c r="Y179" i="16" s="1"/>
  <c r="Y155" i="16" s="1"/>
  <c r="B160" i="16"/>
  <c r="X112" i="16"/>
  <c r="Y724" i="22" l="1"/>
  <c r="C773" i="22" s="1"/>
  <c r="C792" i="22" s="1"/>
  <c r="C768" i="22" s="1"/>
  <c r="C769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25" i="22" l="1"/>
  <c r="B773" i="22"/>
  <c r="Y773" i="22"/>
  <c r="Y792" i="22" s="1"/>
  <c r="Y768" i="22" s="1"/>
  <c r="B771" i="22"/>
  <c r="Y764" i="22"/>
  <c r="X773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20" i="22" l="1"/>
  <c r="C839" i="22" s="1"/>
  <c r="C816" i="22" s="1"/>
  <c r="Y767" i="22"/>
  <c r="Y76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12" i="22" l="1"/>
  <c r="C815" i="22" s="1"/>
  <c r="C817" i="22" s="1"/>
  <c r="X770" i="22"/>
  <c r="C337" i="19"/>
  <c r="C340" i="19" s="1"/>
  <c r="X300" i="19"/>
  <c r="B298" i="19"/>
  <c r="Y300" i="19"/>
  <c r="Y319" i="19" s="1"/>
  <c r="Y296" i="19" s="1"/>
  <c r="Y292" i="19"/>
  <c r="Y295" i="19" s="1"/>
  <c r="Y205" i="16"/>
  <c r="Y820" i="22" l="1"/>
  <c r="Y839" i="22" s="1"/>
  <c r="Y816" i="22" s="1"/>
  <c r="Y812" i="22"/>
  <c r="Y815" i="22" s="1"/>
  <c r="C857" i="22"/>
  <c r="C860" i="22" s="1"/>
  <c r="X820" i="22"/>
  <c r="B818" i="22"/>
  <c r="Y297" i="19"/>
  <c r="B346" i="19" s="1"/>
  <c r="B254" i="16"/>
  <c r="C254" i="16"/>
  <c r="C273" i="16" s="1"/>
  <c r="C249" i="16" s="1"/>
  <c r="C250" i="16" s="1"/>
  <c r="Y245" i="16" s="1"/>
  <c r="X206" i="16"/>
  <c r="Y817" i="22" l="1"/>
  <c r="C866" i="22" s="1"/>
  <c r="C885" i="22" s="1"/>
  <c r="C861" i="22" s="1"/>
  <c r="C862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18" i="22" l="1"/>
  <c r="B866" i="22"/>
  <c r="Y866" i="22"/>
  <c r="Y885" i="22" s="1"/>
  <c r="Y861" i="22" s="1"/>
  <c r="B864" i="22"/>
  <c r="Y857" i="22"/>
  <c r="Y860" i="22" s="1"/>
  <c r="X866" i="22"/>
  <c r="Y250" i="16"/>
  <c r="C292" i="16" s="1"/>
  <c r="C295" i="16" s="1"/>
  <c r="B344" i="19"/>
  <c r="X346" i="19"/>
  <c r="C387" i="19"/>
  <c r="C401" i="19" s="1"/>
  <c r="C383" i="19" s="1"/>
  <c r="Y862" i="22" l="1"/>
  <c r="C914" i="22" s="1"/>
  <c r="C933" i="22" s="1"/>
  <c r="C910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X863" i="22" l="1"/>
  <c r="C906" i="22"/>
  <c r="C909" i="22" s="1"/>
  <c r="C911" i="22" s="1"/>
  <c r="Y914" i="22" s="1"/>
  <c r="Y933" i="22" s="1"/>
  <c r="Y910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14" i="22" l="1"/>
  <c r="Y906" i="22"/>
  <c r="Y909" i="22" s="1"/>
  <c r="Y911" i="22" s="1"/>
  <c r="C960" i="22" s="1"/>
  <c r="C979" i="22" s="1"/>
  <c r="C955" i="22" s="1"/>
  <c r="B912" i="22"/>
  <c r="C951" i="22"/>
  <c r="C954" i="22" s="1"/>
  <c r="Y384" i="19"/>
  <c r="B428" i="19" s="1"/>
  <c r="Y297" i="16"/>
  <c r="C337" i="16" s="1"/>
  <c r="C340" i="16" s="1"/>
  <c r="X912" i="22" l="1"/>
  <c r="C956" i="22"/>
  <c r="B958" i="22" s="1"/>
  <c r="B960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0" i="22" l="1"/>
  <c r="Y979" i="22" s="1"/>
  <c r="Y955" i="22" s="1"/>
  <c r="Y951" i="22"/>
  <c r="Y954" i="22" s="1"/>
  <c r="X960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56" i="22" l="1"/>
  <c r="C999" i="22" s="1"/>
  <c r="C1002" i="22" s="1"/>
  <c r="C1007" i="22"/>
  <c r="C1026" i="22" s="1"/>
  <c r="C1003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57" i="22" l="1"/>
  <c r="C1004" i="22"/>
  <c r="Y1007" i="22" s="1"/>
  <c r="Y1026" i="22" s="1"/>
  <c r="Y1003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1005" i="22" l="1"/>
  <c r="C1044" i="22"/>
  <c r="C1047" i="22" s="1"/>
  <c r="Y999" i="22"/>
  <c r="Y1002" i="22" s="1"/>
  <c r="Y1004" i="22" s="1"/>
  <c r="C1053" i="22" s="1"/>
  <c r="C1072" i="22" s="1"/>
  <c r="C1048" i="22" s="1"/>
  <c r="X1007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49" i="22" l="1"/>
  <c r="Y1053" i="22" s="1"/>
  <c r="Y1072" i="22" s="1"/>
  <c r="Y1048" i="22" s="1"/>
  <c r="X1005" i="22"/>
  <c r="B1053" i="22"/>
  <c r="C518" i="19"/>
  <c r="C530" i="19" s="1"/>
  <c r="C513" i="19" s="1"/>
  <c r="C514" i="19" s="1"/>
  <c r="Y518" i="19" s="1"/>
  <c r="Y530" i="19" s="1"/>
  <c r="Y513" i="19" s="1"/>
  <c r="X470" i="19"/>
  <c r="Y390" i="16"/>
  <c r="X1053" i="22" l="1"/>
  <c r="Y1044" i="22"/>
  <c r="Y1047" i="22" s="1"/>
  <c r="Y1049" i="22" s="1"/>
  <c r="X1050" i="22" s="1"/>
  <c r="B1051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596" i="19" s="1"/>
  <c r="C599" i="19" s="1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605" i="19" s="1"/>
  <c r="C624" i="19" s="1"/>
  <c r="C600" i="19" s="1"/>
  <c r="C601" i="19" s="1"/>
  <c r="Y605" i="19" s="1"/>
  <c r="Y624" i="19" s="1"/>
  <c r="Y600" i="19" s="1"/>
  <c r="C519" i="16"/>
  <c r="C522" i="16" s="1"/>
  <c r="X482" i="16"/>
  <c r="B480" i="16"/>
  <c r="Y482" i="16"/>
  <c r="Y501" i="16" s="1"/>
  <c r="Y478" i="16" s="1"/>
  <c r="Y474" i="16"/>
  <c r="Y477" i="16" s="1"/>
  <c r="X605" i="19" l="1"/>
  <c r="B603" i="19"/>
  <c r="X562" i="19"/>
  <c r="B605" i="19"/>
  <c r="Y596" i="19"/>
  <c r="C652" i="19" s="1"/>
  <c r="C671" i="19" s="1"/>
  <c r="C648" i="19" s="1"/>
  <c r="Y479" i="16"/>
  <c r="Y599" i="19" l="1"/>
  <c r="Y601" i="19" s="1"/>
  <c r="C644" i="19" s="1"/>
  <c r="C647" i="19" s="1"/>
  <c r="C649" i="19" s="1"/>
  <c r="B528" i="16"/>
  <c r="C528" i="16"/>
  <c r="C547" i="16" s="1"/>
  <c r="C523" i="16" s="1"/>
  <c r="C524" i="16" s="1"/>
  <c r="X480" i="16"/>
  <c r="X602" i="19" l="1"/>
  <c r="Y652" i="19"/>
  <c r="Y671" i="19" s="1"/>
  <c r="Y648" i="19" s="1"/>
  <c r="Y644" i="19"/>
  <c r="Y647" i="19" s="1"/>
  <c r="C689" i="19"/>
  <c r="C692" i="19" s="1"/>
  <c r="X652" i="19"/>
  <c r="B650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49" i="19"/>
  <c r="C698" i="19" s="1"/>
  <c r="C717" i="19" s="1"/>
  <c r="C693" i="19" s="1"/>
  <c r="C694" i="19" s="1"/>
  <c r="X650" i="19" l="1"/>
  <c r="C581" i="16"/>
  <c r="C600" i="16" s="1"/>
  <c r="C577" i="16" s="1"/>
  <c r="C578" i="16" s="1"/>
  <c r="X525" i="16"/>
  <c r="B698" i="19"/>
  <c r="Y698" i="19"/>
  <c r="Y717" i="19" s="1"/>
  <c r="Y693" i="19" s="1"/>
  <c r="B696" i="19"/>
  <c r="Y689" i="19"/>
  <c r="X698" i="19"/>
  <c r="C745" i="19" l="1"/>
  <c r="C764" i="19" s="1"/>
  <c r="C741" i="19" s="1"/>
  <c r="Y692" i="19"/>
  <c r="Y694" i="19" s="1"/>
  <c r="C618" i="16"/>
  <c r="C621" i="16" s="1"/>
  <c r="X581" i="16"/>
  <c r="B579" i="16"/>
  <c r="Y581" i="16"/>
  <c r="Y600" i="16" s="1"/>
  <c r="Y577" i="16" s="1"/>
  <c r="Y573" i="16"/>
  <c r="Y576" i="16" s="1"/>
  <c r="C737" i="19" l="1"/>
  <c r="C740" i="19" s="1"/>
  <c r="C742" i="19" s="1"/>
  <c r="X695" i="19"/>
  <c r="Y578" i="16"/>
  <c r="Y745" i="19" l="1"/>
  <c r="Y764" i="19" s="1"/>
  <c r="Y741" i="19" s="1"/>
  <c r="Y737" i="19"/>
  <c r="Y740" i="19" s="1"/>
  <c r="C782" i="19"/>
  <c r="C785" i="19" s="1"/>
  <c r="X745" i="19"/>
  <c r="B743" i="19"/>
  <c r="C627" i="16"/>
  <c r="C646" i="16" s="1"/>
  <c r="C622" i="16" s="1"/>
  <c r="C623" i="16" s="1"/>
  <c r="B627" i="16"/>
  <c r="X579" i="16"/>
  <c r="Y742" i="19" l="1"/>
  <c r="C791" i="19" s="1"/>
  <c r="C810" i="19" s="1"/>
  <c r="C786" i="19" s="1"/>
  <c r="C787" i="19" s="1"/>
  <c r="Y627" i="16"/>
  <c r="Y646" i="16" s="1"/>
  <c r="Y622" i="16" s="1"/>
  <c r="B625" i="16"/>
  <c r="X627" i="16"/>
  <c r="Y618" i="16"/>
  <c r="R13" i="15"/>
  <c r="Q13" i="15"/>
  <c r="X743" i="19" l="1"/>
  <c r="B791" i="19"/>
  <c r="Y791" i="19"/>
  <c r="Y810" i="19" s="1"/>
  <c r="Y786" i="19" s="1"/>
  <c r="B789" i="19"/>
  <c r="Y782" i="19"/>
  <c r="X791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38" i="19"/>
  <c r="C857" i="19" s="1"/>
  <c r="C834" i="19" s="1"/>
  <c r="Y785" i="19"/>
  <c r="Y787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30" i="19"/>
  <c r="C833" i="19" s="1"/>
  <c r="C835" i="19" s="1"/>
  <c r="X788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38" i="19"/>
  <c r="Y857" i="19" s="1"/>
  <c r="Y834" i="19" s="1"/>
  <c r="Y830" i="19"/>
  <c r="Y833" i="19" s="1"/>
  <c r="C875" i="19"/>
  <c r="C878" i="19" s="1"/>
  <c r="X838" i="19"/>
  <c r="B836" i="19"/>
  <c r="Y671" i="16"/>
  <c r="C720" i="16" s="1"/>
  <c r="C739" i="16" s="1"/>
  <c r="C715" i="16" s="1"/>
  <c r="C716" i="16" s="1"/>
  <c r="R26" i="1"/>
  <c r="Y835" i="19" l="1"/>
  <c r="C884" i="19" s="1"/>
  <c r="C903" i="19" s="1"/>
  <c r="C879" i="19" s="1"/>
  <c r="C880" i="19" s="1"/>
  <c r="X672" i="16"/>
  <c r="B720" i="16"/>
  <c r="Y720" i="16"/>
  <c r="Y739" i="16" s="1"/>
  <c r="Y715" i="16" s="1"/>
  <c r="B718" i="16"/>
  <c r="Y711" i="16"/>
  <c r="X720" i="16"/>
  <c r="AN1013" i="13"/>
  <c r="Y1005" i="13" s="1"/>
  <c r="R1013" i="13"/>
  <c r="C1005" i="13" s="1"/>
  <c r="AD1011" i="13"/>
  <c r="Y996" i="13" s="1"/>
  <c r="H1011" i="13"/>
  <c r="C996" i="13" s="1"/>
  <c r="AN968" i="13"/>
  <c r="Y959" i="13" s="1"/>
  <c r="R968" i="13"/>
  <c r="C959" i="13" s="1"/>
  <c r="AD966" i="13"/>
  <c r="Y951" i="13" s="1"/>
  <c r="H966" i="13"/>
  <c r="C951" i="13" s="1"/>
  <c r="B958" i="13"/>
  <c r="AN920" i="13"/>
  <c r="Y912" i="13" s="1"/>
  <c r="R920" i="13"/>
  <c r="C912" i="13" s="1"/>
  <c r="AD918" i="13"/>
  <c r="Y903" i="13" s="1"/>
  <c r="H918" i="13"/>
  <c r="C903" i="13" s="1"/>
  <c r="AN875" i="13"/>
  <c r="Y866" i="13" s="1"/>
  <c r="R875" i="13"/>
  <c r="C866" i="13" s="1"/>
  <c r="AD873" i="13"/>
  <c r="Y858" i="13" s="1"/>
  <c r="H873" i="13"/>
  <c r="C858" i="13" s="1"/>
  <c r="B865" i="13"/>
  <c r="AN826" i="13"/>
  <c r="Y818" i="13" s="1"/>
  <c r="R826" i="13"/>
  <c r="C818" i="13" s="1"/>
  <c r="AD824" i="13"/>
  <c r="Y809" i="13" s="1"/>
  <c r="H824" i="13"/>
  <c r="C809" i="13" s="1"/>
  <c r="AN781" i="13"/>
  <c r="Y772" i="13" s="1"/>
  <c r="R781" i="13"/>
  <c r="C772" i="13" s="1"/>
  <c r="AD779" i="13"/>
  <c r="Y764" i="13" s="1"/>
  <c r="H779" i="13"/>
  <c r="C764" i="13" s="1"/>
  <c r="B771" i="13"/>
  <c r="AN733" i="13"/>
  <c r="Y725" i="13" s="1"/>
  <c r="R733" i="13"/>
  <c r="C725" i="13" s="1"/>
  <c r="AD731" i="13"/>
  <c r="Y716" i="13" s="1"/>
  <c r="H731" i="13"/>
  <c r="C716" i="13" s="1"/>
  <c r="AN688" i="13"/>
  <c r="Y679" i="13" s="1"/>
  <c r="R688" i="13"/>
  <c r="C679" i="13" s="1"/>
  <c r="AD686" i="13"/>
  <c r="Y671" i="13" s="1"/>
  <c r="H686" i="13"/>
  <c r="C671" i="13" s="1"/>
  <c r="B678" i="13"/>
  <c r="AN640" i="13"/>
  <c r="Y632" i="13" s="1"/>
  <c r="R640" i="13"/>
  <c r="C632" i="13" s="1"/>
  <c r="AD638" i="13"/>
  <c r="Y623" i="13" s="1"/>
  <c r="H638" i="13"/>
  <c r="C623" i="13" s="1"/>
  <c r="AN595" i="13"/>
  <c r="Y586" i="13" s="1"/>
  <c r="R595" i="13"/>
  <c r="C586" i="13" s="1"/>
  <c r="AD593" i="13"/>
  <c r="Y578" i="13" s="1"/>
  <c r="H593" i="13"/>
  <c r="C578" i="13" s="1"/>
  <c r="B585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36" i="19" l="1"/>
  <c r="B884" i="19"/>
  <c r="Y884" i="19"/>
  <c r="Y903" i="19" s="1"/>
  <c r="Y879" i="19" s="1"/>
  <c r="B882" i="19"/>
  <c r="Y875" i="19"/>
  <c r="Y878" i="19" s="1"/>
  <c r="X884" i="19"/>
  <c r="C767" i="16"/>
  <c r="C786" i="16" s="1"/>
  <c r="C763" i="16" s="1"/>
  <c r="Y714" i="16"/>
  <c r="Y716" i="16" s="1"/>
  <c r="Y11" i="13"/>
  <c r="C13" i="13"/>
  <c r="B14" i="13" s="1"/>
  <c r="C9" i="13"/>
  <c r="Y880" i="19" l="1"/>
  <c r="C932" i="19" s="1"/>
  <c r="C951" i="19" s="1"/>
  <c r="C928" i="19" s="1"/>
  <c r="Y16" i="13"/>
  <c r="Y35" i="13" s="1"/>
  <c r="Y12" i="13" s="1"/>
  <c r="Y13" i="13" s="1"/>
  <c r="C62" i="13" s="1"/>
  <c r="C77" i="13" s="1"/>
  <c r="C57" i="13" s="1"/>
  <c r="X16" i="13"/>
  <c r="C924" i="19"/>
  <c r="C927" i="19" s="1"/>
  <c r="C759" i="16"/>
  <c r="C762" i="16" s="1"/>
  <c r="C764" i="16" s="1"/>
  <c r="X717" i="16"/>
  <c r="C53" i="13"/>
  <c r="C56" i="13" s="1"/>
  <c r="X881" i="19" l="1"/>
  <c r="C929" i="19"/>
  <c r="Y924" i="19" s="1"/>
  <c r="Y927" i="19" s="1"/>
  <c r="X14" i="13"/>
  <c r="B62" i="13"/>
  <c r="C58" i="13"/>
  <c r="Y62" i="13" s="1"/>
  <c r="Y77" i="13" s="1"/>
  <c r="Y57" i="13" s="1"/>
  <c r="Y932" i="19"/>
  <c r="Y951" i="19" s="1"/>
  <c r="Y928" i="19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B930" i="19" l="1"/>
  <c r="C969" i="19"/>
  <c r="C972" i="19" s="1"/>
  <c r="Y929" i="19"/>
  <c r="C978" i="19" s="1"/>
  <c r="C997" i="19" s="1"/>
  <c r="C973" i="19" s="1"/>
  <c r="X932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30" i="19" l="1"/>
  <c r="C974" i="19"/>
  <c r="Y978" i="19" s="1"/>
  <c r="Y997" i="19" s="1"/>
  <c r="Y973" i="19" s="1"/>
  <c r="B978" i="19"/>
  <c r="X59" i="13"/>
  <c r="X765" i="16"/>
  <c r="B813" i="16"/>
  <c r="Y813" i="16"/>
  <c r="Y832" i="16" s="1"/>
  <c r="Y808" i="16" s="1"/>
  <c r="B811" i="16"/>
  <c r="Y804" i="16"/>
  <c r="X813" i="16"/>
  <c r="C107" i="13"/>
  <c r="X978" i="19" l="1"/>
  <c r="B976" i="19"/>
  <c r="Y969" i="19"/>
  <c r="C1025" i="19" s="1"/>
  <c r="C1044" i="19" s="1"/>
  <c r="C1021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72" i="19" l="1"/>
  <c r="Y974" i="19" s="1"/>
  <c r="C1017" i="19" s="1"/>
  <c r="C1020" i="19" s="1"/>
  <c r="C1022" i="19" s="1"/>
  <c r="C852" i="16"/>
  <c r="C855" i="16" s="1"/>
  <c r="C857" i="16" s="1"/>
  <c r="X810" i="16"/>
  <c r="Y107" i="13"/>
  <c r="X975" i="19" l="1"/>
  <c r="C142" i="13"/>
  <c r="C151" i="13" s="1"/>
  <c r="C137" i="13" s="1"/>
  <c r="C133" i="13"/>
  <c r="C136" i="13" s="1"/>
  <c r="Y1025" i="19"/>
  <c r="Y1044" i="19" s="1"/>
  <c r="Y1021" i="19" s="1"/>
  <c r="Y1017" i="19"/>
  <c r="Y1020" i="19" s="1"/>
  <c r="C1062" i="19"/>
  <c r="C1065" i="19" s="1"/>
  <c r="X1025" i="19"/>
  <c r="B1023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22" i="19"/>
  <c r="C1071" i="19" s="1"/>
  <c r="C1090" i="19" s="1"/>
  <c r="C1066" i="19" s="1"/>
  <c r="C1067" i="19" s="1"/>
  <c r="Y857" i="16"/>
  <c r="C906" i="16" s="1"/>
  <c r="C925" i="16" s="1"/>
  <c r="C901" i="16" s="1"/>
  <c r="C902" i="16" s="1"/>
  <c r="X1023" i="19" l="1"/>
  <c r="Y142" i="13"/>
  <c r="Y152" i="13" s="1"/>
  <c r="Y137" i="13" s="1"/>
  <c r="Y138" i="13" s="1"/>
  <c r="B140" i="13"/>
  <c r="X142" i="13"/>
  <c r="B1071" i="19"/>
  <c r="Y1071" i="19"/>
  <c r="Y1090" i="19" s="1"/>
  <c r="Y1066" i="19" s="1"/>
  <c r="B1069" i="19"/>
  <c r="Y1062" i="19"/>
  <c r="Y1065" i="19" s="1"/>
  <c r="X1071" i="19"/>
  <c r="X858" i="16"/>
  <c r="B906" i="16"/>
  <c r="Y906" i="16"/>
  <c r="Y925" i="16" s="1"/>
  <c r="Y901" i="16" s="1"/>
  <c r="B904" i="16"/>
  <c r="Y897" i="16"/>
  <c r="Y900" i="16" s="1"/>
  <c r="X906" i="16"/>
  <c r="Y1067" i="19" l="1"/>
  <c r="X1068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45" i="13" s="1"/>
  <c r="C217" i="13"/>
  <c r="C220" i="13" s="1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C547" i="13" s="1"/>
  <c r="C566" i="13" s="1"/>
  <c r="C542" i="13" s="1"/>
  <c r="B503" i="13"/>
  <c r="X505" i="13"/>
  <c r="C538" i="13"/>
  <c r="C541" i="13" s="1"/>
  <c r="X503" i="13" l="1"/>
  <c r="B547" i="13"/>
  <c r="C543" i="13"/>
  <c r="B545" i="13" s="1"/>
  <c r="Y538" i="13"/>
  <c r="Y541" i="13" s="1"/>
  <c r="X547" i="13"/>
  <c r="Y547" i="13"/>
  <c r="Y566" i="13" s="1"/>
  <c r="Y542" i="13" s="1"/>
  <c r="C585" i="13"/>
  <c r="C604" i="13" s="1"/>
  <c r="C581" i="13" s="1"/>
  <c r="Y543" i="13" l="1"/>
  <c r="X544" i="13" s="1"/>
  <c r="C577" i="13" l="1"/>
  <c r="C580" i="13" s="1"/>
  <c r="C582" i="13" s="1"/>
  <c r="X585" i="13" s="1"/>
  <c r="Y577" i="13"/>
  <c r="Y580" i="13" s="1"/>
  <c r="C622" i="13" l="1"/>
  <c r="C625" i="13" s="1"/>
  <c r="Y585" i="13"/>
  <c r="Y604" i="13" s="1"/>
  <c r="Y581" i="13" s="1"/>
  <c r="Y582" i="13" s="1"/>
  <c r="C631" i="13" s="1"/>
  <c r="C650" i="13" s="1"/>
  <c r="C626" i="13" s="1"/>
  <c r="C627" i="13" s="1"/>
  <c r="B583" i="13"/>
  <c r="B631" i="13" l="1"/>
  <c r="X583" i="13"/>
  <c r="Y631" i="13"/>
  <c r="Y650" i="13" s="1"/>
  <c r="Y626" i="13" s="1"/>
  <c r="Y622" i="13"/>
  <c r="B629" i="13"/>
  <c r="X631" i="13"/>
  <c r="C678" i="13" l="1"/>
  <c r="C697" i="13" s="1"/>
  <c r="C674" i="13" s="1"/>
  <c r="Y625" i="13"/>
  <c r="Y627" i="13" s="1"/>
  <c r="C670" i="13" l="1"/>
  <c r="C673" i="13" s="1"/>
  <c r="C675" i="13" s="1"/>
  <c r="X628" i="13"/>
  <c r="B676" i="13" l="1"/>
  <c r="Y670" i="13"/>
  <c r="Y673" i="13" s="1"/>
  <c r="X678" i="13"/>
  <c r="Y678" i="13"/>
  <c r="Y697" i="13" s="1"/>
  <c r="Y674" i="13" s="1"/>
  <c r="C715" i="13"/>
  <c r="C718" i="13" s="1"/>
  <c r="Y675" i="13" l="1"/>
  <c r="X676" i="13" l="1"/>
  <c r="C724" i="13"/>
  <c r="C743" i="13" s="1"/>
  <c r="C719" i="13" s="1"/>
  <c r="C720" i="13" s="1"/>
  <c r="B724" i="13"/>
  <c r="Y724" i="13" l="1"/>
  <c r="Y743" i="13" s="1"/>
  <c r="Y719" i="13" s="1"/>
  <c r="Y715" i="13"/>
  <c r="B722" i="13"/>
  <c r="X724" i="13"/>
  <c r="Y718" i="13" l="1"/>
  <c r="Y720" i="13" s="1"/>
  <c r="C771" i="13"/>
  <c r="C790" i="13" s="1"/>
  <c r="C767" i="13" s="1"/>
  <c r="X721" i="13" l="1"/>
  <c r="C763" i="13"/>
  <c r="C766" i="13" s="1"/>
  <c r="C768" i="13" s="1"/>
  <c r="Y771" i="13" l="1"/>
  <c r="Y790" i="13" s="1"/>
  <c r="Y767" i="13" s="1"/>
  <c r="C808" i="13"/>
  <c r="C811" i="13" s="1"/>
  <c r="B769" i="13"/>
  <c r="Y763" i="13"/>
  <c r="Y766" i="13" s="1"/>
  <c r="X771" i="13"/>
  <c r="Y768" i="13" l="1"/>
  <c r="C817" i="13" s="1"/>
  <c r="C836" i="13" s="1"/>
  <c r="C812" i="13" s="1"/>
  <c r="C813" i="13" s="1"/>
  <c r="X769" i="13" l="1"/>
  <c r="B817" i="13"/>
  <c r="Y817" i="13"/>
  <c r="Y836" i="13" s="1"/>
  <c r="Y812" i="13" s="1"/>
  <c r="Y808" i="13"/>
  <c r="Y811" i="13" s="1"/>
  <c r="B815" i="13"/>
  <c r="X817" i="13"/>
  <c r="Y813" i="13" l="1"/>
  <c r="C865" i="13" s="1"/>
  <c r="C884" i="13" s="1"/>
  <c r="C861" i="13" s="1"/>
  <c r="C857" i="13" l="1"/>
  <c r="C860" i="13" s="1"/>
  <c r="C862" i="13" s="1"/>
  <c r="Y865" i="13" s="1"/>
  <c r="Y884" i="13" s="1"/>
  <c r="Y861" i="13" s="1"/>
  <c r="X814" i="13"/>
  <c r="Y857" i="13" l="1"/>
  <c r="Y860" i="13" s="1"/>
  <c r="Y862" i="13" s="1"/>
  <c r="X863" i="13" s="1"/>
  <c r="C902" i="13"/>
  <c r="C905" i="13" s="1"/>
  <c r="X865" i="13"/>
  <c r="B863" i="13"/>
  <c r="B911" i="13" l="1"/>
  <c r="C911" i="13"/>
  <c r="C930" i="13" s="1"/>
  <c r="C906" i="13" s="1"/>
  <c r="C907" i="13" s="1"/>
  <c r="X911" i="13" s="1"/>
  <c r="B909" i="13" l="1"/>
  <c r="Y911" i="13"/>
  <c r="Y930" i="13" s="1"/>
  <c r="Y906" i="13" s="1"/>
  <c r="Y902" i="13"/>
  <c r="Y905" i="13" l="1"/>
  <c r="Y907" i="13" s="1"/>
  <c r="C958" i="13"/>
  <c r="C977" i="13" s="1"/>
  <c r="C954" i="13" s="1"/>
  <c r="C950" i="13" l="1"/>
  <c r="C953" i="13" s="1"/>
  <c r="C955" i="13" s="1"/>
  <c r="X908" i="13"/>
  <c r="Y958" i="13" l="1"/>
  <c r="Y977" i="13" s="1"/>
  <c r="Y954" i="13" s="1"/>
  <c r="C995" i="13"/>
  <c r="C998" i="13" s="1"/>
  <c r="B956" i="13"/>
  <c r="Y950" i="13"/>
  <c r="Y953" i="13" s="1"/>
  <c r="X958" i="13"/>
  <c r="Y955" i="13" l="1"/>
  <c r="C1004" i="13" s="1"/>
  <c r="C1023" i="13" s="1"/>
  <c r="C999" i="13" s="1"/>
  <c r="C1000" i="13" s="1"/>
  <c r="B1002" i="13" s="1"/>
  <c r="H24" i="1"/>
  <c r="H24" i="7"/>
  <c r="B1004" i="13" l="1"/>
  <c r="X956" i="13"/>
  <c r="X1004" i="13"/>
  <c r="Y1004" i="13"/>
  <c r="Y1023" i="13" s="1"/>
  <c r="Y999" i="13" s="1"/>
  <c r="Y995" i="13"/>
  <c r="Y998" i="13" s="1"/>
  <c r="AN1075" i="3"/>
  <c r="Y1067" i="3" s="1"/>
  <c r="R1075" i="3"/>
  <c r="C1067" i="3" s="1"/>
  <c r="AD1073" i="3"/>
  <c r="Y1058" i="3" s="1"/>
  <c r="H1073" i="3"/>
  <c r="C1058" i="3" s="1"/>
  <c r="AN1030" i="3"/>
  <c r="R1030" i="3"/>
  <c r="C1021" i="3" s="1"/>
  <c r="AD1028" i="3"/>
  <c r="Y1013" i="3" s="1"/>
  <c r="H1028" i="3"/>
  <c r="C1013" i="3" s="1"/>
  <c r="Y1021" i="3"/>
  <c r="B1020" i="3"/>
  <c r="AN982" i="3"/>
  <c r="Y974" i="3" s="1"/>
  <c r="R982" i="3"/>
  <c r="C974" i="3" s="1"/>
  <c r="AD980" i="3"/>
  <c r="Y965" i="3" s="1"/>
  <c r="H980" i="3"/>
  <c r="C965" i="3" s="1"/>
  <c r="AN937" i="3"/>
  <c r="Y928" i="3" s="1"/>
  <c r="R937" i="3"/>
  <c r="C928" i="3" s="1"/>
  <c r="AD935" i="3"/>
  <c r="Y920" i="3" s="1"/>
  <c r="H935" i="3"/>
  <c r="C920" i="3" s="1"/>
  <c r="B927" i="3"/>
  <c r="AN888" i="3"/>
  <c r="Y880" i="3" s="1"/>
  <c r="R888" i="3"/>
  <c r="C880" i="3" s="1"/>
  <c r="AD886" i="3"/>
  <c r="Y871" i="3" s="1"/>
  <c r="H886" i="3"/>
  <c r="C871" i="3" s="1"/>
  <c r="AN843" i="3"/>
  <c r="Y834" i="3" s="1"/>
  <c r="R843" i="3"/>
  <c r="C834" i="3" s="1"/>
  <c r="AD841" i="3"/>
  <c r="Y826" i="3" s="1"/>
  <c r="H841" i="3"/>
  <c r="C826" i="3" s="1"/>
  <c r="B833" i="3"/>
  <c r="AN795" i="3"/>
  <c r="Y787" i="3" s="1"/>
  <c r="R795" i="3"/>
  <c r="C787" i="3" s="1"/>
  <c r="AD793" i="3"/>
  <c r="Y778" i="3" s="1"/>
  <c r="H793" i="3"/>
  <c r="C778" i="3" s="1"/>
  <c r="AN750" i="3"/>
  <c r="Y741" i="3" s="1"/>
  <c r="R750" i="3"/>
  <c r="C741" i="3" s="1"/>
  <c r="AD748" i="3"/>
  <c r="Y733" i="3" s="1"/>
  <c r="H748" i="3"/>
  <c r="C733" i="3" s="1"/>
  <c r="B740" i="3"/>
  <c r="AN702" i="3"/>
  <c r="Y694" i="3" s="1"/>
  <c r="R702" i="3"/>
  <c r="C694" i="3" s="1"/>
  <c r="AD700" i="3"/>
  <c r="Y685" i="3" s="1"/>
  <c r="H700" i="3"/>
  <c r="C685" i="3" s="1"/>
  <c r="AN657" i="3"/>
  <c r="Y648" i="3" s="1"/>
  <c r="R657" i="3"/>
  <c r="C648" i="3" s="1"/>
  <c r="AD655" i="3"/>
  <c r="Y640" i="3" s="1"/>
  <c r="H655" i="3"/>
  <c r="C640" i="3" s="1"/>
  <c r="B647" i="3"/>
  <c r="AN609" i="3"/>
  <c r="Y601" i="3" s="1"/>
  <c r="R609" i="3"/>
  <c r="C601" i="3" s="1"/>
  <c r="AD607" i="3"/>
  <c r="Y592" i="3" s="1"/>
  <c r="H607" i="3"/>
  <c r="C592" i="3" s="1"/>
  <c r="AN570" i="3"/>
  <c r="Y561" i="3" s="1"/>
  <c r="R570" i="3"/>
  <c r="C561" i="3" s="1"/>
  <c r="AD568" i="3"/>
  <c r="Y553" i="3" s="1"/>
  <c r="H568" i="3"/>
  <c r="C553" i="3" s="1"/>
  <c r="B560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00" i="13" l="1"/>
  <c r="X1001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4" i="9" l="1"/>
  <c r="Y1066" i="9" s="1"/>
  <c r="R1074" i="9"/>
  <c r="C1066" i="9" s="1"/>
  <c r="AD1072" i="9"/>
  <c r="Y1057" i="9" s="1"/>
  <c r="H1072" i="9"/>
  <c r="C1057" i="9" s="1"/>
  <c r="AN1029" i="9"/>
  <c r="Y1020" i="9" s="1"/>
  <c r="R1029" i="9"/>
  <c r="C1020" i="9" s="1"/>
  <c r="AD1027" i="9"/>
  <c r="Y1012" i="9" s="1"/>
  <c r="H1027" i="9"/>
  <c r="C1012" i="9" s="1"/>
  <c r="B1019" i="9"/>
  <c r="AN981" i="9"/>
  <c r="Y973" i="9" s="1"/>
  <c r="R981" i="9"/>
  <c r="C973" i="9" s="1"/>
  <c r="AD979" i="9"/>
  <c r="Y964" i="9" s="1"/>
  <c r="H979" i="9"/>
  <c r="C964" i="9" s="1"/>
  <c r="AN936" i="9"/>
  <c r="Y927" i="9" s="1"/>
  <c r="R936" i="9"/>
  <c r="C927" i="9" s="1"/>
  <c r="AD934" i="9"/>
  <c r="Y919" i="9" s="1"/>
  <c r="H934" i="9"/>
  <c r="C919" i="9" s="1"/>
  <c r="B926" i="9"/>
  <c r="AN887" i="9"/>
  <c r="Y879" i="9" s="1"/>
  <c r="R887" i="9"/>
  <c r="C879" i="9" s="1"/>
  <c r="AD885" i="9"/>
  <c r="Y870" i="9" s="1"/>
  <c r="H885" i="9"/>
  <c r="C870" i="9" s="1"/>
  <c r="AN842" i="9"/>
  <c r="Y833" i="9" s="1"/>
  <c r="R842" i="9"/>
  <c r="C833" i="9" s="1"/>
  <c r="AD840" i="9"/>
  <c r="Y825" i="9" s="1"/>
  <c r="H840" i="9"/>
  <c r="C825" i="9" s="1"/>
  <c r="B832" i="9"/>
  <c r="AN794" i="9"/>
  <c r="Y786" i="9" s="1"/>
  <c r="R794" i="9"/>
  <c r="C786" i="9" s="1"/>
  <c r="AD792" i="9"/>
  <c r="Y777" i="9" s="1"/>
  <c r="H792" i="9"/>
  <c r="C777" i="9" s="1"/>
  <c r="AN749" i="9"/>
  <c r="Y740" i="9" s="1"/>
  <c r="R749" i="9"/>
  <c r="C740" i="9" s="1"/>
  <c r="AD747" i="9"/>
  <c r="Y732" i="9" s="1"/>
  <c r="H747" i="9"/>
  <c r="C732" i="9" s="1"/>
  <c r="B739" i="9"/>
  <c r="AN701" i="9"/>
  <c r="Y693" i="9" s="1"/>
  <c r="R701" i="9"/>
  <c r="C693" i="9" s="1"/>
  <c r="AD699" i="9"/>
  <c r="Y684" i="9" s="1"/>
  <c r="H699" i="9"/>
  <c r="C684" i="9" s="1"/>
  <c r="AN656" i="9"/>
  <c r="Y647" i="9" s="1"/>
  <c r="R656" i="9"/>
  <c r="C647" i="9" s="1"/>
  <c r="AD654" i="9"/>
  <c r="Y639" i="9" s="1"/>
  <c r="H654" i="9"/>
  <c r="C639" i="9" s="1"/>
  <c r="B646" i="9"/>
  <c r="AN608" i="9"/>
  <c r="Y600" i="9" s="1"/>
  <c r="R608" i="9"/>
  <c r="C600" i="9" s="1"/>
  <c r="AD606" i="9"/>
  <c r="Y591" i="9" s="1"/>
  <c r="H606" i="9"/>
  <c r="C591" i="9" s="1"/>
  <c r="AN570" i="9"/>
  <c r="Y561" i="9" s="1"/>
  <c r="R570" i="9"/>
  <c r="C561" i="9" s="1"/>
  <c r="AD568" i="9"/>
  <c r="Y553" i="9" s="1"/>
  <c r="H568" i="9"/>
  <c r="C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4" i="6"/>
  <c r="Y1046" i="6" s="1"/>
  <c r="R1054" i="6"/>
  <c r="C1046" i="6" s="1"/>
  <c r="AD1052" i="6"/>
  <c r="Y1037" i="6" s="1"/>
  <c r="H1052" i="6"/>
  <c r="C1037" i="6" s="1"/>
  <c r="AN1009" i="6"/>
  <c r="Y1000" i="6" s="1"/>
  <c r="R1009" i="6"/>
  <c r="C1000" i="6" s="1"/>
  <c r="AD1007" i="6"/>
  <c r="Y992" i="6" s="1"/>
  <c r="H1007" i="6"/>
  <c r="C992" i="6" s="1"/>
  <c r="B999" i="6"/>
  <c r="AN961" i="6"/>
  <c r="Y953" i="6" s="1"/>
  <c r="R961" i="6"/>
  <c r="C953" i="6" s="1"/>
  <c r="AD959" i="6"/>
  <c r="Y944" i="6" s="1"/>
  <c r="H959" i="6"/>
  <c r="C944" i="6" s="1"/>
  <c r="AN916" i="6"/>
  <c r="Y907" i="6" s="1"/>
  <c r="R916" i="6"/>
  <c r="C907" i="6" s="1"/>
  <c r="AD914" i="6"/>
  <c r="Y899" i="6" s="1"/>
  <c r="H914" i="6"/>
  <c r="C899" i="6" s="1"/>
  <c r="B906" i="6"/>
  <c r="AN867" i="6"/>
  <c r="Y859" i="6" s="1"/>
  <c r="R867" i="6"/>
  <c r="C859" i="6" s="1"/>
  <c r="AD865" i="6"/>
  <c r="Y850" i="6" s="1"/>
  <c r="H865" i="6"/>
  <c r="C850" i="6" s="1"/>
  <c r="AN822" i="6"/>
  <c r="Y813" i="6" s="1"/>
  <c r="R822" i="6"/>
  <c r="C813" i="6" s="1"/>
  <c r="AD820" i="6"/>
  <c r="Y805" i="6" s="1"/>
  <c r="H820" i="6"/>
  <c r="C805" i="6" s="1"/>
  <c r="B812" i="6"/>
  <c r="AN774" i="6"/>
  <c r="Y766" i="6" s="1"/>
  <c r="R774" i="6"/>
  <c r="C766" i="6" s="1"/>
  <c r="AD772" i="6"/>
  <c r="Y757" i="6" s="1"/>
  <c r="H772" i="6"/>
  <c r="C757" i="6" s="1"/>
  <c r="AN729" i="6"/>
  <c r="Y720" i="6" s="1"/>
  <c r="R729" i="6"/>
  <c r="C720" i="6" s="1"/>
  <c r="AD727" i="6"/>
  <c r="Y712" i="6" s="1"/>
  <c r="H727" i="6"/>
  <c r="C712" i="6" s="1"/>
  <c r="B719" i="6"/>
  <c r="AN681" i="6"/>
  <c r="Y673" i="6" s="1"/>
  <c r="R681" i="6"/>
  <c r="C673" i="6" s="1"/>
  <c r="AD679" i="6"/>
  <c r="Y664" i="6" s="1"/>
  <c r="H679" i="6"/>
  <c r="C664" i="6" s="1"/>
  <c r="AN636" i="6"/>
  <c r="Y627" i="6" s="1"/>
  <c r="R636" i="6"/>
  <c r="C627" i="6" s="1"/>
  <c r="AD634" i="6"/>
  <c r="Y619" i="6" s="1"/>
  <c r="H634" i="6"/>
  <c r="C619" i="6" s="1"/>
  <c r="B626" i="6"/>
  <c r="AN588" i="6"/>
  <c r="Y580" i="6" s="1"/>
  <c r="R588" i="6"/>
  <c r="C580" i="6" s="1"/>
  <c r="AD586" i="6"/>
  <c r="Y571" i="6" s="1"/>
  <c r="H586" i="6"/>
  <c r="C571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45" i="5"/>
  <c r="Y1037" i="5" s="1"/>
  <c r="R1045" i="5"/>
  <c r="C1037" i="5" s="1"/>
  <c r="AD1043" i="5"/>
  <c r="Y1028" i="5" s="1"/>
  <c r="H1043" i="5"/>
  <c r="C1028" i="5" s="1"/>
  <c r="AN1000" i="5"/>
  <c r="Y991" i="5" s="1"/>
  <c r="R1000" i="5"/>
  <c r="C991" i="5" s="1"/>
  <c r="AD998" i="5"/>
  <c r="Y983" i="5" s="1"/>
  <c r="H998" i="5"/>
  <c r="C983" i="5" s="1"/>
  <c r="B990" i="5"/>
  <c r="AN952" i="5"/>
  <c r="Y944" i="5" s="1"/>
  <c r="R952" i="5"/>
  <c r="C944" i="5" s="1"/>
  <c r="AD950" i="5"/>
  <c r="Y935" i="5" s="1"/>
  <c r="H950" i="5"/>
  <c r="C935" i="5" s="1"/>
  <c r="AN907" i="5"/>
  <c r="Y898" i="5" s="1"/>
  <c r="R907" i="5"/>
  <c r="C898" i="5" s="1"/>
  <c r="AD905" i="5"/>
  <c r="Y890" i="5" s="1"/>
  <c r="H905" i="5"/>
  <c r="C890" i="5" s="1"/>
  <c r="B897" i="5"/>
  <c r="AN858" i="5"/>
  <c r="Y850" i="5" s="1"/>
  <c r="R858" i="5"/>
  <c r="C850" i="5" s="1"/>
  <c r="AD856" i="5"/>
  <c r="Y841" i="5" s="1"/>
  <c r="H856" i="5"/>
  <c r="C841" i="5" s="1"/>
  <c r="AN813" i="5"/>
  <c r="Y804" i="5" s="1"/>
  <c r="R813" i="5"/>
  <c r="C804" i="5" s="1"/>
  <c r="AD811" i="5"/>
  <c r="Y796" i="5" s="1"/>
  <c r="H811" i="5"/>
  <c r="C796" i="5" s="1"/>
  <c r="B803" i="5"/>
  <c r="AN765" i="5"/>
  <c r="Y757" i="5" s="1"/>
  <c r="R765" i="5"/>
  <c r="C757" i="5" s="1"/>
  <c r="AD763" i="5"/>
  <c r="Y748" i="5" s="1"/>
  <c r="H763" i="5"/>
  <c r="C748" i="5" s="1"/>
  <c r="AN720" i="5"/>
  <c r="Y711" i="5" s="1"/>
  <c r="R720" i="5"/>
  <c r="C711" i="5" s="1"/>
  <c r="AD718" i="5"/>
  <c r="Y703" i="5" s="1"/>
  <c r="H718" i="5"/>
  <c r="C703" i="5" s="1"/>
  <c r="B710" i="5"/>
  <c r="AN672" i="5"/>
  <c r="Y664" i="5" s="1"/>
  <c r="R672" i="5"/>
  <c r="C664" i="5" s="1"/>
  <c r="AD670" i="5"/>
  <c r="Y655" i="5" s="1"/>
  <c r="H670" i="5"/>
  <c r="C655" i="5" s="1"/>
  <c r="AN627" i="5"/>
  <c r="Y618" i="5" s="1"/>
  <c r="R627" i="5"/>
  <c r="C618" i="5" s="1"/>
  <c r="AD625" i="5"/>
  <c r="Y610" i="5" s="1"/>
  <c r="H625" i="5"/>
  <c r="C610" i="5" s="1"/>
  <c r="B617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55" i="4"/>
  <c r="Y1047" i="4" s="1"/>
  <c r="R1055" i="4"/>
  <c r="C1047" i="4" s="1"/>
  <c r="AD1053" i="4"/>
  <c r="Y1038" i="4" s="1"/>
  <c r="H1053" i="4"/>
  <c r="C1038" i="4" s="1"/>
  <c r="AN1010" i="4"/>
  <c r="Y1001" i="4" s="1"/>
  <c r="R1010" i="4"/>
  <c r="C1001" i="4" s="1"/>
  <c r="AD1008" i="4"/>
  <c r="Y993" i="4" s="1"/>
  <c r="H1008" i="4"/>
  <c r="C993" i="4" s="1"/>
  <c r="B1000" i="4"/>
  <c r="AN962" i="4"/>
  <c r="Y954" i="4" s="1"/>
  <c r="R962" i="4"/>
  <c r="C954" i="4" s="1"/>
  <c r="AD960" i="4"/>
  <c r="Y945" i="4" s="1"/>
  <c r="H960" i="4"/>
  <c r="C945" i="4" s="1"/>
  <c r="AN917" i="4"/>
  <c r="Y908" i="4" s="1"/>
  <c r="R917" i="4"/>
  <c r="C908" i="4" s="1"/>
  <c r="AD915" i="4"/>
  <c r="Y900" i="4" s="1"/>
  <c r="H915" i="4"/>
  <c r="C900" i="4" s="1"/>
  <c r="B907" i="4"/>
  <c r="AN868" i="4"/>
  <c r="Y860" i="4" s="1"/>
  <c r="R868" i="4"/>
  <c r="C860" i="4" s="1"/>
  <c r="AD866" i="4"/>
  <c r="Y851" i="4" s="1"/>
  <c r="H866" i="4"/>
  <c r="C851" i="4" s="1"/>
  <c r="AN823" i="4"/>
  <c r="Y814" i="4" s="1"/>
  <c r="R823" i="4"/>
  <c r="C814" i="4" s="1"/>
  <c r="AD821" i="4"/>
  <c r="Y806" i="4" s="1"/>
  <c r="H821" i="4"/>
  <c r="C806" i="4" s="1"/>
  <c r="B813" i="4"/>
  <c r="AN775" i="4"/>
  <c r="Y767" i="4" s="1"/>
  <c r="R775" i="4"/>
  <c r="C767" i="4" s="1"/>
  <c r="AD773" i="4"/>
  <c r="Y758" i="4" s="1"/>
  <c r="H773" i="4"/>
  <c r="C758" i="4" s="1"/>
  <c r="AN730" i="4"/>
  <c r="Y721" i="4" s="1"/>
  <c r="R730" i="4"/>
  <c r="C721" i="4" s="1"/>
  <c r="AD728" i="4"/>
  <c r="Y713" i="4" s="1"/>
  <c r="H728" i="4"/>
  <c r="C713" i="4" s="1"/>
  <c r="B720" i="4"/>
  <c r="AN682" i="4"/>
  <c r="Y674" i="4" s="1"/>
  <c r="R682" i="4"/>
  <c r="C674" i="4" s="1"/>
  <c r="AD680" i="4"/>
  <c r="Y665" i="4" s="1"/>
  <c r="H680" i="4"/>
  <c r="C665" i="4" s="1"/>
  <c r="AN637" i="4"/>
  <c r="Y628" i="4" s="1"/>
  <c r="R637" i="4"/>
  <c r="C628" i="4" s="1"/>
  <c r="AD635" i="4"/>
  <c r="Y620" i="4" s="1"/>
  <c r="H635" i="4"/>
  <c r="C620" i="4" s="1"/>
  <c r="B627" i="4"/>
  <c r="AN589" i="4"/>
  <c r="Y581" i="4" s="1"/>
  <c r="R589" i="4"/>
  <c r="C581" i="4" s="1"/>
  <c r="AD587" i="4"/>
  <c r="Y572" i="4" s="1"/>
  <c r="H587" i="4"/>
  <c r="C572" i="4" s="1"/>
  <c r="AN548" i="4"/>
  <c r="Y539" i="4" s="1"/>
  <c r="R548" i="4"/>
  <c r="C539" i="4" s="1"/>
  <c r="AD546" i="4"/>
  <c r="Y531" i="4" s="1"/>
  <c r="H546" i="4"/>
  <c r="C531" i="4" s="1"/>
  <c r="B538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43" i="2"/>
  <c r="Y1035" i="2" s="1"/>
  <c r="R1043" i="2"/>
  <c r="C1035" i="2" s="1"/>
  <c r="AD1041" i="2"/>
  <c r="Y1026" i="2" s="1"/>
  <c r="H1041" i="2"/>
  <c r="C1026" i="2" s="1"/>
  <c r="AN998" i="2"/>
  <c r="Y989" i="2" s="1"/>
  <c r="R998" i="2"/>
  <c r="C989" i="2" s="1"/>
  <c r="AD996" i="2"/>
  <c r="Y981" i="2" s="1"/>
  <c r="H996" i="2"/>
  <c r="C981" i="2" s="1"/>
  <c r="B988" i="2"/>
  <c r="AN950" i="2"/>
  <c r="Y942" i="2" s="1"/>
  <c r="R950" i="2"/>
  <c r="C942" i="2" s="1"/>
  <c r="AD948" i="2"/>
  <c r="Y933" i="2" s="1"/>
  <c r="H948" i="2"/>
  <c r="C933" i="2" s="1"/>
  <c r="AN905" i="2"/>
  <c r="Y896" i="2" s="1"/>
  <c r="R905" i="2"/>
  <c r="C896" i="2" s="1"/>
  <c r="AD903" i="2"/>
  <c r="Y888" i="2" s="1"/>
  <c r="H903" i="2"/>
  <c r="C888" i="2" s="1"/>
  <c r="B895" i="2"/>
  <c r="AN856" i="2"/>
  <c r="Y848" i="2" s="1"/>
  <c r="R856" i="2"/>
  <c r="C848" i="2" s="1"/>
  <c r="AD854" i="2"/>
  <c r="Y839" i="2" s="1"/>
  <c r="H854" i="2"/>
  <c r="C839" i="2" s="1"/>
  <c r="AN811" i="2"/>
  <c r="Y802" i="2" s="1"/>
  <c r="R811" i="2"/>
  <c r="C802" i="2" s="1"/>
  <c r="AD809" i="2"/>
  <c r="Y794" i="2" s="1"/>
  <c r="H809" i="2"/>
  <c r="C794" i="2" s="1"/>
  <c r="B801" i="2"/>
  <c r="AN763" i="2"/>
  <c r="Y755" i="2" s="1"/>
  <c r="R763" i="2"/>
  <c r="C755" i="2" s="1"/>
  <c r="AD761" i="2"/>
  <c r="Y746" i="2" s="1"/>
  <c r="H761" i="2"/>
  <c r="C746" i="2" s="1"/>
  <c r="AN718" i="2"/>
  <c r="Y709" i="2" s="1"/>
  <c r="R718" i="2"/>
  <c r="C709" i="2" s="1"/>
  <c r="AD716" i="2"/>
  <c r="Y701" i="2" s="1"/>
  <c r="H716" i="2"/>
  <c r="C701" i="2" s="1"/>
  <c r="B708" i="2"/>
  <c r="AN670" i="2"/>
  <c r="Y662" i="2" s="1"/>
  <c r="R670" i="2"/>
  <c r="C662" i="2" s="1"/>
  <c r="AD668" i="2"/>
  <c r="Y653" i="2" s="1"/>
  <c r="H668" i="2"/>
  <c r="C653" i="2" s="1"/>
  <c r="AN625" i="2"/>
  <c r="Y616" i="2" s="1"/>
  <c r="R625" i="2"/>
  <c r="C616" i="2" s="1"/>
  <c r="AD623" i="2"/>
  <c r="Y608" i="2" s="1"/>
  <c r="H623" i="2"/>
  <c r="C608" i="2" s="1"/>
  <c r="B615" i="2"/>
  <c r="AN577" i="2"/>
  <c r="Y569" i="2" s="1"/>
  <c r="R577" i="2"/>
  <c r="C569" i="2" s="1"/>
  <c r="AD575" i="2"/>
  <c r="Y560" i="2" s="1"/>
  <c r="H575" i="2"/>
  <c r="C560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73" i="1"/>
  <c r="Y1065" i="1" s="1"/>
  <c r="R1073" i="1"/>
  <c r="C1065" i="1" s="1"/>
  <c r="AD1071" i="1"/>
  <c r="Y1056" i="1" s="1"/>
  <c r="H1071" i="1"/>
  <c r="C1056" i="1" s="1"/>
  <c r="AN1028" i="1"/>
  <c r="Y1019" i="1" s="1"/>
  <c r="R1028" i="1"/>
  <c r="C1019" i="1" s="1"/>
  <c r="AD1026" i="1"/>
  <c r="Y1011" i="1" s="1"/>
  <c r="H1026" i="1"/>
  <c r="C1011" i="1" s="1"/>
  <c r="B1018" i="1"/>
  <c r="AN980" i="1"/>
  <c r="Y972" i="1" s="1"/>
  <c r="R980" i="1"/>
  <c r="C972" i="1" s="1"/>
  <c r="AD978" i="1"/>
  <c r="Y963" i="1" s="1"/>
  <c r="H978" i="1"/>
  <c r="C963" i="1" s="1"/>
  <c r="AN935" i="1"/>
  <c r="Y926" i="1" s="1"/>
  <c r="R935" i="1"/>
  <c r="C926" i="1" s="1"/>
  <c r="AD933" i="1"/>
  <c r="Y918" i="1" s="1"/>
  <c r="H933" i="1"/>
  <c r="C918" i="1" s="1"/>
  <c r="B925" i="1"/>
  <c r="AN886" i="1"/>
  <c r="Y878" i="1" s="1"/>
  <c r="R886" i="1"/>
  <c r="C878" i="1" s="1"/>
  <c r="AD884" i="1"/>
  <c r="Y869" i="1" s="1"/>
  <c r="H884" i="1"/>
  <c r="C869" i="1" s="1"/>
  <c r="AN841" i="1"/>
  <c r="Y832" i="1" s="1"/>
  <c r="R841" i="1"/>
  <c r="C832" i="1" s="1"/>
  <c r="AD839" i="1"/>
  <c r="Y824" i="1" s="1"/>
  <c r="H839" i="1"/>
  <c r="C824" i="1" s="1"/>
  <c r="B831" i="1"/>
  <c r="AN793" i="1"/>
  <c r="Y785" i="1" s="1"/>
  <c r="R793" i="1"/>
  <c r="C785" i="1" s="1"/>
  <c r="AD791" i="1"/>
  <c r="Y776" i="1" s="1"/>
  <c r="H791" i="1"/>
  <c r="C776" i="1" s="1"/>
  <c r="AN748" i="1"/>
  <c r="Y739" i="1" s="1"/>
  <c r="R748" i="1"/>
  <c r="C739" i="1" s="1"/>
  <c r="AD746" i="1"/>
  <c r="Y731" i="1" s="1"/>
  <c r="H746" i="1"/>
  <c r="C731" i="1" s="1"/>
  <c r="B738" i="1"/>
  <c r="AN700" i="1"/>
  <c r="Y692" i="1" s="1"/>
  <c r="R700" i="1"/>
  <c r="C692" i="1" s="1"/>
  <c r="AD698" i="1"/>
  <c r="Y683" i="1" s="1"/>
  <c r="H698" i="1"/>
  <c r="C683" i="1" s="1"/>
  <c r="AN655" i="1"/>
  <c r="Y646" i="1" s="1"/>
  <c r="R655" i="1"/>
  <c r="C646" i="1" s="1"/>
  <c r="AD653" i="1"/>
  <c r="Y638" i="1" s="1"/>
  <c r="H653" i="1"/>
  <c r="C638" i="1" s="1"/>
  <c r="B645" i="1"/>
  <c r="AN607" i="1"/>
  <c r="Y599" i="1" s="1"/>
  <c r="R607" i="1"/>
  <c r="C599" i="1" s="1"/>
  <c r="AD605" i="1"/>
  <c r="Y590" i="1" s="1"/>
  <c r="H605" i="1"/>
  <c r="C590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3" i="12"/>
  <c r="D83" i="12"/>
  <c r="Q78" i="12"/>
  <c r="Q83" i="12" s="1"/>
  <c r="H78" i="12"/>
  <c r="H83" i="12" s="1"/>
  <c r="M60" i="12"/>
  <c r="D60" i="12"/>
  <c r="Q60" i="12"/>
  <c r="H55" i="12"/>
  <c r="H60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1" i="12"/>
  <c r="E84" i="12"/>
  <c r="N61" i="12"/>
  <c r="N84" i="12"/>
  <c r="E37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5" i="11" l="1"/>
  <c r="C254" i="11" s="1"/>
  <c r="C273" i="11" s="1"/>
  <c r="C249" i="11" s="1"/>
  <c r="C250" i="11" s="1"/>
  <c r="Y245" i="11" s="1"/>
  <c r="Y141" i="2"/>
  <c r="C184" i="2"/>
  <c r="C203" i="2" s="1"/>
  <c r="C180" i="2" s="1"/>
  <c r="C176" i="2"/>
  <c r="C179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181" i="2" l="1"/>
  <c r="C239" i="8"/>
  <c r="C258" i="8" s="1"/>
  <c r="C234" i="8" s="1"/>
  <c r="C235" i="8" s="1"/>
  <c r="Y239" i="8" s="1"/>
  <c r="Y258" i="8" s="1"/>
  <c r="Y234" i="8" s="1"/>
  <c r="Y184" i="2"/>
  <c r="Y203" i="2" s="1"/>
  <c r="Y180" i="2" s="1"/>
  <c r="B182" i="2"/>
  <c r="X184" i="2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Y196" i="9"/>
  <c r="X180" i="4"/>
  <c r="X239" i="8"/>
  <c r="B237" i="8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193" i="7" l="1"/>
  <c r="Y230" i="8"/>
  <c r="Y233" i="8" s="1"/>
  <c r="Y181" i="2"/>
  <c r="C300" i="11"/>
  <c r="C319" i="11" s="1"/>
  <c r="C296" i="11" s="1"/>
  <c r="B241" i="7"/>
  <c r="C292" i="11"/>
  <c r="C295" i="11" s="1"/>
  <c r="C297" i="11" s="1"/>
  <c r="C337" i="11" s="1"/>
  <c r="C340" i="11" s="1"/>
  <c r="X182" i="2"/>
  <c r="B230" i="2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Y235" i="8"/>
  <c r="C277" i="8" s="1"/>
  <c r="C280" i="8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Y241" i="7" l="1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6" i="9"/>
  <c r="Y239" i="9" s="1"/>
  <c r="Y241" i="9" s="1"/>
  <c r="X242" i="9" s="1"/>
  <c r="B243" i="9"/>
  <c r="Y297" i="11"/>
  <c r="B346" i="11" s="1"/>
  <c r="Y221" i="2"/>
  <c r="Y224" i="2" s="1"/>
  <c r="X230" i="2"/>
  <c r="Y230" i="2"/>
  <c r="Y249" i="2" s="1"/>
  <c r="Y225" i="2" s="1"/>
  <c r="B228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91" i="9" l="1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C324" i="7"/>
  <c r="C327" i="7" s="1"/>
  <c r="Y287" i="7"/>
  <c r="Y306" i="7" s="1"/>
  <c r="Y283" i="7" s="1"/>
  <c r="Y279" i="7"/>
  <c r="Y282" i="7" s="1"/>
  <c r="B285" i="7"/>
  <c r="X346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2" i="8"/>
  <c r="X286" i="6"/>
  <c r="B284" i="6"/>
  <c r="Y286" i="6"/>
  <c r="Y305" i="6" s="1"/>
  <c r="Y282" i="6" s="1"/>
  <c r="Y281" i="6"/>
  <c r="Y291" i="9" l="1"/>
  <c r="Y310" i="9" s="1"/>
  <c r="Y287" i="9" s="1"/>
  <c r="X274" i="4"/>
  <c r="Y337" i="11"/>
  <c r="C268" i="2"/>
  <c r="C271" i="2" s="1"/>
  <c r="X227" i="2"/>
  <c r="C276" i="2"/>
  <c r="C295" i="2" s="1"/>
  <c r="C272" i="2" s="1"/>
  <c r="Y284" i="7"/>
  <c r="X285" i="7" s="1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C273" i="2" l="1"/>
  <c r="B319" i="4"/>
  <c r="C310" i="4"/>
  <c r="C313" i="4" s="1"/>
  <c r="X272" i="4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268" i="2" l="1"/>
  <c r="Y271" i="2" s="1"/>
  <c r="Y276" i="2"/>
  <c r="Y295" i="2" s="1"/>
  <c r="Y272" i="2" s="1"/>
  <c r="Y273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X274" i="2" l="1"/>
  <c r="C322" i="2"/>
  <c r="C341" i="2" s="1"/>
  <c r="C317" i="2" s="1"/>
  <c r="C313" i="2"/>
  <c r="C316" i="2" s="1"/>
  <c r="B322" i="2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C318" i="2" l="1"/>
  <c r="Y313" i="2" s="1"/>
  <c r="B320" i="2"/>
  <c r="X322" i="2"/>
  <c r="C366" i="4"/>
  <c r="C378" i="4" s="1"/>
  <c r="C362" i="4" s="1"/>
  <c r="C363" i="4" s="1"/>
  <c r="Y322" i="2"/>
  <c r="Y334" i="2" s="1"/>
  <c r="Y317" i="2" s="1"/>
  <c r="C371" i="6"/>
  <c r="C374" i="6" s="1"/>
  <c r="C376" i="6" s="1"/>
  <c r="X379" i="6" s="1"/>
  <c r="X329" i="6"/>
  <c r="Y390" i="11"/>
  <c r="Y316" i="2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Y318" i="2" l="1"/>
  <c r="C369" i="2" s="1"/>
  <c r="C381" i="2" s="1"/>
  <c r="C365" i="2" s="1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C361" i="2" l="1"/>
  <c r="C364" i="2" s="1"/>
  <c r="C366" i="2" s="1"/>
  <c r="Y364" i="4"/>
  <c r="X365" i="4" s="1"/>
  <c r="X439" i="1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B406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406" i="4" l="1"/>
  <c r="C419" i="4" s="1"/>
  <c r="C401" i="4" s="1"/>
  <c r="C397" i="4"/>
  <c r="C400" i="4" s="1"/>
  <c r="B419" i="6"/>
  <c r="C413" i="6"/>
  <c r="Y435" i="11"/>
  <c r="Y366" i="2"/>
  <c r="C399" i="2" s="1"/>
  <c r="C402" i="2" s="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02" i="4" l="1"/>
  <c r="X406" i="4" s="1"/>
  <c r="Y422" i="7"/>
  <c r="B404" i="4"/>
  <c r="C415" i="6"/>
  <c r="X419" i="6" s="1"/>
  <c r="C482" i="11"/>
  <c r="C485" i="11" s="1"/>
  <c r="C490" i="11"/>
  <c r="C509" i="11" s="1"/>
  <c r="C486" i="11" s="1"/>
  <c r="C487" i="11" s="1"/>
  <c r="X436" i="1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Y397" i="4" l="1"/>
  <c r="Y400" i="4" s="1"/>
  <c r="Y406" i="4"/>
  <c r="Y419" i="4" s="1"/>
  <c r="Y401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Y402" i="4" l="1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Y474" i="7" l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C194" i="1"/>
  <c r="C196" i="1" s="1"/>
  <c r="Y465" i="8" l="1"/>
  <c r="Y451" i="4"/>
  <c r="Y464" i="4" s="1"/>
  <c r="Y447" i="4" s="1"/>
  <c r="X451" i="4"/>
  <c r="C482" i="4"/>
  <c r="C485" i="4" s="1"/>
  <c r="B449" i="4"/>
  <c r="Y443" i="4"/>
  <c r="Y446" i="4" s="1"/>
  <c r="Y448" i="4" s="1"/>
  <c r="X449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X491" i="4" l="1"/>
  <c r="Y482" i="4"/>
  <c r="Y485" i="4" s="1"/>
  <c r="X589" i="11"/>
  <c r="Y589" i="11"/>
  <c r="Y608" i="11" s="1"/>
  <c r="Y585" i="11" s="1"/>
  <c r="C626" i="11"/>
  <c r="C629" i="11" s="1"/>
  <c r="Y581" i="11"/>
  <c r="Y584" i="11" s="1"/>
  <c r="B587" i="11"/>
  <c r="Y491" i="4"/>
  <c r="Y504" i="4" s="1"/>
  <c r="Y486" i="4" s="1"/>
  <c r="Y487" i="4" s="1"/>
  <c r="X488" i="4" s="1"/>
  <c r="Y586" i="11"/>
  <c r="B635" i="11" s="1"/>
  <c r="C474" i="5"/>
  <c r="C477" i="5" s="1"/>
  <c r="B492" i="6"/>
  <c r="C483" i="6"/>
  <c r="C486" i="6" s="1"/>
  <c r="X453" i="6"/>
  <c r="Y441" i="2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C635" i="11" l="1"/>
  <c r="C654" i="11" s="1"/>
  <c r="C630" i="11" s="1"/>
  <c r="C631" i="11" s="1"/>
  <c r="Y635" i="11" s="1"/>
  <c r="Y654" i="11" s="1"/>
  <c r="Y630" i="11" s="1"/>
  <c r="C530" i="4"/>
  <c r="C533" i="4" s="1"/>
  <c r="C538" i="4"/>
  <c r="C553" i="4" s="1"/>
  <c r="C534" i="4" s="1"/>
  <c r="X587" i="11"/>
  <c r="X442" i="2"/>
  <c r="C474" i="2"/>
  <c r="C477" i="2" s="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3" i="2"/>
  <c r="C494" i="2" s="1"/>
  <c r="C478" i="2" s="1"/>
  <c r="B483" i="2"/>
  <c r="C241" i="1"/>
  <c r="Y236" i="1" s="1"/>
  <c r="Y239" i="1" s="1"/>
  <c r="C590" i="9"/>
  <c r="C593" i="9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C535" i="4" l="1"/>
  <c r="B536" i="4" s="1"/>
  <c r="Y629" i="11"/>
  <c r="Y631" i="11" s="1"/>
  <c r="C674" i="11" s="1"/>
  <c r="C677" i="11" s="1"/>
  <c r="C679" i="11" s="1"/>
  <c r="X682" i="11" s="1"/>
  <c r="Y483" i="6"/>
  <c r="Y486" i="6" s="1"/>
  <c r="Y488" i="6" s="1"/>
  <c r="C479" i="2"/>
  <c r="X483" i="2" s="1"/>
  <c r="B481" i="5"/>
  <c r="C557" i="8"/>
  <c r="X560" i="8" s="1"/>
  <c r="X538" i="4"/>
  <c r="C571" i="4"/>
  <c r="C574" i="4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B481" i="2"/>
  <c r="Y557" i="9"/>
  <c r="C599" i="9" s="1"/>
  <c r="C618" i="9" s="1"/>
  <c r="C594" i="9" s="1"/>
  <c r="C595" i="9" s="1"/>
  <c r="Y573" i="7"/>
  <c r="C622" i="7" s="1"/>
  <c r="C641" i="7" s="1"/>
  <c r="C617" i="7" s="1"/>
  <c r="C618" i="7" s="1"/>
  <c r="C597" i="8"/>
  <c r="C600" i="8" s="1"/>
  <c r="Y560" i="8"/>
  <c r="Y579" i="8" s="1"/>
  <c r="Y556" i="8" s="1"/>
  <c r="Y483" i="2" l="1"/>
  <c r="Y494" i="2" s="1"/>
  <c r="Y478" i="2" s="1"/>
  <c r="Y474" i="2"/>
  <c r="Y477" i="2" s="1"/>
  <c r="Y479" i="2" s="1"/>
  <c r="C517" i="2" s="1"/>
  <c r="C520" i="2" s="1"/>
  <c r="Y538" i="4"/>
  <c r="Y553" i="4" s="1"/>
  <c r="Y534" i="4" s="1"/>
  <c r="Y530" i="4"/>
  <c r="Y533" i="4" s="1"/>
  <c r="Y535" i="4" s="1"/>
  <c r="C580" i="4" s="1"/>
  <c r="C599" i="4" s="1"/>
  <c r="C575" i="4" s="1"/>
  <c r="C576" i="4" s="1"/>
  <c r="Y552" i="8"/>
  <c r="Y555" i="8" s="1"/>
  <c r="Y557" i="8" s="1"/>
  <c r="B558" i="8"/>
  <c r="C533" i="6"/>
  <c r="C552" i="6" s="1"/>
  <c r="C529" i="6" s="1"/>
  <c r="C525" i="6"/>
  <c r="C528" i="6" s="1"/>
  <c r="C719" i="11"/>
  <c r="C722" i="11" s="1"/>
  <c r="Y682" i="11"/>
  <c r="Y701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0" i="5"/>
  <c r="C523" i="5" s="1"/>
  <c r="C525" i="5" s="1"/>
  <c r="Y528" i="5" s="1"/>
  <c r="Y543" i="5" s="1"/>
  <c r="Y524" i="5" s="1"/>
  <c r="B599" i="9"/>
  <c r="X558" i="9"/>
  <c r="B622" i="7"/>
  <c r="X574" i="7"/>
  <c r="Y599" i="9"/>
  <c r="Y618" i="9" s="1"/>
  <c r="Y594" i="9" s="1"/>
  <c r="B597" i="9"/>
  <c r="X599" i="9"/>
  <c r="Y590" i="9"/>
  <c r="Y622" i="7"/>
  <c r="Y641" i="7" s="1"/>
  <c r="Y617" i="7" s="1"/>
  <c r="B620" i="7"/>
  <c r="X622" i="7"/>
  <c r="Y613" i="7"/>
  <c r="X242" i="1"/>
  <c r="Y679" i="11" l="1"/>
  <c r="C728" i="11" s="1"/>
  <c r="C747" i="11" s="1"/>
  <c r="C723" i="11" s="1"/>
  <c r="C724" i="11" s="1"/>
  <c r="C530" i="6"/>
  <c r="X536" i="4"/>
  <c r="B580" i="4"/>
  <c r="B578" i="4"/>
  <c r="X580" i="4"/>
  <c r="Y571" i="4"/>
  <c r="Y580" i="4"/>
  <c r="Y599" i="4" s="1"/>
  <c r="Y575" i="4" s="1"/>
  <c r="C525" i="2"/>
  <c r="C541" i="2" s="1"/>
  <c r="C521" i="2" s="1"/>
  <c r="C522" i="2" s="1"/>
  <c r="X525" i="2" s="1"/>
  <c r="X480" i="2"/>
  <c r="Y520" i="5"/>
  <c r="Y523" i="5" s="1"/>
  <c r="Y525" i="5" s="1"/>
  <c r="X528" i="5"/>
  <c r="C561" i="5"/>
  <c r="C564" i="5" s="1"/>
  <c r="B526" i="5"/>
  <c r="X680" i="11"/>
  <c r="B728" i="11"/>
  <c r="C646" i="9"/>
  <c r="C665" i="9" s="1"/>
  <c r="C642" i="9" s="1"/>
  <c r="Y593" i="9"/>
  <c r="Y595" i="9" s="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C570" i="6" l="1"/>
  <c r="C573" i="6" s="1"/>
  <c r="Y525" i="6"/>
  <c r="Y528" i="6" s="1"/>
  <c r="Y533" i="6"/>
  <c r="Y552" i="6" s="1"/>
  <c r="Y529" i="6" s="1"/>
  <c r="B531" i="6"/>
  <c r="X533" i="6"/>
  <c r="C627" i="4"/>
  <c r="C646" i="4" s="1"/>
  <c r="C623" i="4" s="1"/>
  <c r="Y574" i="4"/>
  <c r="Y576" i="4" s="1"/>
  <c r="Y517" i="2"/>
  <c r="Y520" i="2" s="1"/>
  <c r="C559" i="2"/>
  <c r="C562" i="2" s="1"/>
  <c r="Y525" i="2"/>
  <c r="Y541" i="2" s="1"/>
  <c r="Y521" i="2" s="1"/>
  <c r="B523" i="2"/>
  <c r="C570" i="5"/>
  <c r="C589" i="5" s="1"/>
  <c r="C565" i="5" s="1"/>
  <c r="C566" i="5" s="1"/>
  <c r="B570" i="5"/>
  <c r="X526" i="5"/>
  <c r="Y283" i="1"/>
  <c r="Y286" i="1" s="1"/>
  <c r="C638" i="9"/>
  <c r="C641" i="9" s="1"/>
  <c r="C643" i="9" s="1"/>
  <c r="X596" i="9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30" i="6" l="1"/>
  <c r="X577" i="4"/>
  <c r="C619" i="4"/>
  <c r="C622" i="4" s="1"/>
  <c r="C624" i="4" s="1"/>
  <c r="Y522" i="2"/>
  <c r="B568" i="2" s="1"/>
  <c r="B568" i="5"/>
  <c r="Y570" i="5"/>
  <c r="Y589" i="5" s="1"/>
  <c r="Y565" i="5" s="1"/>
  <c r="Y561" i="5"/>
  <c r="X570" i="5"/>
  <c r="Y646" i="9"/>
  <c r="Y665" i="9" s="1"/>
  <c r="Y642" i="9" s="1"/>
  <c r="Y638" i="9"/>
  <c r="Y641" i="9" s="1"/>
  <c r="C683" i="9"/>
  <c r="C686" i="9" s="1"/>
  <c r="X646" i="9"/>
  <c r="B644" i="9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B579" i="6" l="1"/>
  <c r="C579" i="6"/>
  <c r="C598" i="6" s="1"/>
  <c r="C574" i="6" s="1"/>
  <c r="C575" i="6" s="1"/>
  <c r="X531" i="6"/>
  <c r="Y627" i="4"/>
  <c r="Y646" i="4" s="1"/>
  <c r="Y623" i="4" s="1"/>
  <c r="Y619" i="4"/>
  <c r="Y622" i="4" s="1"/>
  <c r="C664" i="4"/>
  <c r="C667" i="4" s="1"/>
  <c r="X627" i="4"/>
  <c r="B625" i="4"/>
  <c r="X523" i="2"/>
  <c r="C568" i="2"/>
  <c r="C587" i="2" s="1"/>
  <c r="C563" i="2" s="1"/>
  <c r="C564" i="2" s="1"/>
  <c r="B566" i="2" s="1"/>
  <c r="C337" i="1"/>
  <c r="C356" i="1" s="1"/>
  <c r="C332" i="1" s="1"/>
  <c r="C328" i="1"/>
  <c r="C331" i="1" s="1"/>
  <c r="C617" i="5"/>
  <c r="C636" i="5" s="1"/>
  <c r="C613" i="5" s="1"/>
  <c r="Y564" i="5"/>
  <c r="Y566" i="5" s="1"/>
  <c r="Y643" i="9"/>
  <c r="X644" i="9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79" i="6" l="1"/>
  <c r="Y598" i="6" s="1"/>
  <c r="Y574" i="6" s="1"/>
  <c r="B577" i="6"/>
  <c r="Y570" i="6"/>
  <c r="X579" i="6"/>
  <c r="Y624" i="4"/>
  <c r="C673" i="4" s="1"/>
  <c r="C692" i="4" s="1"/>
  <c r="C668" i="4" s="1"/>
  <c r="C669" i="4" s="1"/>
  <c r="Y559" i="2"/>
  <c r="C615" i="2" s="1"/>
  <c r="C634" i="2" s="1"/>
  <c r="C611" i="2" s="1"/>
  <c r="Y568" i="2"/>
  <c r="Y587" i="2" s="1"/>
  <c r="Y563" i="2" s="1"/>
  <c r="X568" i="2"/>
  <c r="C333" i="1"/>
  <c r="C609" i="5"/>
  <c r="C612" i="5" s="1"/>
  <c r="C614" i="5" s="1"/>
  <c r="X567" i="5"/>
  <c r="C692" i="9"/>
  <c r="C711" i="9" s="1"/>
  <c r="C687" i="9" s="1"/>
  <c r="C688" i="9" s="1"/>
  <c r="B690" i="9" s="1"/>
  <c r="B692" i="9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B673" i="4" l="1"/>
  <c r="Y573" i="6"/>
  <c r="Y575" i="6" s="1"/>
  <c r="C626" i="6"/>
  <c r="C645" i="6" s="1"/>
  <c r="C622" i="6" s="1"/>
  <c r="X625" i="4"/>
  <c r="X673" i="4"/>
  <c r="Y673" i="4"/>
  <c r="Y692" i="4" s="1"/>
  <c r="Y668" i="4" s="1"/>
  <c r="B671" i="4"/>
  <c r="Y664" i="4"/>
  <c r="Y562" i="2"/>
  <c r="Y564" i="2" s="1"/>
  <c r="Y328" i="1"/>
  <c r="Y331" i="1" s="1"/>
  <c r="Y337" i="1"/>
  <c r="Y351" i="1" s="1"/>
  <c r="Y332" i="1" s="1"/>
  <c r="X337" i="1"/>
  <c r="B335" i="1"/>
  <c r="Y692" i="9"/>
  <c r="Y711" i="9" s="1"/>
  <c r="Y687" i="9" s="1"/>
  <c r="X617" i="5"/>
  <c r="B615" i="5"/>
  <c r="Y617" i="5"/>
  <c r="Y636" i="5" s="1"/>
  <c r="Y613" i="5" s="1"/>
  <c r="Y609" i="5"/>
  <c r="Y612" i="5" s="1"/>
  <c r="C654" i="5"/>
  <c r="C657" i="5" s="1"/>
  <c r="X692" i="9"/>
  <c r="Y683" i="9"/>
  <c r="Y686" i="9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X576" i="6" l="1"/>
  <c r="C618" i="6"/>
  <c r="C621" i="6" s="1"/>
  <c r="C623" i="6" s="1"/>
  <c r="C720" i="4"/>
  <c r="C739" i="4" s="1"/>
  <c r="C716" i="4" s="1"/>
  <c r="Y667" i="4"/>
  <c r="Y669" i="4" s="1"/>
  <c r="C607" i="2"/>
  <c r="C610" i="2" s="1"/>
  <c r="C612" i="2" s="1"/>
  <c r="C652" i="2" s="1"/>
  <c r="C655" i="2" s="1"/>
  <c r="X565" i="2"/>
  <c r="Y333" i="1"/>
  <c r="C376" i="1" s="1"/>
  <c r="C379" i="1" s="1"/>
  <c r="Y688" i="9"/>
  <c r="X689" i="9" s="1"/>
  <c r="Y614" i="5"/>
  <c r="C663" i="5" s="1"/>
  <c r="C682" i="5" s="1"/>
  <c r="C658" i="5" s="1"/>
  <c r="C659" i="5" s="1"/>
  <c r="C739" i="9"/>
  <c r="C758" i="9" s="1"/>
  <c r="C735" i="9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Y626" i="6" l="1"/>
  <c r="Y645" i="6" s="1"/>
  <c r="Y622" i="6" s="1"/>
  <c r="C663" i="6"/>
  <c r="C666" i="6" s="1"/>
  <c r="X626" i="6"/>
  <c r="B624" i="6"/>
  <c r="Y618" i="6"/>
  <c r="Y621" i="6" s="1"/>
  <c r="C731" i="9"/>
  <c r="C734" i="9" s="1"/>
  <c r="C736" i="9" s="1"/>
  <c r="Y739" i="9" s="1"/>
  <c r="Y758" i="9" s="1"/>
  <c r="Y735" i="9" s="1"/>
  <c r="X670" i="4"/>
  <c r="C712" i="4"/>
  <c r="C715" i="4" s="1"/>
  <c r="C717" i="4" s="1"/>
  <c r="X615" i="2"/>
  <c r="Y615" i="2"/>
  <c r="Y634" i="2" s="1"/>
  <c r="Y611" i="2" s="1"/>
  <c r="Y607" i="2"/>
  <c r="Y610" i="2" s="1"/>
  <c r="B613" i="2"/>
  <c r="C384" i="1"/>
  <c r="C398" i="1" s="1"/>
  <c r="C380" i="1" s="1"/>
  <c r="C381" i="1" s="1"/>
  <c r="X334" i="1"/>
  <c r="X615" i="5"/>
  <c r="B663" i="5"/>
  <c r="B661" i="5"/>
  <c r="Y654" i="5"/>
  <c r="Y663" i="5"/>
  <c r="Y682" i="5" s="1"/>
  <c r="Y658" i="5" s="1"/>
  <c r="X663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Y623" i="6" l="1"/>
  <c r="C672" i="6" s="1"/>
  <c r="C691" i="6" s="1"/>
  <c r="C667" i="6" s="1"/>
  <c r="C668" i="6" s="1"/>
  <c r="B718" i="4"/>
  <c r="C757" i="4"/>
  <c r="C760" i="4" s="1"/>
  <c r="X720" i="4"/>
  <c r="Y720" i="4"/>
  <c r="Y739" i="4" s="1"/>
  <c r="Y716" i="4" s="1"/>
  <c r="Y712" i="4"/>
  <c r="Y715" i="4" s="1"/>
  <c r="Y612" i="2"/>
  <c r="C661" i="2" s="1"/>
  <c r="C680" i="2" s="1"/>
  <c r="C656" i="2" s="1"/>
  <c r="C657" i="2" s="1"/>
  <c r="B659" i="2" s="1"/>
  <c r="Y384" i="1"/>
  <c r="Y398" i="1" s="1"/>
  <c r="Y380" i="1" s="1"/>
  <c r="X384" i="1"/>
  <c r="Y376" i="1"/>
  <c r="Y379" i="1" s="1"/>
  <c r="B382" i="1"/>
  <c r="C710" i="5"/>
  <c r="C729" i="5" s="1"/>
  <c r="C706" i="5" s="1"/>
  <c r="Y657" i="5"/>
  <c r="Y659" i="5" s="1"/>
  <c r="X739" i="9"/>
  <c r="Y731" i="9"/>
  <c r="Y734" i="9" s="1"/>
  <c r="Y736" i="9" s="1"/>
  <c r="X737" i="9" s="1"/>
  <c r="B737" i="9"/>
  <c r="C776" i="9"/>
  <c r="C779" i="9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X624" i="6" l="1"/>
  <c r="B672" i="6"/>
  <c r="Y672" i="6"/>
  <c r="Y691" i="6" s="1"/>
  <c r="Y667" i="6" s="1"/>
  <c r="B670" i="6"/>
  <c r="Y663" i="6"/>
  <c r="X672" i="6"/>
  <c r="Y717" i="4"/>
  <c r="X718" i="4" s="1"/>
  <c r="Y652" i="2"/>
  <c r="C708" i="2" s="1"/>
  <c r="C727" i="2" s="1"/>
  <c r="C704" i="2" s="1"/>
  <c r="B661" i="2"/>
  <c r="X613" i="2"/>
  <c r="Y661" i="2"/>
  <c r="Y680" i="2" s="1"/>
  <c r="Y656" i="2" s="1"/>
  <c r="X661" i="2"/>
  <c r="Y381" i="1"/>
  <c r="X382" i="1" s="1"/>
  <c r="C702" i="5"/>
  <c r="C705" i="5" s="1"/>
  <c r="C707" i="5" s="1"/>
  <c r="X660" i="5"/>
  <c r="C785" i="9"/>
  <c r="C804" i="9" s="1"/>
  <c r="C780" i="9" s="1"/>
  <c r="C781" i="9" s="1"/>
  <c r="B783" i="9" s="1"/>
  <c r="B785" i="9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Y666" i="6" l="1"/>
  <c r="Y668" i="6" s="1"/>
  <c r="C719" i="6"/>
  <c r="C738" i="6" s="1"/>
  <c r="C715" i="6" s="1"/>
  <c r="B766" i="4"/>
  <c r="C766" i="4"/>
  <c r="C785" i="4" s="1"/>
  <c r="C761" i="4" s="1"/>
  <c r="C762" i="4" s="1"/>
  <c r="B764" i="4" s="1"/>
  <c r="Y655" i="2"/>
  <c r="Y657" i="2" s="1"/>
  <c r="C700" i="2" s="1"/>
  <c r="C703" i="2" s="1"/>
  <c r="C705" i="2" s="1"/>
  <c r="C425" i="1"/>
  <c r="C438" i="1" s="1"/>
  <c r="C420" i="1" s="1"/>
  <c r="C416" i="1"/>
  <c r="C419" i="1" s="1"/>
  <c r="B425" i="1"/>
  <c r="X710" i="5"/>
  <c r="C747" i="5"/>
  <c r="C750" i="5" s="1"/>
  <c r="Y710" i="5"/>
  <c r="Y729" i="5" s="1"/>
  <c r="Y706" i="5" s="1"/>
  <c r="B708" i="5"/>
  <c r="Y702" i="5"/>
  <c r="Y705" i="5" s="1"/>
  <c r="Y785" i="9"/>
  <c r="Y804" i="9" s="1"/>
  <c r="Y780" i="9" s="1"/>
  <c r="Y776" i="9"/>
  <c r="C832" i="9" s="1"/>
  <c r="C851" i="9" s="1"/>
  <c r="C828" i="9" s="1"/>
  <c r="X785" i="9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C711" i="6" l="1"/>
  <c r="C714" i="6" s="1"/>
  <c r="C716" i="6" s="1"/>
  <c r="X669" i="6"/>
  <c r="Y757" i="4"/>
  <c r="Y760" i="4" s="1"/>
  <c r="Y766" i="4"/>
  <c r="Y785" i="4" s="1"/>
  <c r="Y761" i="4" s="1"/>
  <c r="X766" i="4"/>
  <c r="C813" i="4"/>
  <c r="C832" i="4" s="1"/>
  <c r="C809" i="4" s="1"/>
  <c r="X658" i="2"/>
  <c r="C421" i="1"/>
  <c r="Y707" i="5"/>
  <c r="X708" i="5" s="1"/>
  <c r="Y708" i="2"/>
  <c r="Y727" i="2" s="1"/>
  <c r="Y704" i="2" s="1"/>
  <c r="C745" i="2"/>
  <c r="C748" i="2" s="1"/>
  <c r="B706" i="2"/>
  <c r="X708" i="2"/>
  <c r="Y700" i="2"/>
  <c r="Y703" i="2" s="1"/>
  <c r="Y779" i="9"/>
  <c r="Y781" i="9" s="1"/>
  <c r="X782" i="9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62" i="4" l="1"/>
  <c r="X763" i="4" s="1"/>
  <c r="Y711" i="6"/>
  <c r="Y714" i="6" s="1"/>
  <c r="Y719" i="6"/>
  <c r="Y738" i="6" s="1"/>
  <c r="Y715" i="6" s="1"/>
  <c r="X719" i="6"/>
  <c r="C756" i="6"/>
  <c r="C759" i="6" s="1"/>
  <c r="B717" i="6"/>
  <c r="C805" i="4"/>
  <c r="C808" i="4" s="1"/>
  <c r="C810" i="4" s="1"/>
  <c r="Y705" i="2"/>
  <c r="B754" i="2" s="1"/>
  <c r="Y425" i="1"/>
  <c r="Y438" i="1" s="1"/>
  <c r="Y420" i="1" s="1"/>
  <c r="X425" i="1"/>
  <c r="Y419" i="1"/>
  <c r="B423" i="1"/>
  <c r="B756" i="5"/>
  <c r="C756" i="5"/>
  <c r="C775" i="5" s="1"/>
  <c r="C751" i="5" s="1"/>
  <c r="C752" i="5" s="1"/>
  <c r="Y756" i="5" s="1"/>
  <c r="Y775" i="5" s="1"/>
  <c r="Y751" i="5" s="1"/>
  <c r="C824" i="9"/>
  <c r="C827" i="9" s="1"/>
  <c r="C829" i="9" s="1"/>
  <c r="Y832" i="9" s="1"/>
  <c r="Y851" i="9" s="1"/>
  <c r="Y828" i="9" s="1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716" i="6" l="1"/>
  <c r="C850" i="4"/>
  <c r="C853" i="4" s="1"/>
  <c r="X813" i="4"/>
  <c r="B811" i="4"/>
  <c r="Y813" i="4"/>
  <c r="Y832" i="4" s="1"/>
  <c r="Y809" i="4" s="1"/>
  <c r="Y805" i="4"/>
  <c r="Y808" i="4" s="1"/>
  <c r="Y421" i="1"/>
  <c r="X422" i="1" s="1"/>
  <c r="X706" i="2"/>
  <c r="C754" i="2"/>
  <c r="C773" i="2" s="1"/>
  <c r="C749" i="2" s="1"/>
  <c r="C750" i="2" s="1"/>
  <c r="Y754" i="2" s="1"/>
  <c r="Y773" i="2" s="1"/>
  <c r="Y749" i="2" s="1"/>
  <c r="Y747" i="5"/>
  <c r="Y750" i="5" s="1"/>
  <c r="Y752" i="5" s="1"/>
  <c r="B754" i="5"/>
  <c r="X756" i="5"/>
  <c r="X832" i="9"/>
  <c r="Y824" i="9"/>
  <c r="Y827" i="9" s="1"/>
  <c r="Y829" i="9" s="1"/>
  <c r="C878" i="9" s="1"/>
  <c r="C897" i="9" s="1"/>
  <c r="C873" i="9" s="1"/>
  <c r="B830" i="9"/>
  <c r="C869" i="9"/>
  <c r="C872" i="9" s="1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X717" i="6" l="1"/>
  <c r="C765" i="6"/>
  <c r="C784" i="6" s="1"/>
  <c r="C760" i="6" s="1"/>
  <c r="C761" i="6" s="1"/>
  <c r="B765" i="6"/>
  <c r="Y810" i="4"/>
  <c r="X811" i="4" s="1"/>
  <c r="C462" i="1"/>
  <c r="C465" i="1" s="1"/>
  <c r="C470" i="1"/>
  <c r="C484" i="1" s="1"/>
  <c r="C466" i="1" s="1"/>
  <c r="X754" i="2"/>
  <c r="Y745" i="2"/>
  <c r="C801" i="2" s="1"/>
  <c r="C820" i="2" s="1"/>
  <c r="C797" i="2" s="1"/>
  <c r="B752" i="2"/>
  <c r="C803" i="5"/>
  <c r="C822" i="5" s="1"/>
  <c r="C799" i="5" s="1"/>
  <c r="C954" i="11"/>
  <c r="C957" i="11" s="1"/>
  <c r="C959" i="11" s="1"/>
  <c r="X753" i="5"/>
  <c r="C795" i="5"/>
  <c r="C798" i="5" s="1"/>
  <c r="C874" i="9"/>
  <c r="Y878" i="9" s="1"/>
  <c r="Y897" i="9" s="1"/>
  <c r="Y873" i="9" s="1"/>
  <c r="X830" i="9"/>
  <c r="X911" i="11"/>
  <c r="B878" i="9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B859" i="4" l="1"/>
  <c r="Y756" i="6"/>
  <c r="B763" i="6"/>
  <c r="X765" i="6"/>
  <c r="Y765" i="6"/>
  <c r="Y784" i="6" s="1"/>
  <c r="Y760" i="6" s="1"/>
  <c r="C859" i="4"/>
  <c r="C878" i="4" s="1"/>
  <c r="C854" i="4" s="1"/>
  <c r="C855" i="4" s="1"/>
  <c r="X859" i="4" s="1"/>
  <c r="C467" i="1"/>
  <c r="B468" i="1" s="1"/>
  <c r="Y748" i="2"/>
  <c r="Y750" i="2" s="1"/>
  <c r="C793" i="2" s="1"/>
  <c r="C796" i="2" s="1"/>
  <c r="C798" i="2" s="1"/>
  <c r="C800" i="5"/>
  <c r="X803" i="5" s="1"/>
  <c r="X878" i="9"/>
  <c r="B876" i="9"/>
  <c r="Y869" i="9"/>
  <c r="Y872" i="9" s="1"/>
  <c r="Y874" i="9" s="1"/>
  <c r="C926" i="9" s="1"/>
  <c r="C945" i="9" s="1"/>
  <c r="C922" i="9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C812" i="6" l="1"/>
  <c r="C831" i="6" s="1"/>
  <c r="C808" i="6" s="1"/>
  <c r="Y759" i="6"/>
  <c r="Y761" i="6" s="1"/>
  <c r="Y859" i="4"/>
  <c r="Y878" i="4" s="1"/>
  <c r="Y854" i="4" s="1"/>
  <c r="Y850" i="4"/>
  <c r="Y853" i="4" s="1"/>
  <c r="B857" i="4"/>
  <c r="X470" i="1"/>
  <c r="Y470" i="1"/>
  <c r="Y484" i="1" s="1"/>
  <c r="Y466" i="1" s="1"/>
  <c r="Y462" i="1"/>
  <c r="Y465" i="1" s="1"/>
  <c r="X751" i="2"/>
  <c r="Y803" i="5"/>
  <c r="Y822" i="5" s="1"/>
  <c r="Y799" i="5" s="1"/>
  <c r="Y795" i="5"/>
  <c r="Y798" i="5" s="1"/>
  <c r="B801" i="5"/>
  <c r="C840" i="5"/>
  <c r="C843" i="5" s="1"/>
  <c r="C885" i="8"/>
  <c r="C904" i="8" s="1"/>
  <c r="C880" i="8" s="1"/>
  <c r="C881" i="8" s="1"/>
  <c r="B883" i="8" s="1"/>
  <c r="Y801" i="2"/>
  <c r="Y820" i="2" s="1"/>
  <c r="Y797" i="2" s="1"/>
  <c r="C838" i="2"/>
  <c r="C841" i="2" s="1"/>
  <c r="B799" i="2"/>
  <c r="Y793" i="2"/>
  <c r="Y796" i="2" s="1"/>
  <c r="X801" i="2"/>
  <c r="C918" i="9"/>
  <c r="C921" i="9" s="1"/>
  <c r="C923" i="9" s="1"/>
  <c r="X875" i="9"/>
  <c r="B885" i="8"/>
  <c r="X853" i="7"/>
  <c r="B901" i="7"/>
  <c r="Y901" i="7"/>
  <c r="Y920" i="7" s="1"/>
  <c r="Y896" i="7" s="1"/>
  <c r="B899" i="7"/>
  <c r="Y892" i="7"/>
  <c r="Y895" i="7" s="1"/>
  <c r="X901" i="7"/>
  <c r="Y959" i="11"/>
  <c r="C804" i="6" l="1"/>
  <c r="C807" i="6" s="1"/>
  <c r="C809" i="6" s="1"/>
  <c r="X762" i="6"/>
  <c r="Y855" i="4"/>
  <c r="Y467" i="1"/>
  <c r="Y885" i="8"/>
  <c r="Y904" i="8" s="1"/>
  <c r="Y880" i="8" s="1"/>
  <c r="Y800" i="5"/>
  <c r="B849" i="5" s="1"/>
  <c r="Y876" i="8"/>
  <c r="Y879" i="8" s="1"/>
  <c r="X885" i="8"/>
  <c r="Y798" i="2"/>
  <c r="X799" i="2" s="1"/>
  <c r="Y897" i="7"/>
  <c r="C941" i="7" s="1"/>
  <c r="C944" i="7" s="1"/>
  <c r="Y926" i="9"/>
  <c r="Y945" i="9" s="1"/>
  <c r="Y922" i="9" s="1"/>
  <c r="Y918" i="9"/>
  <c r="Y921" i="9" s="1"/>
  <c r="C963" i="9"/>
  <c r="C966" i="9" s="1"/>
  <c r="X926" i="9"/>
  <c r="B924" i="9"/>
  <c r="C1008" i="11"/>
  <c r="C1027" i="11" s="1"/>
  <c r="C1003" i="11" s="1"/>
  <c r="C1004" i="11" s="1"/>
  <c r="X960" i="11"/>
  <c r="B1008" i="11"/>
  <c r="Y804" i="6" l="1"/>
  <c r="Y807" i="6" s="1"/>
  <c r="B810" i="6"/>
  <c r="Y812" i="6"/>
  <c r="Y831" i="6" s="1"/>
  <c r="Y808" i="6" s="1"/>
  <c r="C849" i="6"/>
  <c r="C852" i="6" s="1"/>
  <c r="X812" i="6"/>
  <c r="Y881" i="8"/>
  <c r="X882" i="8" s="1"/>
  <c r="C899" i="4"/>
  <c r="C902" i="4" s="1"/>
  <c r="C907" i="4"/>
  <c r="C926" i="4" s="1"/>
  <c r="C903" i="4" s="1"/>
  <c r="X856" i="4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C933" i="8"/>
  <c r="C952" i="8" s="1"/>
  <c r="C929" i="8" s="1"/>
  <c r="C925" i="8"/>
  <c r="C928" i="8" s="1"/>
  <c r="X801" i="5"/>
  <c r="C849" i="5"/>
  <c r="C868" i="5" s="1"/>
  <c r="C844" i="5" s="1"/>
  <c r="C845" i="5" s="1"/>
  <c r="Y849" i="5" s="1"/>
  <c r="Y868" i="5" s="1"/>
  <c r="Y844" i="5" s="1"/>
  <c r="C847" i="2"/>
  <c r="C866" i="2" s="1"/>
  <c r="C842" i="2" s="1"/>
  <c r="C843" i="2" s="1"/>
  <c r="X847" i="2" s="1"/>
  <c r="B847" i="2"/>
  <c r="X898" i="7"/>
  <c r="Y923" i="9"/>
  <c r="Y1008" i="11"/>
  <c r="Y1027" i="11" s="1"/>
  <c r="Y1003" i="11" s="1"/>
  <c r="B1006" i="11"/>
  <c r="Y999" i="11"/>
  <c r="X1008" i="11"/>
  <c r="C904" i="4" l="1"/>
  <c r="B905" i="4" s="1"/>
  <c r="Y809" i="6"/>
  <c r="Y899" i="4"/>
  <c r="Y902" i="4" s="1"/>
  <c r="C505" i="1"/>
  <c r="X509" i="1" s="1"/>
  <c r="C930" i="8"/>
  <c r="Y925" i="8" s="1"/>
  <c r="Y928" i="8" s="1"/>
  <c r="Y840" i="5"/>
  <c r="Y843" i="5" s="1"/>
  <c r="Y845" i="5" s="1"/>
  <c r="C897" i="5" s="1"/>
  <c r="C916" i="5" s="1"/>
  <c r="C893" i="5" s="1"/>
  <c r="X849" i="5"/>
  <c r="B847" i="5"/>
  <c r="B845" i="2"/>
  <c r="Y847" i="2"/>
  <c r="Y866" i="2" s="1"/>
  <c r="Y842" i="2" s="1"/>
  <c r="Y838" i="2"/>
  <c r="Y841" i="2" s="1"/>
  <c r="B947" i="7"/>
  <c r="Y949" i="7"/>
  <c r="Y968" i="7" s="1"/>
  <c r="Y945" i="7" s="1"/>
  <c r="Y946" i="7" s="1"/>
  <c r="X949" i="7"/>
  <c r="C986" i="7"/>
  <c r="C989" i="7" s="1"/>
  <c r="C972" i="9"/>
  <c r="C991" i="9" s="1"/>
  <c r="C967" i="9" s="1"/>
  <c r="C968" i="9" s="1"/>
  <c r="X924" i="9"/>
  <c r="B972" i="9"/>
  <c r="C1055" i="11"/>
  <c r="C1074" i="11" s="1"/>
  <c r="C1051" i="11" s="1"/>
  <c r="Y1002" i="11"/>
  <c r="Y1004" i="11" s="1"/>
  <c r="C944" i="4" l="1"/>
  <c r="C947" i="4" s="1"/>
  <c r="Y907" i="4"/>
  <c r="Y926" i="4" s="1"/>
  <c r="Y903" i="4" s="1"/>
  <c r="Y904" i="4" s="1"/>
  <c r="X907" i="4"/>
  <c r="X810" i="6"/>
  <c r="B858" i="6"/>
  <c r="C858" i="6"/>
  <c r="C877" i="6" s="1"/>
  <c r="C853" i="6" s="1"/>
  <c r="C854" i="6" s="1"/>
  <c r="Y503" i="1"/>
  <c r="Y509" i="1"/>
  <c r="Y525" i="1" s="1"/>
  <c r="Y504" i="1" s="1"/>
  <c r="B507" i="1"/>
  <c r="X933" i="8"/>
  <c r="C970" i="8"/>
  <c r="C973" i="8" s="1"/>
  <c r="Y933" i="8"/>
  <c r="Y952" i="8" s="1"/>
  <c r="Y929" i="8" s="1"/>
  <c r="Y930" i="8" s="1"/>
  <c r="X931" i="8" s="1"/>
  <c r="B931" i="8"/>
  <c r="C889" i="5"/>
  <c r="C892" i="5" s="1"/>
  <c r="C894" i="5" s="1"/>
  <c r="X897" i="5" s="1"/>
  <c r="X846" i="5"/>
  <c r="Y843" i="2"/>
  <c r="C895" i="2" s="1"/>
  <c r="C914" i="2" s="1"/>
  <c r="C891" i="2" s="1"/>
  <c r="Y972" i="9"/>
  <c r="Y991" i="9" s="1"/>
  <c r="Y967" i="9" s="1"/>
  <c r="B970" i="9"/>
  <c r="Y963" i="9"/>
  <c r="X972" i="9"/>
  <c r="C995" i="7"/>
  <c r="C1014" i="7" s="1"/>
  <c r="C990" i="7" s="1"/>
  <c r="C991" i="7" s="1"/>
  <c r="X947" i="7"/>
  <c r="B995" i="7"/>
  <c r="C1047" i="11"/>
  <c r="C1050" i="11" s="1"/>
  <c r="C1052" i="11" s="1"/>
  <c r="X1005" i="11"/>
  <c r="X905" i="4" l="1"/>
  <c r="B953" i="4"/>
  <c r="C953" i="4"/>
  <c r="C972" i="4" s="1"/>
  <c r="C948" i="4" s="1"/>
  <c r="C949" i="4" s="1"/>
  <c r="Y944" i="4" s="1"/>
  <c r="B856" i="6"/>
  <c r="Y849" i="6"/>
  <c r="Y852" i="6" s="1"/>
  <c r="Y858" i="6"/>
  <c r="Y877" i="6" s="1"/>
  <c r="Y853" i="6" s="1"/>
  <c r="X858" i="6"/>
  <c r="Y505" i="1"/>
  <c r="C559" i="1" s="1"/>
  <c r="C571" i="1" s="1"/>
  <c r="C555" i="1" s="1"/>
  <c r="C979" i="8"/>
  <c r="C998" i="8" s="1"/>
  <c r="C974" i="8" s="1"/>
  <c r="C975" i="8" s="1"/>
  <c r="B977" i="8" s="1"/>
  <c r="C934" i="5"/>
  <c r="C937" i="5" s="1"/>
  <c r="Y889" i="5"/>
  <c r="Y892" i="5" s="1"/>
  <c r="B979" i="8"/>
  <c r="Y897" i="5"/>
  <c r="Y916" i="5" s="1"/>
  <c r="Y893" i="5" s="1"/>
  <c r="B895" i="5"/>
  <c r="X844" i="2"/>
  <c r="C887" i="2"/>
  <c r="C890" i="2" s="1"/>
  <c r="C892" i="2" s="1"/>
  <c r="Y887" i="2" s="1"/>
  <c r="Y890" i="2" s="1"/>
  <c r="C1019" i="9"/>
  <c r="C1038" i="9" s="1"/>
  <c r="C1015" i="9" s="1"/>
  <c r="Y966" i="9"/>
  <c r="Y968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953" i="4" l="1"/>
  <c r="Y972" i="4" s="1"/>
  <c r="Y948" i="4" s="1"/>
  <c r="X953" i="4"/>
  <c r="B951" i="4"/>
  <c r="Y854" i="6"/>
  <c r="Y894" i="5"/>
  <c r="C943" i="5" s="1"/>
  <c r="C962" i="5" s="1"/>
  <c r="C938" i="5" s="1"/>
  <c r="C939" i="5" s="1"/>
  <c r="Y943" i="5" s="1"/>
  <c r="Y962" i="5" s="1"/>
  <c r="Y938" i="5" s="1"/>
  <c r="Y947" i="4"/>
  <c r="Y949" i="4" s="1"/>
  <c r="C1000" i="4"/>
  <c r="C1019" i="4" s="1"/>
  <c r="C996" i="4" s="1"/>
  <c r="Y970" i="8"/>
  <c r="C1026" i="8" s="1"/>
  <c r="C1045" i="8" s="1"/>
  <c r="C1022" i="8" s="1"/>
  <c r="X979" i="8"/>
  <c r="Y979" i="8"/>
  <c r="Y998" i="8" s="1"/>
  <c r="Y974" i="8" s="1"/>
  <c r="C551" i="1"/>
  <c r="C554" i="1" s="1"/>
  <c r="C556" i="1" s="1"/>
  <c r="C589" i="1" s="1"/>
  <c r="C592" i="1" s="1"/>
  <c r="X506" i="1"/>
  <c r="Y895" i="2"/>
  <c r="Y914" i="2" s="1"/>
  <c r="Y891" i="2" s="1"/>
  <c r="Y892" i="2" s="1"/>
  <c r="X893" i="2" s="1"/>
  <c r="B893" i="2"/>
  <c r="X895" i="2"/>
  <c r="C932" i="2"/>
  <c r="C935" i="2" s="1"/>
  <c r="C1011" i="9"/>
  <c r="C1014" i="9" s="1"/>
  <c r="C1016" i="9" s="1"/>
  <c r="X969" i="9"/>
  <c r="C1042" i="7"/>
  <c r="C1061" i="7" s="1"/>
  <c r="C1038" i="7" s="1"/>
  <c r="Y989" i="7"/>
  <c r="Y991" i="7" s="1"/>
  <c r="Y1052" i="11"/>
  <c r="X895" i="5" l="1"/>
  <c r="X855" i="6"/>
  <c r="C898" i="6"/>
  <c r="C901" i="6" s="1"/>
  <c r="C906" i="6"/>
  <c r="C925" i="6" s="1"/>
  <c r="C902" i="6" s="1"/>
  <c r="B943" i="5"/>
  <c r="Y973" i="8"/>
  <c r="Y975" i="8" s="1"/>
  <c r="X950" i="4"/>
  <c r="C992" i="4"/>
  <c r="C995" i="4" s="1"/>
  <c r="C997" i="4" s="1"/>
  <c r="Y934" i="5"/>
  <c r="C990" i="5" s="1"/>
  <c r="C1009" i="5" s="1"/>
  <c r="C986" i="5" s="1"/>
  <c r="X943" i="5"/>
  <c r="B941" i="5"/>
  <c r="X559" i="1"/>
  <c r="B557" i="1"/>
  <c r="Y551" i="1"/>
  <c r="Y554" i="1" s="1"/>
  <c r="Y559" i="1"/>
  <c r="Y571" i="1" s="1"/>
  <c r="Y555" i="1" s="1"/>
  <c r="C941" i="2"/>
  <c r="C960" i="2" s="1"/>
  <c r="C936" i="2" s="1"/>
  <c r="C937" i="2" s="1"/>
  <c r="X941" i="2" s="1"/>
  <c r="B941" i="2"/>
  <c r="Y1019" i="9"/>
  <c r="Y1038" i="9" s="1"/>
  <c r="Y1015" i="9" s="1"/>
  <c r="Y1011" i="9"/>
  <c r="Y1014" i="9" s="1"/>
  <c r="C1056" i="9"/>
  <c r="C1059" i="9" s="1"/>
  <c r="X1019" i="9"/>
  <c r="B1017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X976" i="8" l="1"/>
  <c r="C1018" i="8"/>
  <c r="C1021" i="8" s="1"/>
  <c r="C1023" i="8" s="1"/>
  <c r="Y1026" i="8" s="1"/>
  <c r="Y1045" i="8" s="1"/>
  <c r="Y1022" i="8" s="1"/>
  <c r="C903" i="6"/>
  <c r="Y937" i="5"/>
  <c r="Y939" i="5" s="1"/>
  <c r="C982" i="5" s="1"/>
  <c r="C985" i="5" s="1"/>
  <c r="C987" i="5" s="1"/>
  <c r="Y982" i="5" s="1"/>
  <c r="Y985" i="5" s="1"/>
  <c r="X1000" i="4"/>
  <c r="B998" i="4"/>
  <c r="Y1000" i="4"/>
  <c r="Y1019" i="4" s="1"/>
  <c r="Y996" i="4" s="1"/>
  <c r="Y992" i="4"/>
  <c r="Y995" i="4" s="1"/>
  <c r="C1037" i="4"/>
  <c r="C1040" i="4" s="1"/>
  <c r="Y556" i="1"/>
  <c r="C598" i="1" s="1"/>
  <c r="C617" i="1" s="1"/>
  <c r="C593" i="1" s="1"/>
  <c r="C594" i="1" s="1"/>
  <c r="X598" i="1" s="1"/>
  <c r="Y1018" i="8"/>
  <c r="Y1021" i="8" s="1"/>
  <c r="B1024" i="8"/>
  <c r="X1026" i="8"/>
  <c r="C1063" i="8"/>
  <c r="C1066" i="8" s="1"/>
  <c r="B939" i="2"/>
  <c r="Y941" i="2"/>
  <c r="Y960" i="2" s="1"/>
  <c r="Y936" i="2" s="1"/>
  <c r="Y932" i="2"/>
  <c r="C988" i="2" s="1"/>
  <c r="C1007" i="2" s="1"/>
  <c r="C984" i="2" s="1"/>
  <c r="Y1016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997" i="4" l="1"/>
  <c r="X998" i="4" s="1"/>
  <c r="Y1023" i="8"/>
  <c r="X1024" i="8" s="1"/>
  <c r="B904" i="6"/>
  <c r="X906" i="6"/>
  <c r="Y906" i="6"/>
  <c r="Y925" i="6" s="1"/>
  <c r="Y902" i="6" s="1"/>
  <c r="C943" i="6"/>
  <c r="C946" i="6" s="1"/>
  <c r="Y898" i="6"/>
  <c r="Y901" i="6" s="1"/>
  <c r="X940" i="5"/>
  <c r="B988" i="5"/>
  <c r="C1027" i="5"/>
  <c r="C1030" i="5" s="1"/>
  <c r="Y990" i="5"/>
  <c r="Y1009" i="5" s="1"/>
  <c r="Y986" i="5" s="1"/>
  <c r="Y987" i="5" s="1"/>
  <c r="X990" i="5"/>
  <c r="C1046" i="4"/>
  <c r="C1065" i="4" s="1"/>
  <c r="C1041" i="4" s="1"/>
  <c r="C1042" i="4" s="1"/>
  <c r="B598" i="1"/>
  <c r="Y589" i="1"/>
  <c r="C645" i="1" s="1"/>
  <c r="C664" i="1" s="1"/>
  <c r="C641" i="1" s="1"/>
  <c r="B596" i="1"/>
  <c r="Y598" i="1"/>
  <c r="Y617" i="1" s="1"/>
  <c r="Y593" i="1" s="1"/>
  <c r="X557" i="1"/>
  <c r="Y935" i="2"/>
  <c r="Y937" i="2" s="1"/>
  <c r="X938" i="2" s="1"/>
  <c r="C1072" i="8"/>
  <c r="C1091" i="8" s="1"/>
  <c r="C1067" i="8" s="1"/>
  <c r="C1068" i="8" s="1"/>
  <c r="B1070" i="8" s="1"/>
  <c r="B1072" i="8"/>
  <c r="Y1097" i="11"/>
  <c r="X1098" i="11" s="1"/>
  <c r="C1065" i="9"/>
  <c r="C1084" i="9" s="1"/>
  <c r="C1060" i="9" s="1"/>
  <c r="C1061" i="9" s="1"/>
  <c r="X1017" i="9"/>
  <c r="B1065" i="9"/>
  <c r="Y1039" i="7"/>
  <c r="B1046" i="4" l="1"/>
  <c r="Y903" i="6"/>
  <c r="X904" i="6" s="1"/>
  <c r="Y592" i="1"/>
  <c r="Y594" i="1" s="1"/>
  <c r="C637" i="1" s="1"/>
  <c r="C640" i="1" s="1"/>
  <c r="C642" i="1" s="1"/>
  <c r="Y645" i="1" s="1"/>
  <c r="Y664" i="1" s="1"/>
  <c r="Y641" i="1" s="1"/>
  <c r="B952" i="6"/>
  <c r="X1046" i="4"/>
  <c r="Y1046" i="4"/>
  <c r="Y1065" i="4" s="1"/>
  <c r="Y1041" i="4" s="1"/>
  <c r="Y1037" i="4"/>
  <c r="Y1040" i="4" s="1"/>
  <c r="B1044" i="4"/>
  <c r="C980" i="2"/>
  <c r="C983" i="2" s="1"/>
  <c r="C985" i="2" s="1"/>
  <c r="Y988" i="2" s="1"/>
  <c r="Y1007" i="2" s="1"/>
  <c r="Y984" i="2" s="1"/>
  <c r="C1036" i="5"/>
  <c r="C1055" i="5" s="1"/>
  <c r="C1031" i="5" s="1"/>
  <c r="C1032" i="5" s="1"/>
  <c r="X988" i="5"/>
  <c r="B1036" i="5"/>
  <c r="Y1063" i="8"/>
  <c r="Y1066" i="8" s="1"/>
  <c r="Y1072" i="8"/>
  <c r="Y1091" i="8" s="1"/>
  <c r="Y1067" i="8" s="1"/>
  <c r="X1072" i="8"/>
  <c r="Y1065" i="9"/>
  <c r="Y1084" i="9" s="1"/>
  <c r="Y1060" i="9" s="1"/>
  <c r="B1063" i="9"/>
  <c r="Y1056" i="9"/>
  <c r="Y1059" i="9" s="1"/>
  <c r="X1065" i="9"/>
  <c r="C1088" i="7"/>
  <c r="C1107" i="7" s="1"/>
  <c r="C1083" i="7" s="1"/>
  <c r="C1084" i="7" s="1"/>
  <c r="X1040" i="7"/>
  <c r="B1088" i="7"/>
  <c r="C952" i="6" l="1"/>
  <c r="C971" i="6" s="1"/>
  <c r="C947" i="6" s="1"/>
  <c r="C948" i="6" s="1"/>
  <c r="X952" i="6" s="1"/>
  <c r="Y1042" i="4"/>
  <c r="X1043" i="4" s="1"/>
  <c r="X645" i="1"/>
  <c r="Y637" i="1"/>
  <c r="Y640" i="1" s="1"/>
  <c r="Y642" i="1" s="1"/>
  <c r="B691" i="1" s="1"/>
  <c r="B643" i="1"/>
  <c r="X595" i="1"/>
  <c r="C682" i="1"/>
  <c r="C685" i="1" s="1"/>
  <c r="C1025" i="2"/>
  <c r="C1028" i="2" s="1"/>
  <c r="B986" i="2"/>
  <c r="Y980" i="2"/>
  <c r="Y983" i="2" s="1"/>
  <c r="Y985" i="2" s="1"/>
  <c r="X986" i="2" s="1"/>
  <c r="X988" i="2"/>
  <c r="Y1036" i="5"/>
  <c r="Y1055" i="5" s="1"/>
  <c r="Y1031" i="5" s="1"/>
  <c r="Y1027" i="5"/>
  <c r="Y1030" i="5" s="1"/>
  <c r="B1034" i="5"/>
  <c r="X1036" i="5"/>
  <c r="Y1068" i="8"/>
  <c r="X1069" i="8" s="1"/>
  <c r="Y1061" i="9"/>
  <c r="X1062" i="9" s="1"/>
  <c r="Y1088" i="7"/>
  <c r="Y1107" i="7" s="1"/>
  <c r="Y1083" i="7" s="1"/>
  <c r="B1086" i="7"/>
  <c r="Y1079" i="7"/>
  <c r="Y1082" i="7" s="1"/>
  <c r="X1088" i="7"/>
  <c r="B950" i="6" l="1"/>
  <c r="Y952" i="6"/>
  <c r="Y971" i="6" s="1"/>
  <c r="Y947" i="6" s="1"/>
  <c r="Y943" i="6"/>
  <c r="Y946" i="6" s="1"/>
  <c r="Y948" i="6" s="1"/>
  <c r="X643" i="1"/>
  <c r="C691" i="1"/>
  <c r="C710" i="1" s="1"/>
  <c r="C686" i="1" s="1"/>
  <c r="C687" i="1" s="1"/>
  <c r="Y682" i="1" s="1"/>
  <c r="Y685" i="1" s="1"/>
  <c r="C1034" i="2"/>
  <c r="C1053" i="2" s="1"/>
  <c r="C1029" i="2" s="1"/>
  <c r="C1030" i="2" s="1"/>
  <c r="X1034" i="2" s="1"/>
  <c r="B1034" i="2"/>
  <c r="Y1032" i="5"/>
  <c r="X1033" i="5" s="1"/>
  <c r="Y1084" i="7"/>
  <c r="X1085" i="7" s="1"/>
  <c r="C999" i="6" l="1"/>
  <c r="C1018" i="6" s="1"/>
  <c r="C995" i="6" s="1"/>
  <c r="X949" i="6"/>
  <c r="C991" i="6"/>
  <c r="C994" i="6" s="1"/>
  <c r="C996" i="6" s="1"/>
  <c r="C738" i="1"/>
  <c r="C757" i="1" s="1"/>
  <c r="C734" i="1" s="1"/>
  <c r="Y691" i="1"/>
  <c r="Y710" i="1" s="1"/>
  <c r="Y686" i="1" s="1"/>
  <c r="Y687" i="1" s="1"/>
  <c r="C730" i="1" s="1"/>
  <c r="C733" i="1" s="1"/>
  <c r="X691" i="1"/>
  <c r="B689" i="1"/>
  <c r="B1032" i="2"/>
  <c r="Y1025" i="2"/>
  <c r="Y1028" i="2" s="1"/>
  <c r="Y1034" i="2"/>
  <c r="Y1053" i="2" s="1"/>
  <c r="Y1029" i="2" s="1"/>
  <c r="C735" i="1" l="1"/>
  <c r="Y738" i="1" s="1"/>
  <c r="Y757" i="1" s="1"/>
  <c r="Y734" i="1" s="1"/>
  <c r="C1036" i="6"/>
  <c r="C1039" i="6" s="1"/>
  <c r="X999" i="6"/>
  <c r="Y999" i="6"/>
  <c r="Y1018" i="6" s="1"/>
  <c r="Y995" i="6" s="1"/>
  <c r="B997" i="6"/>
  <c r="Y991" i="6"/>
  <c r="Y994" i="6" s="1"/>
  <c r="X688" i="1"/>
  <c r="Y1030" i="2"/>
  <c r="X1031" i="2" s="1"/>
  <c r="C775" i="1" l="1"/>
  <c r="C778" i="1" s="1"/>
  <c r="B736" i="1"/>
  <c r="Y730" i="1"/>
  <c r="Y733" i="1" s="1"/>
  <c r="Y735" i="1" s="1"/>
  <c r="C784" i="1" s="1"/>
  <c r="C803" i="1" s="1"/>
  <c r="C779" i="1" s="1"/>
  <c r="C780" i="1" s="1"/>
  <c r="X738" i="1"/>
  <c r="Y996" i="6"/>
  <c r="X997" i="6" s="1"/>
  <c r="B1045" i="6" l="1"/>
  <c r="C1045" i="6"/>
  <c r="C1064" i="6" s="1"/>
  <c r="C1040" i="6" s="1"/>
  <c r="C1041" i="6" s="1"/>
  <c r="B1043" i="6" s="1"/>
  <c r="B784" i="1"/>
  <c r="X736" i="1"/>
  <c r="X784" i="1"/>
  <c r="Y775" i="1"/>
  <c r="B782" i="1"/>
  <c r="Y784" i="1"/>
  <c r="Y803" i="1" s="1"/>
  <c r="Y779" i="1" s="1"/>
  <c r="Y1045" i="6" l="1"/>
  <c r="Y1064" i="6" s="1"/>
  <c r="Y1040" i="6" s="1"/>
  <c r="X1045" i="6"/>
  <c r="Y1036" i="6"/>
  <c r="Y1039" i="6" s="1"/>
  <c r="C831" i="1"/>
  <c r="C850" i="1" s="1"/>
  <c r="C827" i="1" s="1"/>
  <c r="Y778" i="1"/>
  <c r="Y780" i="1" s="1"/>
  <c r="Y1041" i="6" l="1"/>
  <c r="X1042" i="6" s="1"/>
  <c r="X781" i="1"/>
  <c r="C823" i="1"/>
  <c r="C826" i="1" s="1"/>
  <c r="C828" i="1" s="1"/>
  <c r="X831" i="1" l="1"/>
  <c r="Y823" i="1"/>
  <c r="Y826" i="1" s="1"/>
  <c r="Y831" i="1"/>
  <c r="Y850" i="1" s="1"/>
  <c r="Y827" i="1" s="1"/>
  <c r="B829" i="1"/>
  <c r="C868" i="1"/>
  <c r="C871" i="1" s="1"/>
  <c r="Y828" i="1" l="1"/>
  <c r="X829" i="1" l="1"/>
  <c r="C877" i="1"/>
  <c r="C896" i="1" s="1"/>
  <c r="C872" i="1" s="1"/>
  <c r="C873" i="1" s="1"/>
  <c r="B877" i="1"/>
  <c r="X877" i="1" l="1"/>
  <c r="B875" i="1"/>
  <c r="Y877" i="1"/>
  <c r="Y896" i="1" s="1"/>
  <c r="Y872" i="1" s="1"/>
  <c r="Y868" i="1"/>
  <c r="Y871" i="1" s="1"/>
  <c r="Y873" i="1" l="1"/>
  <c r="X874" i="1" l="1"/>
  <c r="C917" i="1"/>
  <c r="C920" i="1" s="1"/>
  <c r="C925" i="1"/>
  <c r="C944" i="1" s="1"/>
  <c r="C921" i="1" s="1"/>
  <c r="C922" i="1" l="1"/>
  <c r="Y917" i="1" s="1"/>
  <c r="Y920" i="1" s="1"/>
  <c r="C962" i="1" l="1"/>
  <c r="C965" i="1" s="1"/>
  <c r="Y925" i="1"/>
  <c r="Y944" i="1" s="1"/>
  <c r="Y921" i="1" s="1"/>
  <c r="Y922" i="1" s="1"/>
  <c r="B923" i="1"/>
  <c r="X925" i="1"/>
  <c r="X923" i="1" l="1"/>
  <c r="B971" i="1"/>
  <c r="C971" i="1"/>
  <c r="C990" i="1" s="1"/>
  <c r="C966" i="1" s="1"/>
  <c r="C967" i="1" s="1"/>
  <c r="X971" i="1" l="1"/>
  <c r="Y962" i="1"/>
  <c r="B969" i="1"/>
  <c r="Y971" i="1"/>
  <c r="Y990" i="1" s="1"/>
  <c r="Y966" i="1" s="1"/>
  <c r="Y965" i="1" l="1"/>
  <c r="Y967" i="1" s="1"/>
  <c r="C1018" i="1"/>
  <c r="C1037" i="1" s="1"/>
  <c r="C1014" i="1" s="1"/>
  <c r="X968" i="1" l="1"/>
  <c r="C1010" i="1"/>
  <c r="C1013" i="1" s="1"/>
  <c r="C1015" i="1" s="1"/>
  <c r="C1055" i="1" l="1"/>
  <c r="C1058" i="1" s="1"/>
  <c r="Y1018" i="1"/>
  <c r="Y1037" i="1" s="1"/>
  <c r="Y1014" i="1" s="1"/>
  <c r="Y1010" i="1"/>
  <c r="Y1013" i="1" s="1"/>
  <c r="X1018" i="1"/>
  <c r="B1016" i="1"/>
  <c r="Y1015" i="1" l="1"/>
  <c r="X1016" i="1" s="1"/>
  <c r="C242" i="3"/>
  <c r="C244" i="3" s="1"/>
  <c r="Y239" i="3" s="1"/>
  <c r="C1064" i="1" l="1"/>
  <c r="C1083" i="1" s="1"/>
  <c r="C1059" i="1" s="1"/>
  <c r="C1060" i="1" s="1"/>
  <c r="B1062" i="1" s="1"/>
  <c r="B1064" i="1"/>
  <c r="B246" i="3"/>
  <c r="Y248" i="3"/>
  <c r="Y267" i="3" s="1"/>
  <c r="Y243" i="3" s="1"/>
  <c r="X248" i="3"/>
  <c r="Y242" i="3"/>
  <c r="X1064" i="1" l="1"/>
  <c r="Y1064" i="1"/>
  <c r="Y1083" i="1" s="1"/>
  <c r="Y1059" i="1" s="1"/>
  <c r="Y1055" i="1"/>
  <c r="Y1058" i="1" s="1"/>
  <c r="Y244" i="3"/>
  <c r="C294" i="3" s="1"/>
  <c r="C313" i="3" s="1"/>
  <c r="C290" i="3" s="1"/>
  <c r="C286" i="3" l="1"/>
  <c r="C289" i="3" s="1"/>
  <c r="C291" i="3" s="1"/>
  <c r="X294" i="3" s="1"/>
  <c r="Y1060" i="1"/>
  <c r="X1061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60" i="3" l="1"/>
  <c r="C573" i="3" s="1"/>
  <c r="C556" i="3" s="1"/>
  <c r="C552" i="3"/>
  <c r="C555" i="3" s="1"/>
  <c r="X509" i="3"/>
  <c r="C557" i="3" l="1"/>
  <c r="Y552" i="3" l="1"/>
  <c r="Y555" i="3" s="1"/>
  <c r="X560" i="3"/>
  <c r="Y560" i="3"/>
  <c r="Y573" i="3" s="1"/>
  <c r="Y556" i="3" s="1"/>
  <c r="B558" i="3"/>
  <c r="C591" i="3"/>
  <c r="C594" i="3" s="1"/>
  <c r="Y557" i="3" l="1"/>
  <c r="X558" i="3" l="1"/>
  <c r="C600" i="3"/>
  <c r="C619" i="3" s="1"/>
  <c r="C595" i="3" s="1"/>
  <c r="C596" i="3" s="1"/>
  <c r="B600" i="3"/>
  <c r="B598" i="3" l="1"/>
  <c r="X600" i="3"/>
  <c r="Y591" i="3"/>
  <c r="Y600" i="3"/>
  <c r="Y619" i="3" s="1"/>
  <c r="Y595" i="3" s="1"/>
  <c r="C647" i="3" l="1"/>
  <c r="C666" i="3" s="1"/>
  <c r="C643" i="3" s="1"/>
  <c r="Y594" i="3"/>
  <c r="Y596" i="3" s="1"/>
  <c r="X597" i="3" l="1"/>
  <c r="C639" i="3"/>
  <c r="C642" i="3" s="1"/>
  <c r="C644" i="3" s="1"/>
  <c r="X647" i="3" l="1"/>
  <c r="Y639" i="3"/>
  <c r="Y642" i="3" s="1"/>
  <c r="Y647" i="3"/>
  <c r="Y666" i="3" s="1"/>
  <c r="Y643" i="3" s="1"/>
  <c r="B645" i="3"/>
  <c r="C684" i="3"/>
  <c r="C687" i="3" s="1"/>
  <c r="Y644" i="3" l="1"/>
  <c r="C693" i="3" s="1"/>
  <c r="C712" i="3" s="1"/>
  <c r="C688" i="3" s="1"/>
  <c r="C689" i="3" s="1"/>
  <c r="X645" i="3" l="1"/>
  <c r="B693" i="3"/>
  <c r="B691" i="3"/>
  <c r="Y684" i="3"/>
  <c r="Y693" i="3"/>
  <c r="Y712" i="3" s="1"/>
  <c r="Y688" i="3" s="1"/>
  <c r="X693" i="3"/>
  <c r="C740" i="3" l="1"/>
  <c r="C759" i="3" s="1"/>
  <c r="C736" i="3" s="1"/>
  <c r="Y687" i="3"/>
  <c r="Y689" i="3" s="1"/>
  <c r="C732" i="3" l="1"/>
  <c r="C735" i="3" s="1"/>
  <c r="C737" i="3" s="1"/>
  <c r="X690" i="3"/>
  <c r="B738" i="3" l="1"/>
  <c r="X740" i="3"/>
  <c r="C777" i="3"/>
  <c r="C780" i="3" s="1"/>
  <c r="Y732" i="3"/>
  <c r="Y735" i="3" s="1"/>
  <c r="Y740" i="3"/>
  <c r="Y759" i="3" s="1"/>
  <c r="Y736" i="3" s="1"/>
  <c r="Y737" i="3" l="1"/>
  <c r="B786" i="3" s="1"/>
  <c r="X738" i="3" l="1"/>
  <c r="C786" i="3"/>
  <c r="C805" i="3" s="1"/>
  <c r="C781" i="3" s="1"/>
  <c r="C782" i="3" s="1"/>
  <c r="Y777" i="3" s="1"/>
  <c r="Y786" i="3" l="1"/>
  <c r="Y805" i="3" s="1"/>
  <c r="Y781" i="3" s="1"/>
  <c r="B784" i="3"/>
  <c r="X786" i="3"/>
  <c r="Y780" i="3"/>
  <c r="C833" i="3"/>
  <c r="C852" i="3" s="1"/>
  <c r="C829" i="3" s="1"/>
  <c r="Y782" i="3" l="1"/>
  <c r="X783" i="3" s="1"/>
  <c r="C825" i="3" l="1"/>
  <c r="C828" i="3" s="1"/>
  <c r="C830" i="3" s="1"/>
  <c r="Y825" i="3" s="1"/>
  <c r="Y828" i="3" s="1"/>
  <c r="C870" i="3" l="1"/>
  <c r="C873" i="3" s="1"/>
  <c r="B831" i="3"/>
  <c r="Y833" i="3"/>
  <c r="Y852" i="3" s="1"/>
  <c r="Y829" i="3" s="1"/>
  <c r="Y830" i="3" s="1"/>
  <c r="X831" i="3" s="1"/>
  <c r="X833" i="3"/>
  <c r="B879" i="3" l="1"/>
  <c r="C879" i="3"/>
  <c r="C898" i="3" s="1"/>
  <c r="C874" i="3" s="1"/>
  <c r="C875" i="3" s="1"/>
  <c r="B877" i="3" s="1"/>
  <c r="X879" i="3" l="1"/>
  <c r="Y879" i="3"/>
  <c r="Y898" i="3" s="1"/>
  <c r="Y874" i="3" s="1"/>
  <c r="Y870" i="3"/>
  <c r="Y873" i="3" s="1"/>
  <c r="Y875" i="3" l="1"/>
  <c r="C919" i="3" s="1"/>
  <c r="C922" i="3" s="1"/>
  <c r="X876" i="3" l="1"/>
  <c r="C927" i="3"/>
  <c r="C946" i="3" s="1"/>
  <c r="C923" i="3" s="1"/>
  <c r="C924" i="3" s="1"/>
  <c r="Y919" i="3" l="1"/>
  <c r="Y922" i="3" s="1"/>
  <c r="B925" i="3"/>
  <c r="Y927" i="3"/>
  <c r="Y946" i="3" s="1"/>
  <c r="Y923" i="3" s="1"/>
  <c r="X927" i="3"/>
  <c r="C964" i="3"/>
  <c r="C967" i="3" s="1"/>
  <c r="Y924" i="3" l="1"/>
  <c r="C973" i="3" s="1"/>
  <c r="C992" i="3" s="1"/>
  <c r="C968" i="3" s="1"/>
  <c r="C969" i="3" s="1"/>
  <c r="X925" i="3" l="1"/>
  <c r="B973" i="3"/>
  <c r="B971" i="3"/>
  <c r="Y973" i="3"/>
  <c r="Y992" i="3" s="1"/>
  <c r="Y968" i="3" s="1"/>
  <c r="X973" i="3"/>
  <c r="Y964" i="3"/>
  <c r="Y967" i="3" l="1"/>
  <c r="Y969" i="3" s="1"/>
  <c r="C1020" i="3"/>
  <c r="C1039" i="3" s="1"/>
  <c r="C1016" i="3" s="1"/>
  <c r="C1012" i="3" l="1"/>
  <c r="C1015" i="3" s="1"/>
  <c r="C1017" i="3" s="1"/>
  <c r="X970" i="3"/>
  <c r="B1018" i="3" l="1"/>
  <c r="X1020" i="3"/>
  <c r="C1057" i="3"/>
  <c r="C1060" i="3" s="1"/>
  <c r="Y1012" i="3"/>
  <c r="Y1015" i="3" s="1"/>
  <c r="Y1020" i="3"/>
  <c r="Y1039" i="3" s="1"/>
  <c r="Y1016" i="3" s="1"/>
  <c r="Y1017" i="3" l="1"/>
  <c r="X1018" i="3" l="1"/>
  <c r="B1066" i="3"/>
  <c r="C1066" i="3"/>
  <c r="C1085" i="3" s="1"/>
  <c r="C1061" i="3" s="1"/>
  <c r="C1062" i="3" s="1"/>
  <c r="X1066" i="3" l="1"/>
  <c r="Y1057" i="3"/>
  <c r="Y1060" i="3" s="1"/>
  <c r="B1064" i="3"/>
  <c r="Y1066" i="3"/>
  <c r="Y1085" i="3" s="1"/>
  <c r="Y1061" i="3" s="1"/>
  <c r="Y1062" i="3" l="1"/>
  <c r="X1063" i="3" s="1"/>
</calcChain>
</file>

<file path=xl/sharedStrings.xml><?xml version="1.0" encoding="utf-8"?>
<sst xmlns="http://schemas.openxmlformats.org/spreadsheetml/2006/main" count="25788" uniqueCount="1061">
  <si>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</si>
  <si>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</si>
  <si>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</si>
  <si>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</si>
  <si>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</si>
  <si>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</si>
  <si>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</si>
  <si>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</si>
  <si>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</si>
  <si>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</si>
  <si>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</si>
  <si>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</si>
  <si>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</si>
  <si>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</si>
  <si>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</si>
  <si>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</si>
  <si>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</si>
  <si>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</si>
  <si>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</si>
  <si>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</si>
  <si>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</si>
  <si>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</si>
  <si>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</si>
  <si>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</si>
  <si>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</si>
  <si>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</si>
  <si>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</si>
  <si>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</si>
  <si>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</si>
  <si>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</si>
  <si>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</si>
  <si>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</si>
  <si>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</si>
  <si>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</si>
  <si>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</si>
  <si>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</si>
  <si>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</si>
  <si>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</si>
  <si>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</si>
  <si>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</si>
  <si>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</si>
  <si>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</si>
  <si>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</si>
  <si>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</si>
  <si>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</si>
  <si>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</si>
  <si>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</si>
  <si>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</si>
  <si>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</si>
  <si>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</si>
  <si>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</si>
  <si>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</si>
  <si>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</si>
  <si>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</si>
  <si>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</si>
  <si>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</si>
  <si>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</si>
  <si>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</si>
  <si>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</si>
  <si>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</si>
  <si>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</si>
  <si>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</si>
  <si>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</si>
  <si>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</si>
  <si>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</si>
  <si>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</si>
  <si>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</si>
  <si>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</si>
  <si>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</si>
  <si>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</si>
  <si>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</si>
  <si>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</si>
  <si>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</si>
  <si>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</si>
  <si>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</si>
  <si>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</si>
  <si>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</si>
  <si>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</si>
  <si>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</si>
  <si>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</si>
  <si>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</si>
  <si>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</si>
  <si>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</si>
  <si>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</si>
  <si>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</si>
  <si>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</si>
  <si>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</si>
  <si>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</si>
  <si>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</si>
  <si>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</si>
  <si>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</si>
  <si>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</si>
  <si>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</si>
  <si>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</si>
  <si>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</si>
  <si>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</si>
  <si>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</si>
  <si>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</si>
  <si>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</si>
  <si>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</si>
  <si>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</si>
  <si>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</si>
  <si>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</si>
  <si>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</si>
  <si>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</si>
  <si>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</si>
  <si>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</si>
  <si>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</si>
  <si>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</si>
  <si>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</si>
  <si>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</si>
  <si>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</si>
  <si>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</si>
  <si>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</si>
  <si>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</si>
  <si>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</si>
  <si>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</si>
  <si>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</si>
  <si>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</si>
  <si>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</si>
  <si>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</si>
  <si>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</si>
  <si>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</si>
  <si>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</si>
  <si>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</si>
  <si>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</si>
  <si>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</si>
  <si>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</si>
  <si>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</si>
  <si>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</si>
  <si>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</si>
  <si>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</si>
  <si>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</si>
  <si>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</si>
  <si>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</si>
  <si>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</si>
  <si>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</si>
  <si>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</si>
  <si>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</si>
  <si>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</si>
  <si>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</si>
  <si>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</si>
  <si>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</si>
  <si>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</si>
  <si>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</si>
  <si>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</si>
  <si>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</si>
  <si>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</si>
  <si>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</si>
  <si>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</si>
  <si>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</si>
  <si>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</si>
  <si>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</si>
  <si>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</si>
  <si>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</si>
  <si>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</si>
  <si>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</si>
  <si>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</si>
  <si>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</si>
  <si>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</si>
  <si>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</si>
  <si>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</si>
  <si>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</si>
  <si>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</si>
  <si>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</si>
  <si>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</si>
  <si>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</si>
  <si>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</si>
  <si>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</si>
  <si>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</si>
  <si>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</si>
  <si>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</si>
  <si>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</si>
  <si>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</si>
  <si>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</si>
  <si>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</si>
  <si>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</si>
  <si>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</si>
  <si>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</si>
  <si>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</si>
  <si>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</si>
  <si>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</si>
  <si>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</si>
  <si>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</si>
  <si>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</si>
  <si>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</si>
  <si>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</si>
  <si>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</si>
  <si>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</si>
  <si>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</si>
  <si>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</si>
  <si>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</si>
  <si>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</si>
  <si>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</si>
  <si>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</si>
  <si>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</si>
  <si>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</si>
  <si>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</si>
  <si>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</si>
  <si>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</si>
  <si>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</si>
  <si>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</si>
  <si>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</si>
  <si>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</si>
  <si>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</si>
  <si>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</si>
  <si>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</si>
  <si>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</si>
  <si>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</si>
  <si>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</si>
  <si>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</si>
  <si>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</si>
  <si>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</si>
  <si>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</si>
  <si>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</si>
  <si>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</si>
  <si>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</si>
  <si>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</si>
  <si>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</si>
  <si>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</si>
  <si>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</si>
  <si>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</si>
  <si>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</si>
  <si>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</si>
  <si>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</si>
  <si>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</si>
  <si>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</si>
  <si>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</si>
  <si>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</si>
  <si>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</si>
  <si>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</si>
  <si>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</si>
  <si>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</si>
  <si>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</si>
  <si>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</si>
  <si>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</si>
  <si>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</si>
  <si>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</si>
  <si>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</si>
  <si>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</si>
  <si>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</si>
  <si>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</si>
  <si>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</si>
  <si>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</si>
  <si>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</si>
  <si>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</si>
  <si>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</si>
  <si>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</si>
  <si>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</si>
  <si>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</si>
  <si>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</si>
  <si>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</si>
  <si>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</si>
  <si>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</si>
  <si>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</si>
  <si>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</si>
  <si>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</si>
  <si>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</si>
  <si>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</si>
  <si>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</si>
  <si>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</si>
  <si>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</si>
  <si>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</si>
  <si>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</si>
  <si>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</si>
  <si>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</si>
  <si>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</si>
  <si>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</si>
  <si>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</si>
  <si>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</si>
  <si>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</si>
  <si>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</si>
  <si>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</si>
  <si>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</si>
  <si>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</si>
  <si>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</si>
  <si>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</si>
  <si>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</si>
  <si>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</si>
  <si>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</si>
  <si>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</si>
  <si>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</si>
  <si>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</si>
  <si>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</si>
  <si>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</si>
  <si>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</si>
  <si>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</si>
  <si>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</si>
  <si>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</si>
  <si>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</si>
  <si>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</si>
  <si>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</si>
  <si>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</si>
  <si>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</si>
  <si>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</si>
  <si>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</si>
  <si>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</si>
  <si>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</si>
  <si>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</si>
  <si>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</si>
  <si>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</si>
  <si>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</si>
  <si>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</si>
  <si>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</si>
  <si>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</si>
  <si>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</si>
  <si>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</si>
  <si>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</si>
  <si>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</si>
  <si>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</si>
  <si>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</si>
  <si>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</si>
  <si>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</si>
  <si>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</si>
  <si>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</si>
  <si>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</si>
  <si>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</si>
  <si>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</si>
  <si>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</si>
  <si>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</si>
  <si>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</si>
  <si>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</si>
  <si>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</si>
  <si>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</si>
  <si>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</si>
  <si>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</si>
  <si>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</si>
  <si>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</si>
  <si>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</si>
  <si>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</si>
  <si>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</si>
  <si>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</si>
  <si>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</si>
  <si>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</si>
  <si>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</si>
  <si>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</si>
  <si>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</si>
  <si>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</si>
  <si>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</si>
  <si>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</si>
  <si>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</si>
  <si>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</si>
  <si>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</si>
  <si>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</si>
  <si>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</si>
  <si>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</si>
  <si>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</si>
  <si>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</si>
  <si>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</si>
  <si>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</si>
  <si>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</si>
  <si>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</si>
  <si>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</si>
  <si>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</si>
  <si>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</si>
  <si>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</si>
  <si>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</si>
  <si>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</si>
  <si>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</si>
  <si>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</si>
  <si>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</si>
  <si>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</si>
  <si>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</si>
  <si>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</si>
  <si>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</si>
  <si>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</si>
  <si>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</si>
  <si>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</si>
  <si>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</si>
  <si>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</si>
  <si>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</si>
  <si>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</si>
  <si>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</si>
  <si>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</si>
  <si>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</si>
  <si>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</si>
  <si>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</si>
  <si>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</si>
  <si>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</si>
  <si>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</si>
  <si>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</si>
  <si>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</si>
  <si>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</si>
  <si>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</si>
  <si>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</si>
  <si>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</si>
  <si>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</si>
  <si>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</si>
  <si>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</si>
  <si>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</si>
  <si>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</si>
  <si>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</si>
  <si>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</si>
  <si>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</si>
  <si>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</si>
  <si>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</si>
  <si>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</si>
  <si>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</si>
  <si>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</si>
  <si>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</si>
  <si>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</si>
  <si>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</si>
  <si>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</si>
  <si>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</si>
  <si>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</si>
  <si>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</si>
  <si>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</si>
  <si>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</si>
  <si>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</si>
  <si>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</si>
  <si>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</si>
  <si>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</si>
  <si>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</si>
  <si>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</si>
  <si>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</si>
  <si>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</si>
  <si>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</si>
  <si>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</si>
  <si>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</si>
  <si>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</si>
  <si>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</si>
  <si>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</si>
  <si>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</si>
  <si>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</si>
  <si>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</si>
  <si>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</si>
  <si>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</si>
  <si>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</si>
  <si>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</si>
  <si>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</si>
  <si>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</si>
  <si>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</si>
  <si>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</si>
  <si>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</si>
  <si>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</si>
  <si>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</si>
  <si>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</si>
  <si>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</si>
  <si>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</si>
  <si>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</si>
  <si>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</si>
  <si>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</si>
  <si>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</si>
  <si>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</si>
  <si>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</si>
  <si>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</si>
  <si>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</si>
  <si>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</si>
  <si>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</si>
  <si>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</si>
  <si>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</si>
  <si>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</si>
  <si>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</si>
  <si>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</si>
  <si>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</si>
  <si>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</si>
  <si>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</si>
  <si>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</si>
  <si>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</si>
  <si>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</si>
  <si>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</si>
  <si>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</si>
  <si>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</si>
  <si>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</si>
  <si>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</si>
  <si>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</si>
  <si>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</si>
  <si>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</si>
  <si>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</si>
  <si>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</si>
  <si>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</si>
  <si>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</si>
  <si>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</si>
  <si>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</si>
  <si>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</si>
  <si>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</si>
  <si>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</si>
  <si>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</si>
  <si>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</si>
  <si>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</si>
  <si>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</si>
  <si>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</si>
  <si>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</si>
  <si>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</si>
  <si>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</si>
  <si>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</si>
  <si>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</si>
  <si>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</si>
  <si>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</si>
  <si>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</si>
  <si>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</si>
  <si>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</si>
  <si>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</si>
  <si>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</si>
  <si>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</si>
  <si>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</si>
  <si>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</si>
  <si>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</si>
  <si>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</si>
  <si>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</si>
  <si>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</si>
  <si>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</si>
  <si>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</si>
  <si>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</si>
  <si>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</si>
  <si>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</si>
  <si>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</si>
  <si>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</si>
  <si>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</si>
  <si>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</si>
  <si>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</si>
  <si>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</si>
  <si>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</si>
  <si>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</si>
  <si>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</si>
  <si>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</si>
  <si>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</si>
  <si>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</si>
  <si>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</si>
  <si>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</si>
  <si>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</si>
  <si>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</si>
  <si>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</si>
  <si>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</si>
  <si>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</si>
  <si>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</si>
  <si>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</si>
  <si>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</si>
  <si>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</si>
  <si>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</si>
  <si>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</si>
  <si>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</si>
  <si>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</si>
  <si>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</si>
  <si>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</si>
  <si>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</si>
  <si>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</si>
  <si>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</si>
  <si>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</si>
  <si>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</si>
  <si>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</si>
  <si>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</si>
  <si>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</si>
  <si>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</si>
  <si>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</si>
  <si>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</si>
  <si>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</si>
  <si>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</si>
  <si>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</si>
  <si>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</si>
  <si>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</si>
  <si>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</si>
  <si>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</si>
  <si>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</si>
  <si>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</si>
  <si>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</si>
  <si>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</si>
  <si>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</si>
  <si>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</si>
  <si>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</si>
  <si>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</si>
  <si>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</si>
  <si>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</si>
  <si>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</si>
  <si>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</si>
  <si>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</si>
  <si>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</si>
  <si>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</si>
  <si>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</si>
  <si>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</si>
  <si>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</si>
  <si>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</si>
  <si>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</si>
  <si>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</si>
  <si>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</si>
  <si>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</si>
  <si>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</si>
  <si>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</si>
  <si>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</si>
  <si>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</si>
  <si>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</si>
  <si>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</si>
  <si>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</si>
  <si>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</si>
  <si>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</si>
  <si>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</si>
  <si>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</si>
  <si>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</si>
  <si>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</si>
  <si>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</si>
  <si>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</si>
  <si>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</si>
  <si>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</si>
  <si>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</si>
  <si>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</si>
  <si>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</si>
  <si>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</si>
  <si>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</si>
  <si>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</si>
  <si>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</si>
  <si>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</si>
  <si>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</si>
  <si>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</si>
  <si>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</si>
  <si>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</si>
  <si>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</si>
  <si>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</si>
  <si>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</si>
  <si>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</si>
  <si>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</si>
  <si>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</si>
  <si>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</si>
  <si>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</si>
  <si>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</si>
  <si>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</si>
  <si>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</si>
  <si>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</si>
  <si>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</si>
  <si>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</si>
  <si>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</si>
  <si>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</si>
  <si>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</si>
  <si>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</si>
  <si>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</si>
  <si>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</si>
  <si>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</si>
  <si>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</si>
  <si>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</si>
  <si>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</si>
  <si>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</si>
  <si>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</si>
  <si>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</si>
  <si>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</si>
  <si>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</si>
  <si>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</si>
  <si>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</si>
  <si>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</si>
  <si>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</si>
  <si>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</si>
  <si>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</si>
  <si>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</si>
  <si>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</si>
  <si>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</si>
  <si>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</si>
  <si>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</si>
  <si>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</si>
  <si>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</si>
  <si>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</si>
  <si>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</si>
  <si>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</si>
  <si>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</si>
  <si>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</si>
  <si>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</si>
  <si>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</si>
  <si>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</si>
  <si>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</si>
  <si>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</si>
  <si>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</si>
  <si>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</si>
  <si>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</si>
  <si>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</si>
  <si>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</si>
  <si>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</si>
  <si>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</si>
  <si>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</si>
  <si>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</si>
  <si>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</si>
  <si>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</si>
  <si>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</si>
  <si>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</si>
  <si>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</si>
  <si>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</si>
  <si>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</si>
  <si>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</si>
  <si>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</si>
  <si>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</si>
  <si>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</si>
  <si>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</si>
  <si>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</si>
  <si>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</si>
  <si>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</si>
  <si>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</si>
  <si>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</si>
  <si>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</si>
  <si>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</si>
  <si>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</si>
  <si>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</si>
  <si>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</si>
  <si>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</si>
  <si>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</si>
  <si>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</si>
  <si>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</si>
  <si>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</si>
  <si>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</si>
  <si>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</si>
  <si>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</si>
  <si>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</si>
  <si>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</si>
  <si>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</si>
  <si>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</si>
  <si>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</si>
  <si>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</si>
  <si>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</si>
  <si>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</si>
  <si>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</si>
  <si>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</si>
  <si>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</si>
  <si>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</si>
  <si>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</si>
  <si>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</si>
  <si>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</si>
  <si>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</si>
  <si>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</si>
  <si>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</si>
  <si>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</si>
  <si>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</si>
  <si>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</si>
  <si>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</si>
  <si>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</si>
  <si>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</si>
  <si>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</si>
  <si>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</si>
  <si>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</si>
  <si>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</si>
  <si>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</si>
  <si>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</si>
  <si>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</si>
  <si>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</si>
  <si>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</si>
  <si>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</si>
  <si>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</si>
  <si>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</si>
  <si>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</si>
  <si>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</si>
  <si>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</si>
  <si>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</si>
  <si>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</si>
  <si>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</si>
  <si>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</si>
  <si>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</si>
  <si>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</si>
  <si>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</si>
  <si>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</si>
  <si>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</si>
  <si>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</si>
  <si>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</si>
  <si>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</si>
  <si>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</si>
  <si>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</si>
  <si>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</si>
  <si>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</si>
  <si>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</si>
  <si>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</si>
  <si>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</si>
  <si>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</si>
  <si>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</si>
  <si>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</si>
  <si>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</si>
  <si>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</si>
  <si>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</si>
  <si>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</si>
  <si>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</si>
  <si>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</si>
  <si>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</si>
  <si>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</si>
  <si>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</si>
  <si>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</si>
  <si>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</si>
  <si>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</si>
  <si>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</si>
  <si>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</si>
  <si>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</si>
  <si>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</si>
  <si>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</si>
  <si>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</si>
  <si>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</si>
  <si>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</si>
  <si>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</si>
  <si>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</si>
  <si>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</si>
  <si>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</si>
  <si>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</si>
  <si>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</si>
  <si>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</si>
  <si>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</si>
  <si>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</si>
  <si>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</si>
  <si>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</si>
  <si>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</si>
  <si>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</si>
  <si>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</si>
  <si>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</si>
  <si>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</si>
  <si>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</si>
  <si>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</si>
  <si>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</si>
  <si>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</si>
  <si>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</si>
  <si>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</si>
  <si>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</si>
  <si>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</si>
  <si>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</si>
  <si>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</si>
  <si>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</si>
  <si>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</si>
  <si>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</si>
  <si>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</si>
  <si>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</si>
  <si>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</si>
  <si>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</si>
  <si>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</si>
  <si>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</si>
  <si>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</si>
  <si>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</si>
  <si>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</si>
  <si>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</si>
  <si>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</si>
  <si>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</si>
  <si>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</si>
  <si>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</si>
  <si>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</si>
  <si>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</si>
  <si>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</si>
  <si>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</si>
  <si>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</si>
  <si>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</si>
  <si>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</si>
  <si>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</si>
  <si>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</si>
  <si>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</si>
  <si>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</si>
  <si>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</si>
  <si>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</si>
  <si>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</si>
  <si>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</si>
  <si>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</si>
  <si>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</si>
  <si>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</si>
  <si>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</si>
  <si>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</si>
  <si>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</si>
  <si>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</si>
  <si>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</si>
  <si>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</si>
  <si>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</si>
  <si>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</si>
  <si>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</si>
  <si>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</si>
  <si>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</si>
  <si>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</si>
  <si>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</si>
  <si>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</si>
  <si>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</si>
  <si>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</si>
  <si>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</si>
  <si>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</si>
  <si>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</si>
  <si>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</si>
  <si>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</si>
  <si>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</si>
  <si>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</si>
  <si>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</si>
  <si>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</si>
  <si>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</si>
  <si>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</si>
  <si>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</si>
  <si>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</si>
  <si>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</si>
  <si>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</si>
  <si>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</si>
  <si>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</si>
  <si>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</si>
  <si>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</si>
  <si>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</si>
  <si>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</si>
  <si>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</si>
  <si>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</si>
  <si>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</si>
  <si>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</si>
  <si>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</si>
  <si>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</si>
  <si>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</si>
  <si>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</si>
  <si>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</si>
  <si>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</si>
  <si>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</si>
  <si>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</si>
  <si>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</si>
  <si>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</si>
  <si>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</si>
  <si>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</si>
  <si>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</si>
  <si>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</si>
  <si>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</si>
  <si>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</si>
  <si>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</si>
  <si>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</si>
  <si>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</si>
  <si>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</si>
  <si>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</si>
  <si>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</si>
  <si>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</si>
  <si>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</si>
  <si>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</si>
  <si>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</si>
  <si>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</si>
  <si>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</si>
  <si>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</si>
  <si>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</si>
  <si>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</si>
  <si>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</si>
  <si>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</si>
  <si>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</si>
  <si>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</si>
  <si>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</si>
  <si>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</si>
  <si>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</si>
  <si>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</si>
  <si>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</si>
  <si>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</si>
  <si>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</si>
  <si>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</si>
  <si>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</si>
  <si>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</si>
  <si>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</si>
  <si>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</si>
  <si>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</si>
  <si>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</si>
  <si>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</si>
  <si>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</si>
  <si>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</si>
  <si>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</si>
  <si>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</si>
  <si>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</si>
  <si>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</si>
  <si>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</si>
  <si>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</si>
  <si>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</si>
  <si>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</si>
  <si>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</si>
  <si>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</si>
  <si>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</si>
  <si>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</si>
  <si>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</si>
  <si>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</si>
  <si>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</si>
  <si>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</si>
  <si>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</si>
  <si>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</si>
  <si>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</si>
  <si>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</si>
  <si>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</si>
  <si>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</si>
  <si>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</si>
  <si>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</si>
  <si>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</si>
  <si>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</si>
  <si>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</si>
  <si>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</si>
  <si>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</si>
  <si>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</si>
  <si>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</si>
  <si>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</si>
  <si>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</si>
  <si>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</si>
  <si>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</si>
  <si>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</si>
  <si>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</si>
  <si>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</si>
  <si>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</si>
  <si>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</si>
  <si>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</si>
  <si>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</si>
  <si>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</si>
  <si>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</si>
  <si>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</si>
  <si>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</si>
  <si>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</si>
  <si>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</si>
  <si>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</si>
  <si>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</si>
  <si>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</si>
  <si>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</si>
  <si>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</si>
  <si>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</si>
  <si>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</si>
  <si>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</si>
  <si>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</si>
  <si>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</si>
  <si>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</si>
  <si>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</si>
  <si>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</si>
  <si>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</si>
  <si>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</si>
  <si>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</si>
  <si>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</si>
  <si>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</si>
  <si>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</si>
  <si>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</si>
  <si>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</si>
  <si>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</si>
  <si>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</si>
  <si>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</si>
  <si>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</si>
  <si>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</si>
  <si>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>ADEALNTOS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</si>
  <si>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</si>
  <si>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</si>
  <si>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</si>
  <si>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</si>
  <si>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Eduardo Bayas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</si>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</sst>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19050</xdr:rowOff>
    </xdr:from>
    <xdr:to>
      <xdr:col>8</xdr:col>
      <xdr:colOff>9525</xdr:colOff>
      <xdr:row>48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46</xdr:row>
      <xdr:rowOff>28575</xdr:rowOff>
    </xdr:from>
    <xdr:to>
      <xdr:col>16</xdr:col>
      <xdr:colOff>154080</xdr:colOff>
      <xdr:row>48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69</xdr:row>
      <xdr:rowOff>57150</xdr:rowOff>
    </xdr:from>
    <xdr:to>
      <xdr:col>8</xdr:col>
      <xdr:colOff>0</xdr:colOff>
      <xdr:row>71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69</xdr:row>
      <xdr:rowOff>28575</xdr:rowOff>
    </xdr:from>
    <xdr:to>
      <xdr:col>16</xdr:col>
      <xdr:colOff>154080</xdr:colOff>
      <xdr:row>71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19050</xdr:rowOff>
    </xdr:from>
    <xdr:to>
      <xdr:col>8</xdr:col>
      <xdr:colOff>9525</xdr:colOff>
      <xdr:row>95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93</xdr:row>
      <xdr:rowOff>0</xdr:rowOff>
    </xdr:from>
    <xdr:to>
      <xdr:col>16</xdr:col>
      <xdr:colOff>154080</xdr:colOff>
      <xdr:row>95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116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138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116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138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161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420" workbookViewId="0">
      <selection activeCell="B528" sqref="B52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81</v>
      </c>
      <c r="F8" s="174"/>
      <c r="G8" s="174"/>
      <c r="H8" s="174"/>
      <c r="V8" s="17"/>
      <c r="X8" s="23" t="s">
        <v>32</v>
      </c>
      <c r="Y8" s="20">
        <f>IF(B8="PAGADO",0,C13)</f>
        <v>-261</v>
      </c>
      <c r="AA8" s="174" t="s">
        <v>60</v>
      </c>
      <c r="AB8" s="174"/>
      <c r="AC8" s="174"/>
      <c r="AD8" s="17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NO PAGAR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74" t="s">
        <v>60</v>
      </c>
      <c r="F53" s="174"/>
      <c r="G53" s="174"/>
      <c r="H53" s="174"/>
      <c r="V53" s="17"/>
      <c r="X53" s="23" t="s">
        <v>32</v>
      </c>
      <c r="Y53" s="20">
        <f>IF(B53="PAGADO",0,C58)</f>
        <v>97.079999999999984</v>
      </c>
      <c r="AA53" s="174" t="s">
        <v>81</v>
      </c>
      <c r="AB53" s="174"/>
      <c r="AC53" s="174"/>
      <c r="AD53" s="174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150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74" t="s">
        <v>81</v>
      </c>
      <c r="F106" s="174"/>
      <c r="G106" s="174"/>
      <c r="H106" s="174"/>
      <c r="V106" s="17"/>
      <c r="X106" s="23" t="s">
        <v>32</v>
      </c>
      <c r="Y106" s="20">
        <f>IF(B106="PAGADO",0,C111)</f>
        <v>97.079999999999984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74" t="s">
        <v>81</v>
      </c>
      <c r="F151" s="174"/>
      <c r="G151" s="174"/>
      <c r="H151" s="174"/>
      <c r="V151" s="17"/>
      <c r="X151" s="23" t="s">
        <v>32</v>
      </c>
      <c r="Y151" s="20">
        <f>IF(B151="PAGADO",0,C156)</f>
        <v>97.079999999999984</v>
      </c>
      <c r="AA151" s="174" t="s">
        <v>81</v>
      </c>
      <c r="AB151" s="174"/>
      <c r="AC151" s="174"/>
      <c r="AD151" s="17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6" t="s">
        <v>29</v>
      </c>
      <c r="AD194" s="176"/>
      <c r="AE194" s="176"/>
    </row>
    <row r="195" spans="2:41">
      <c r="H195" s="173" t="s">
        <v>28</v>
      </c>
      <c r="I195" s="173"/>
      <c r="J195" s="173"/>
      <c r="V195" s="17"/>
      <c r="AC195" s="176"/>
      <c r="AD195" s="176"/>
      <c r="AE195" s="176"/>
    </row>
    <row r="196" spans="2:41">
      <c r="H196" s="173"/>
      <c r="I196" s="173"/>
      <c r="J196" s="173"/>
      <c r="V196" s="17"/>
      <c r="AC196" s="176"/>
      <c r="AD196" s="176"/>
      <c r="AE196" s="17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74" t="s">
        <v>81</v>
      </c>
      <c r="F200" s="174"/>
      <c r="G200" s="174"/>
      <c r="H200" s="174"/>
      <c r="V200" s="17"/>
      <c r="X200" s="23" t="s">
        <v>32</v>
      </c>
      <c r="Y200" s="20">
        <f>IF(B200="PAGADO",0,C205)</f>
        <v>-796.44</v>
      </c>
      <c r="AA200" s="174" t="s">
        <v>81</v>
      </c>
      <c r="AB200" s="174"/>
      <c r="AC200" s="174"/>
      <c r="AD200" s="174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7" t="str">
        <f>IF(C205&lt;0,"NO PAGAR","COBRAR")</f>
        <v>NO PAGAR</v>
      </c>
      <c r="C206" s="17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7" t="str">
        <f>IF(Y205&lt;0,"NO PAGAR","COBRAR")</f>
        <v>NO PAGAR</v>
      </c>
      <c r="Y206" s="17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796.44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3" t="s">
        <v>30</v>
      </c>
      <c r="I240" s="173"/>
      <c r="J240" s="173"/>
      <c r="V240" s="17"/>
      <c r="AA240" s="173" t="s">
        <v>31</v>
      </c>
      <c r="AB240" s="173"/>
      <c r="AC240" s="173"/>
    </row>
    <row r="241" spans="2:41">
      <c r="H241" s="173"/>
      <c r="I241" s="173"/>
      <c r="J241" s="173"/>
      <c r="V241" s="17"/>
      <c r="AA241" s="173"/>
      <c r="AB241" s="173"/>
      <c r="AC241" s="17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74" t="s">
        <v>20</v>
      </c>
      <c r="F245" s="174"/>
      <c r="G245" s="174"/>
      <c r="H245" s="174"/>
      <c r="V245" s="17"/>
      <c r="X245" s="23" t="s">
        <v>32</v>
      </c>
      <c r="Y245" s="20">
        <f>IF(B245="PAGADO",0,C250)</f>
        <v>-892.3900000000001</v>
      </c>
      <c r="AA245" s="174" t="s">
        <v>20</v>
      </c>
      <c r="AB245" s="174"/>
      <c r="AC245" s="174"/>
      <c r="AD245" s="174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5" t="str">
        <f>IF(Y250&lt;0,"NO PAGAR","COBRAR'")</f>
        <v>NO PAGAR</v>
      </c>
      <c r="Y251" s="17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5" t="str">
        <f>IF(C250&lt;0,"NO PAGAR","COBRAR'")</f>
        <v>NO PAGAR</v>
      </c>
      <c r="C252" s="17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6" t="s">
        <v>29</v>
      </c>
      <c r="AD286" s="176"/>
      <c r="AE286" s="176"/>
    </row>
    <row r="287" spans="2:31">
      <c r="H287" s="173" t="s">
        <v>28</v>
      </c>
      <c r="I287" s="173"/>
      <c r="J287" s="173"/>
      <c r="V287" s="17"/>
      <c r="AC287" s="176"/>
      <c r="AD287" s="176"/>
      <c r="AE287" s="176"/>
    </row>
    <row r="288" spans="2:31">
      <c r="H288" s="173"/>
      <c r="I288" s="173"/>
      <c r="J288" s="173"/>
      <c r="V288" s="17"/>
      <c r="AC288" s="176"/>
      <c r="AD288" s="176"/>
      <c r="AE288" s="17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74" t="s">
        <v>601</v>
      </c>
      <c r="F292" s="174"/>
      <c r="G292" s="174"/>
      <c r="H292" s="174"/>
      <c r="V292" s="17"/>
      <c r="X292" s="23" t="s">
        <v>32</v>
      </c>
      <c r="Y292" s="20">
        <f>IF(B292="PAGADO",0,C297)</f>
        <v>-892.3900000000001</v>
      </c>
      <c r="AA292" s="174" t="s">
        <v>81</v>
      </c>
      <c r="AB292" s="174"/>
      <c r="AC292" s="174"/>
      <c r="AD292" s="17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7" t="str">
        <f>IF(C297&lt;0,"NO PAGAR","COBRAR")</f>
        <v>NO PAGAR</v>
      </c>
      <c r="C298" s="17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7" t="str">
        <f>IF(Y297&lt;0,"NO PAGAR","COBRAR")</f>
        <v>NO PAGAR</v>
      </c>
      <c r="Y298" s="17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3" t="s">
        <v>30</v>
      </c>
      <c r="I332" s="173"/>
      <c r="J332" s="173"/>
      <c r="V332" s="17"/>
      <c r="AA332" s="173" t="s">
        <v>31</v>
      </c>
      <c r="AB332" s="173"/>
      <c r="AC332" s="173"/>
    </row>
    <row r="333" spans="1:43">
      <c r="H333" s="173"/>
      <c r="I333" s="173"/>
      <c r="J333" s="173"/>
      <c r="V333" s="17"/>
      <c r="AA333" s="173"/>
      <c r="AB333" s="173"/>
      <c r="AC333" s="17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74" t="s">
        <v>81</v>
      </c>
      <c r="F337" s="174"/>
      <c r="G337" s="174"/>
      <c r="H337" s="174"/>
      <c r="V337" s="17"/>
      <c r="X337" s="23" t="s">
        <v>32</v>
      </c>
      <c r="Y337" s="20">
        <f>IF(B1137="PAGADO",0,C342)</f>
        <v>-1988.3400000000001</v>
      </c>
      <c r="AA337" s="174" t="s">
        <v>60</v>
      </c>
      <c r="AB337" s="174"/>
      <c r="AC337" s="174"/>
      <c r="AD337" s="17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70" t="s">
        <v>7</v>
      </c>
      <c r="AB342" s="171"/>
      <c r="AC342" s="17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5" t="str">
        <f>IF(Y342&lt;0,"NO PAGAR","COBRAR'")</f>
        <v>NO PAGAR</v>
      </c>
      <c r="Y343" s="175"/>
      <c r="AJ343" s="3"/>
      <c r="AK343" s="3"/>
      <c r="AL343" s="3"/>
      <c r="AM343" s="3"/>
      <c r="AN343" s="18"/>
      <c r="AO343" s="3"/>
    </row>
    <row r="344" spans="2:41" ht="23.25">
      <c r="B344" s="175" t="str">
        <f>IF(C342&lt;0,"NO PAGAR","COBRAR'")</f>
        <v>NO PAGAR</v>
      </c>
      <c r="C344" s="17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78" t="s">
        <v>5</v>
      </c>
      <c r="AC344" s="17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25">
        <v>45041</v>
      </c>
      <c r="AB345" s="179" t="s">
        <v>693</v>
      </c>
      <c r="AC345" s="17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6" t="s">
        <v>29</v>
      </c>
      <c r="AD379" s="176"/>
      <c r="AE379" s="176"/>
    </row>
    <row r="380" spans="2:31">
      <c r="H380" s="173" t="s">
        <v>28</v>
      </c>
      <c r="I380" s="173"/>
      <c r="J380" s="173"/>
      <c r="V380" s="17"/>
      <c r="AC380" s="176"/>
      <c r="AD380" s="176"/>
      <c r="AE380" s="176"/>
    </row>
    <row r="381" spans="2:31">
      <c r="H381" s="173"/>
      <c r="I381" s="173"/>
      <c r="J381" s="173"/>
      <c r="V381" s="17"/>
      <c r="AC381" s="176"/>
      <c r="AD381" s="176"/>
      <c r="AE381" s="17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74" t="s">
        <v>20</v>
      </c>
      <c r="F385" s="174"/>
      <c r="G385" s="174"/>
      <c r="H385" s="174"/>
      <c r="V385" s="17"/>
      <c r="X385" s="23" t="s">
        <v>32</v>
      </c>
      <c r="Y385" s="20">
        <f>IF(B385="PAGADO",0,C390)</f>
        <v>-2044.2500000000002</v>
      </c>
      <c r="AA385" s="174" t="s">
        <v>20</v>
      </c>
      <c r="AB385" s="174"/>
      <c r="AC385" s="174"/>
      <c r="AD385" s="17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7" t="str">
        <f>IF(C390&lt;0,"NO PAGAR","COBRAR")</f>
        <v>NO PAGAR</v>
      </c>
      <c r="C391" s="17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7" t="str">
        <f>IF(Y390&lt;0,"NO PAGAR","COBRAR")</f>
        <v>NO PAGAR</v>
      </c>
      <c r="Y391" s="17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73" t="s">
        <v>30</v>
      </c>
      <c r="I425" s="173"/>
      <c r="J425" s="173"/>
      <c r="V425" s="17"/>
      <c r="AA425" s="173" t="s">
        <v>31</v>
      </c>
      <c r="AB425" s="173"/>
      <c r="AC425" s="173"/>
    </row>
    <row r="426" spans="1:43">
      <c r="H426" s="173"/>
      <c r="I426" s="173"/>
      <c r="J426" s="173"/>
      <c r="V426" s="17"/>
      <c r="AA426" s="173"/>
      <c r="AB426" s="173"/>
      <c r="AC426" s="17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74" t="s">
        <v>844</v>
      </c>
      <c r="F430" s="174"/>
      <c r="G430" s="174"/>
      <c r="H430" s="174"/>
      <c r="V430" s="17"/>
      <c r="X430" s="23" t="s">
        <v>32</v>
      </c>
      <c r="Y430" s="20">
        <f>IF(B1230="PAGADO",0,C435)</f>
        <v>-2044.2500000000002</v>
      </c>
      <c r="AA430" s="174" t="s">
        <v>20</v>
      </c>
      <c r="AB430" s="174"/>
      <c r="AC430" s="174"/>
      <c r="AD430" s="174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5" t="str">
        <f>IF(Y435&lt;0,"NO PAGAR","COBRAR'")</f>
        <v>NO PAGAR</v>
      </c>
      <c r="Y436" s="17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5" t="str">
        <f>IF(C435&lt;0,"NO PAGAR","COBRAR'")</f>
        <v>NO PAGAR</v>
      </c>
      <c r="C437" s="17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0" t="s">
        <v>7</v>
      </c>
      <c r="F446" s="171"/>
      <c r="G446" s="17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76" t="s">
        <v>29</v>
      </c>
      <c r="AD476" s="176"/>
      <c r="AE476" s="176"/>
    </row>
    <row r="477" spans="8:31">
      <c r="H477" s="173" t="s">
        <v>28</v>
      </c>
      <c r="I477" s="173"/>
      <c r="J477" s="173"/>
      <c r="V477" s="17"/>
      <c r="AC477" s="176"/>
      <c r="AD477" s="176"/>
      <c r="AE477" s="176"/>
    </row>
    <row r="478" spans="8:31">
      <c r="H478" s="173"/>
      <c r="I478" s="173"/>
      <c r="J478" s="173"/>
      <c r="V478" s="17"/>
      <c r="AC478" s="176"/>
      <c r="AD478" s="176"/>
      <c r="AE478" s="17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74" t="s">
        <v>20</v>
      </c>
      <c r="F482" s="174"/>
      <c r="G482" s="174"/>
      <c r="H482" s="174"/>
      <c r="V482" s="17"/>
      <c r="X482" s="23" t="s">
        <v>32</v>
      </c>
      <c r="Y482" s="20">
        <f>IF(B482="PAGADO",0,C487)</f>
        <v>-2044.2500000000002</v>
      </c>
      <c r="AA482" s="174" t="s">
        <v>20</v>
      </c>
      <c r="AB482" s="174"/>
      <c r="AC482" s="174"/>
      <c r="AD482" s="174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77" t="str">
        <f>IF(C487&lt;0,"NO PAGAR","COBRAR")</f>
        <v>NO PAGAR</v>
      </c>
      <c r="C488" s="17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77" t="str">
        <f>IF(Y487&lt;0,"NO PAGAR","COBRAR")</f>
        <v>NO PAGAR</v>
      </c>
      <c r="Y488" s="17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68" t="s">
        <v>9</v>
      </c>
      <c r="C489" s="16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68" t="s">
        <v>9</v>
      </c>
      <c r="Y489" s="16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70" t="s">
        <v>7</v>
      </c>
      <c r="F498" s="171"/>
      <c r="G498" s="17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70" t="s">
        <v>7</v>
      </c>
      <c r="AB498" s="171"/>
      <c r="AC498" s="17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70" t="s">
        <v>7</v>
      </c>
      <c r="O500" s="171"/>
      <c r="P500" s="171"/>
      <c r="Q500" s="172"/>
      <c r="R500" s="18">
        <f>SUM(R484:R499)</f>
        <v>0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73" t="s">
        <v>30</v>
      </c>
      <c r="I522" s="173"/>
      <c r="J522" s="173"/>
      <c r="V522" s="17"/>
      <c r="AA522" s="173" t="s">
        <v>31</v>
      </c>
      <c r="AB522" s="173"/>
      <c r="AC522" s="173"/>
    </row>
    <row r="523" spans="1:43">
      <c r="H523" s="173"/>
      <c r="I523" s="173"/>
      <c r="J523" s="173"/>
      <c r="V523" s="17"/>
      <c r="AA523" s="173"/>
      <c r="AB523" s="173"/>
      <c r="AC523" s="173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74" t="s">
        <v>20</v>
      </c>
      <c r="F527" s="174"/>
      <c r="G527" s="174"/>
      <c r="H527" s="174"/>
      <c r="V527" s="17"/>
      <c r="X527" s="23" t="s">
        <v>32</v>
      </c>
      <c r="Y527" s="20">
        <f>IF(B1327="PAGADO",0,C532)</f>
        <v>-2044.2500000000002</v>
      </c>
      <c r="AA527" s="174" t="s">
        <v>20</v>
      </c>
      <c r="AB527" s="174"/>
      <c r="AC527" s="174"/>
      <c r="AD527" s="174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75" t="str">
        <f>IF(Y532&lt;0,"NO PAGAR","COBRAR'")</f>
        <v>NO PAGAR</v>
      </c>
      <c r="Y533" s="175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75" t="str">
        <f>IF(C532&lt;0,"NO PAGAR","COBRAR'")</f>
        <v>NO PAGAR</v>
      </c>
      <c r="C534" s="17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68" t="s">
        <v>9</v>
      </c>
      <c r="C535" s="16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68" t="s">
        <v>9</v>
      </c>
      <c r="Y535" s="16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70" t="s">
        <v>7</v>
      </c>
      <c r="F543" s="171"/>
      <c r="G543" s="17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70" t="s">
        <v>7</v>
      </c>
      <c r="AB543" s="171"/>
      <c r="AC543" s="17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70" t="s">
        <v>7</v>
      </c>
      <c r="O545" s="171"/>
      <c r="P545" s="171"/>
      <c r="Q545" s="172"/>
      <c r="R545" s="18">
        <f>SUM(R529:R544)</f>
        <v>0</v>
      </c>
      <c r="S545" s="3"/>
      <c r="V545" s="17"/>
      <c r="X545" s="12"/>
      <c r="Y545" s="10"/>
      <c r="AJ545" s="170" t="s">
        <v>7</v>
      </c>
      <c r="AK545" s="171"/>
      <c r="AL545" s="171"/>
      <c r="AM545" s="172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76" t="s">
        <v>29</v>
      </c>
      <c r="AD575" s="176"/>
      <c r="AE575" s="176"/>
    </row>
    <row r="576" spans="8:31">
      <c r="H576" s="173" t="s">
        <v>28</v>
      </c>
      <c r="I576" s="173"/>
      <c r="J576" s="173"/>
      <c r="V576" s="17"/>
      <c r="AC576" s="176"/>
      <c r="AD576" s="176"/>
      <c r="AE576" s="176"/>
    </row>
    <row r="577" spans="2:41">
      <c r="H577" s="173"/>
      <c r="I577" s="173"/>
      <c r="J577" s="173"/>
      <c r="V577" s="17"/>
      <c r="AC577" s="176"/>
      <c r="AD577" s="176"/>
      <c r="AE577" s="17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74" t="s">
        <v>20</v>
      </c>
      <c r="F581" s="174"/>
      <c r="G581" s="174"/>
      <c r="H581" s="174"/>
      <c r="V581" s="17"/>
      <c r="X581" s="23" t="s">
        <v>32</v>
      </c>
      <c r="Y581" s="20">
        <f>IF(B581="PAGADO",0,C586)</f>
        <v>-2044.2500000000002</v>
      </c>
      <c r="AA581" s="174" t="s">
        <v>20</v>
      </c>
      <c r="AB581" s="174"/>
      <c r="AC581" s="174"/>
      <c r="AD581" s="174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77" t="str">
        <f>IF(C586&lt;0,"NO PAGAR","COBRAR")</f>
        <v>NO PAGAR</v>
      </c>
      <c r="C587" s="17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77" t="str">
        <f>IF(Y586&lt;0,"NO PAGAR","COBRAR")</f>
        <v>NO PAGAR</v>
      </c>
      <c r="Y587" s="17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68" t="s">
        <v>9</v>
      </c>
      <c r="C588" s="16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68" t="s">
        <v>9</v>
      </c>
      <c r="Y588" s="16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70" t="s">
        <v>7</v>
      </c>
      <c r="F597" s="171"/>
      <c r="G597" s="17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70" t="s">
        <v>7</v>
      </c>
      <c r="AB597" s="171"/>
      <c r="AC597" s="17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70" t="s">
        <v>7</v>
      </c>
      <c r="O599" s="171"/>
      <c r="P599" s="171"/>
      <c r="Q599" s="172"/>
      <c r="R599" s="18">
        <f>SUM(R583:R598)</f>
        <v>0</v>
      </c>
      <c r="S599" s="3"/>
      <c r="V599" s="17"/>
      <c r="X599" s="12"/>
      <c r="Y599" s="10"/>
      <c r="AJ599" s="170" t="s">
        <v>7</v>
      </c>
      <c r="AK599" s="171"/>
      <c r="AL599" s="171"/>
      <c r="AM599" s="172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73" t="s">
        <v>30</v>
      </c>
      <c r="I621" s="173"/>
      <c r="J621" s="173"/>
      <c r="V621" s="17"/>
      <c r="AA621" s="173" t="s">
        <v>31</v>
      </c>
      <c r="AB621" s="173"/>
      <c r="AC621" s="173"/>
    </row>
    <row r="622" spans="1:43">
      <c r="H622" s="173"/>
      <c r="I622" s="173"/>
      <c r="J622" s="173"/>
      <c r="V622" s="17"/>
      <c r="AA622" s="173"/>
      <c r="AB622" s="173"/>
      <c r="AC622" s="173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74" t="s">
        <v>20</v>
      </c>
      <c r="F626" s="174"/>
      <c r="G626" s="174"/>
      <c r="H626" s="174"/>
      <c r="V626" s="17"/>
      <c r="X626" s="23" t="s">
        <v>32</v>
      </c>
      <c r="Y626" s="20">
        <f>IF(B1426="PAGADO",0,C631)</f>
        <v>-2044.2500000000002</v>
      </c>
      <c r="AA626" s="174" t="s">
        <v>20</v>
      </c>
      <c r="AB626" s="174"/>
      <c r="AC626" s="174"/>
      <c r="AD626" s="17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5" t="str">
        <f>IF(Y631&lt;0,"NO PAGAR","COBRAR'")</f>
        <v>NO PAGAR</v>
      </c>
      <c r="Y632" s="17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75" t="str">
        <f>IF(C631&lt;0,"NO PAGAR","COBRAR'")</f>
        <v>NO PAGAR</v>
      </c>
      <c r="C633" s="17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68" t="s">
        <v>9</v>
      </c>
      <c r="C634" s="16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68" t="s">
        <v>9</v>
      </c>
      <c r="Y634" s="16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76" t="s">
        <v>29</v>
      </c>
      <c r="AD668" s="176"/>
      <c r="AE668" s="176"/>
    </row>
    <row r="669" spans="8:31">
      <c r="H669" s="173" t="s">
        <v>28</v>
      </c>
      <c r="I669" s="173"/>
      <c r="J669" s="173"/>
      <c r="V669" s="17"/>
      <c r="AC669" s="176"/>
      <c r="AD669" s="176"/>
      <c r="AE669" s="176"/>
    </row>
    <row r="670" spans="8:31">
      <c r="H670" s="173"/>
      <c r="I670" s="173"/>
      <c r="J670" s="173"/>
      <c r="V670" s="17"/>
      <c r="AC670" s="176"/>
      <c r="AD670" s="176"/>
      <c r="AE670" s="17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74" t="s">
        <v>20</v>
      </c>
      <c r="F674" s="174"/>
      <c r="G674" s="174"/>
      <c r="H674" s="174"/>
      <c r="V674" s="17"/>
      <c r="X674" s="23" t="s">
        <v>32</v>
      </c>
      <c r="Y674" s="20">
        <f>IF(B674="PAGADO",0,C679)</f>
        <v>-2044.2500000000002</v>
      </c>
      <c r="AA674" s="174" t="s">
        <v>20</v>
      </c>
      <c r="AB674" s="174"/>
      <c r="AC674" s="174"/>
      <c r="AD674" s="174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77" t="str">
        <f>IF(C679&lt;0,"NO PAGAR","COBRAR")</f>
        <v>NO PAGAR</v>
      </c>
      <c r="C680" s="17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77" t="str">
        <f>IF(Y679&lt;0,"NO PAGAR","COBRAR")</f>
        <v>NO PAGAR</v>
      </c>
      <c r="Y680" s="17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68" t="s">
        <v>9</v>
      </c>
      <c r="C681" s="16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68" t="s">
        <v>9</v>
      </c>
      <c r="Y681" s="16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70" t="s">
        <v>7</v>
      </c>
      <c r="F690" s="171"/>
      <c r="G690" s="17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70" t="s">
        <v>7</v>
      </c>
      <c r="AB690" s="171"/>
      <c r="AC690" s="17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70" t="s">
        <v>7</v>
      </c>
      <c r="O692" s="171"/>
      <c r="P692" s="171"/>
      <c r="Q692" s="172"/>
      <c r="R692" s="18">
        <f>SUM(R676:R691)</f>
        <v>0</v>
      </c>
      <c r="S692" s="3"/>
      <c r="V692" s="17"/>
      <c r="X692" s="12"/>
      <c r="Y692" s="10"/>
      <c r="AJ692" s="170" t="s">
        <v>7</v>
      </c>
      <c r="AK692" s="171"/>
      <c r="AL692" s="171"/>
      <c r="AM692" s="172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73" t="s">
        <v>30</v>
      </c>
      <c r="I714" s="173"/>
      <c r="J714" s="173"/>
      <c r="V714" s="17"/>
      <c r="AA714" s="173" t="s">
        <v>31</v>
      </c>
      <c r="AB714" s="173"/>
      <c r="AC714" s="173"/>
    </row>
    <row r="715" spans="1:43">
      <c r="H715" s="173"/>
      <c r="I715" s="173"/>
      <c r="J715" s="173"/>
      <c r="V715" s="17"/>
      <c r="AA715" s="173"/>
      <c r="AB715" s="173"/>
      <c r="AC715" s="173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74" t="s">
        <v>20</v>
      </c>
      <c r="F719" s="174"/>
      <c r="G719" s="174"/>
      <c r="H719" s="174"/>
      <c r="V719" s="17"/>
      <c r="X719" s="23" t="s">
        <v>32</v>
      </c>
      <c r="Y719" s="20">
        <f>IF(B1519="PAGADO",0,C724)</f>
        <v>-2044.2500000000002</v>
      </c>
      <c r="AA719" s="174" t="s">
        <v>20</v>
      </c>
      <c r="AB719" s="174"/>
      <c r="AC719" s="174"/>
      <c r="AD719" s="174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5" t="str">
        <f>IF(Y724&lt;0,"NO PAGAR","COBRAR'")</f>
        <v>NO PAGAR</v>
      </c>
      <c r="Y725" s="175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75" t="str">
        <f>IF(C724&lt;0,"NO PAGAR","COBRAR'")</f>
        <v>NO PAGAR</v>
      </c>
      <c r="C726" s="175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68" t="s">
        <v>9</v>
      </c>
      <c r="C727" s="169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68" t="s">
        <v>9</v>
      </c>
      <c r="Y727" s="169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76" t="s">
        <v>29</v>
      </c>
      <c r="AD761" s="176"/>
      <c r="AE761" s="176"/>
    </row>
    <row r="762" spans="2:41">
      <c r="H762" s="173" t="s">
        <v>28</v>
      </c>
      <c r="I762" s="173"/>
      <c r="J762" s="173"/>
      <c r="V762" s="17"/>
      <c r="AC762" s="176"/>
      <c r="AD762" s="176"/>
      <c r="AE762" s="176"/>
    </row>
    <row r="763" spans="2:41">
      <c r="H763" s="173"/>
      <c r="I763" s="173"/>
      <c r="J763" s="173"/>
      <c r="V763" s="17"/>
      <c r="AC763" s="176"/>
      <c r="AD763" s="176"/>
      <c r="AE763" s="176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74" t="s">
        <v>20</v>
      </c>
      <c r="F767" s="174"/>
      <c r="G767" s="174"/>
      <c r="H767" s="174"/>
      <c r="V767" s="17"/>
      <c r="X767" s="23" t="s">
        <v>32</v>
      </c>
      <c r="Y767" s="20">
        <f>IF(B767="PAGADO",0,C772)</f>
        <v>-2044.2500000000002</v>
      </c>
      <c r="AA767" s="174" t="s">
        <v>20</v>
      </c>
      <c r="AB767" s="174"/>
      <c r="AC767" s="174"/>
      <c r="AD767" s="174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77" t="str">
        <f>IF(C772&lt;0,"NO PAGAR","COBRAR")</f>
        <v>NO PAGAR</v>
      </c>
      <c r="C773" s="17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77" t="str">
        <f>IF(Y772&lt;0,"NO PAGAR","COBRAR")</f>
        <v>NO PAGAR</v>
      </c>
      <c r="Y773" s="17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68" t="s">
        <v>9</v>
      </c>
      <c r="C774" s="16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68" t="s">
        <v>9</v>
      </c>
      <c r="Y774" s="169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70" t="s">
        <v>7</v>
      </c>
      <c r="F783" s="171"/>
      <c r="G783" s="172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70" t="s">
        <v>7</v>
      </c>
      <c r="AB783" s="171"/>
      <c r="AC783" s="172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70" t="s">
        <v>7</v>
      </c>
      <c r="O785" s="171"/>
      <c r="P785" s="171"/>
      <c r="Q785" s="172"/>
      <c r="R785" s="18">
        <f>SUM(R769:R784)</f>
        <v>0</v>
      </c>
      <c r="S785" s="3"/>
      <c r="V785" s="17"/>
      <c r="X785" s="12"/>
      <c r="Y785" s="10"/>
      <c r="AJ785" s="170" t="s">
        <v>7</v>
      </c>
      <c r="AK785" s="171"/>
      <c r="AL785" s="171"/>
      <c r="AM785" s="172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73" t="s">
        <v>30</v>
      </c>
      <c r="I807" s="173"/>
      <c r="J807" s="173"/>
      <c r="V807" s="17"/>
      <c r="AA807" s="173" t="s">
        <v>31</v>
      </c>
      <c r="AB807" s="173"/>
      <c r="AC807" s="173"/>
    </row>
    <row r="808" spans="1:43">
      <c r="H808" s="173"/>
      <c r="I808" s="173"/>
      <c r="J808" s="173"/>
      <c r="V808" s="17"/>
      <c r="AA808" s="173"/>
      <c r="AB808" s="173"/>
      <c r="AC808" s="173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74" t="s">
        <v>20</v>
      </c>
      <c r="F812" s="174"/>
      <c r="G812" s="174"/>
      <c r="H812" s="174"/>
      <c r="V812" s="17"/>
      <c r="X812" s="23" t="s">
        <v>32</v>
      </c>
      <c r="Y812" s="20">
        <f>IF(B1612="PAGADO",0,C817)</f>
        <v>-2044.2500000000002</v>
      </c>
      <c r="AA812" s="174" t="s">
        <v>20</v>
      </c>
      <c r="AB812" s="174"/>
      <c r="AC812" s="174"/>
      <c r="AD812" s="174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5" t="str">
        <f>IF(Y817&lt;0,"NO PAGAR","COBRAR'")</f>
        <v>NO PAGAR</v>
      </c>
      <c r="Y818" s="175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75" t="str">
        <f>IF(C817&lt;0,"NO PAGAR","COBRAR'")</f>
        <v>NO PAGAR</v>
      </c>
      <c r="C819" s="175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68" t="s">
        <v>9</v>
      </c>
      <c r="C820" s="169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68" t="s">
        <v>9</v>
      </c>
      <c r="Y820" s="169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76" t="s">
        <v>29</v>
      </c>
      <c r="AD854" s="176"/>
      <c r="AE854" s="176"/>
    </row>
    <row r="855" spans="2:41">
      <c r="H855" s="173" t="s">
        <v>28</v>
      </c>
      <c r="I855" s="173"/>
      <c r="J855" s="173"/>
      <c r="V855" s="17"/>
      <c r="AC855" s="176"/>
      <c r="AD855" s="176"/>
      <c r="AE855" s="176"/>
    </row>
    <row r="856" spans="2:41">
      <c r="H856" s="173"/>
      <c r="I856" s="173"/>
      <c r="J856" s="173"/>
      <c r="V856" s="17"/>
      <c r="AC856" s="176"/>
      <c r="AD856" s="176"/>
      <c r="AE856" s="176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74" t="s">
        <v>20</v>
      </c>
      <c r="F860" s="174"/>
      <c r="G860" s="174"/>
      <c r="H860" s="174"/>
      <c r="V860" s="17"/>
      <c r="X860" s="23" t="s">
        <v>32</v>
      </c>
      <c r="Y860" s="20">
        <f>IF(B860="PAGADO",0,C865)</f>
        <v>-2044.2500000000002</v>
      </c>
      <c r="AA860" s="174" t="s">
        <v>20</v>
      </c>
      <c r="AB860" s="174"/>
      <c r="AC860" s="174"/>
      <c r="AD860" s="174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77" t="str">
        <f>IF(C865&lt;0,"NO PAGAR","COBRAR")</f>
        <v>NO PAGAR</v>
      </c>
      <c r="C866" s="17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77" t="str">
        <f>IF(Y865&lt;0,"NO PAGAR","COBRAR")</f>
        <v>NO PAGAR</v>
      </c>
      <c r="Y866" s="177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68" t="s">
        <v>9</v>
      </c>
      <c r="C867" s="16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68" t="s">
        <v>9</v>
      </c>
      <c r="Y867" s="169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70" t="s">
        <v>7</v>
      </c>
      <c r="F876" s="171"/>
      <c r="G876" s="172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70" t="s">
        <v>7</v>
      </c>
      <c r="AB876" s="171"/>
      <c r="AC876" s="172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70" t="s">
        <v>7</v>
      </c>
      <c r="O878" s="171"/>
      <c r="P878" s="171"/>
      <c r="Q878" s="172"/>
      <c r="R878" s="18">
        <f>SUM(R862:R877)</f>
        <v>0</v>
      </c>
      <c r="S878" s="3"/>
      <c r="V878" s="17"/>
      <c r="X878" s="12"/>
      <c r="Y878" s="10"/>
      <c r="AJ878" s="170" t="s">
        <v>7</v>
      </c>
      <c r="AK878" s="171"/>
      <c r="AL878" s="171"/>
      <c r="AM878" s="172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73" t="s">
        <v>30</v>
      </c>
      <c r="I900" s="173"/>
      <c r="J900" s="173"/>
      <c r="V900" s="17"/>
      <c r="AA900" s="173" t="s">
        <v>31</v>
      </c>
      <c r="AB900" s="173"/>
      <c r="AC900" s="173"/>
    </row>
    <row r="901" spans="1:43">
      <c r="H901" s="173"/>
      <c r="I901" s="173"/>
      <c r="J901" s="173"/>
      <c r="V901" s="17"/>
      <c r="AA901" s="173"/>
      <c r="AB901" s="173"/>
      <c r="AC901" s="173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74" t="s">
        <v>20</v>
      </c>
      <c r="F905" s="174"/>
      <c r="G905" s="174"/>
      <c r="H905" s="174"/>
      <c r="V905" s="17"/>
      <c r="X905" s="23" t="s">
        <v>32</v>
      </c>
      <c r="Y905" s="20">
        <f>IF(B1705="PAGADO",0,C910)</f>
        <v>-2044.2500000000002</v>
      </c>
      <c r="AA905" s="174" t="s">
        <v>20</v>
      </c>
      <c r="AB905" s="174"/>
      <c r="AC905" s="174"/>
      <c r="AD905" s="174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75" t="str">
        <f>IF(Y910&lt;0,"NO PAGAR","COBRAR'")</f>
        <v>NO PAGAR</v>
      </c>
      <c r="Y911" s="175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75" t="str">
        <f>IF(C910&lt;0,"NO PAGAR","COBRAR'")</f>
        <v>NO PAGAR</v>
      </c>
      <c r="C912" s="175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68" t="s">
        <v>9</v>
      </c>
      <c r="C913" s="16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8" t="s">
        <v>9</v>
      </c>
      <c r="Y913" s="16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70" t="s">
        <v>7</v>
      </c>
      <c r="F921" s="171"/>
      <c r="G921" s="172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70" t="s">
        <v>7</v>
      </c>
      <c r="AB921" s="171"/>
      <c r="AC921" s="172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70" t="s">
        <v>7</v>
      </c>
      <c r="O923" s="171"/>
      <c r="P923" s="171"/>
      <c r="Q923" s="172"/>
      <c r="R923" s="18">
        <f>SUM(R907:R922)</f>
        <v>0</v>
      </c>
      <c r="S923" s="3"/>
      <c r="V923" s="17"/>
      <c r="X923" s="12"/>
      <c r="Y923" s="10"/>
      <c r="AJ923" s="170" t="s">
        <v>7</v>
      </c>
      <c r="AK923" s="171"/>
      <c r="AL923" s="171"/>
      <c r="AM923" s="172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76" t="s">
        <v>29</v>
      </c>
      <c r="AD948" s="176"/>
      <c r="AE948" s="176"/>
    </row>
    <row r="949" spans="2:41">
      <c r="H949" s="173" t="s">
        <v>28</v>
      </c>
      <c r="I949" s="173"/>
      <c r="J949" s="173"/>
      <c r="V949" s="17"/>
      <c r="AC949" s="176"/>
      <c r="AD949" s="176"/>
      <c r="AE949" s="176"/>
    </row>
    <row r="950" spans="2:41">
      <c r="H950" s="173"/>
      <c r="I950" s="173"/>
      <c r="J950" s="173"/>
      <c r="V950" s="17"/>
      <c r="AC950" s="176"/>
      <c r="AD950" s="176"/>
      <c r="AE950" s="176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74" t="s">
        <v>20</v>
      </c>
      <c r="F954" s="174"/>
      <c r="G954" s="174"/>
      <c r="H954" s="174"/>
      <c r="V954" s="17"/>
      <c r="X954" s="23" t="s">
        <v>32</v>
      </c>
      <c r="Y954" s="20">
        <f>IF(B954="PAGADO",0,C959)</f>
        <v>-2044.2500000000002</v>
      </c>
      <c r="AA954" s="174" t="s">
        <v>20</v>
      </c>
      <c r="AB954" s="174"/>
      <c r="AC954" s="174"/>
      <c r="AD954" s="174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77" t="str">
        <f>IF(C959&lt;0,"NO PAGAR","COBRAR")</f>
        <v>NO PAGAR</v>
      </c>
      <c r="C960" s="17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77" t="str">
        <f>IF(Y959&lt;0,"NO PAGAR","COBRAR")</f>
        <v>NO PAGAR</v>
      </c>
      <c r="Y960" s="17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68" t="s">
        <v>9</v>
      </c>
      <c r="C961" s="16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68" t="s">
        <v>9</v>
      </c>
      <c r="Y961" s="16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70" t="s">
        <v>7</v>
      </c>
      <c r="F970" s="171"/>
      <c r="G970" s="172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70" t="s">
        <v>7</v>
      </c>
      <c r="AB970" s="171"/>
      <c r="AC970" s="172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70" t="s">
        <v>7</v>
      </c>
      <c r="O972" s="171"/>
      <c r="P972" s="171"/>
      <c r="Q972" s="172"/>
      <c r="R972" s="18">
        <f>SUM(R956:R971)</f>
        <v>0</v>
      </c>
      <c r="S972" s="3"/>
      <c r="V972" s="17"/>
      <c r="X972" s="12"/>
      <c r="Y972" s="10"/>
      <c r="AJ972" s="170" t="s">
        <v>7</v>
      </c>
      <c r="AK972" s="171"/>
      <c r="AL972" s="171"/>
      <c r="AM972" s="172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73" t="s">
        <v>30</v>
      </c>
      <c r="I994" s="173"/>
      <c r="J994" s="173"/>
      <c r="V994" s="17"/>
      <c r="AA994" s="173" t="s">
        <v>31</v>
      </c>
      <c r="AB994" s="173"/>
      <c r="AC994" s="173"/>
    </row>
    <row r="995" spans="2:41">
      <c r="H995" s="173"/>
      <c r="I995" s="173"/>
      <c r="J995" s="173"/>
      <c r="V995" s="17"/>
      <c r="AA995" s="173"/>
      <c r="AB995" s="173"/>
      <c r="AC995" s="173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74" t="s">
        <v>20</v>
      </c>
      <c r="F999" s="174"/>
      <c r="G999" s="174"/>
      <c r="H999" s="174"/>
      <c r="V999" s="17"/>
      <c r="X999" s="23" t="s">
        <v>32</v>
      </c>
      <c r="Y999" s="20">
        <f>IF(B1799="PAGADO",0,C1004)</f>
        <v>-2044.2500000000002</v>
      </c>
      <c r="AA999" s="174" t="s">
        <v>20</v>
      </c>
      <c r="AB999" s="174"/>
      <c r="AC999" s="174"/>
      <c r="AD999" s="174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5" t="str">
        <f>IF(Y1004&lt;0,"NO PAGAR","COBRAR'")</f>
        <v>NO PAGAR</v>
      </c>
      <c r="Y1005" s="175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75" t="str">
        <f>IF(C1004&lt;0,"NO PAGAR","COBRAR'")</f>
        <v>NO PAGAR</v>
      </c>
      <c r="C1006" s="175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68" t="s">
        <v>9</v>
      </c>
      <c r="C1007" s="169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68" t="s">
        <v>9</v>
      </c>
      <c r="Y1007" s="169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76" t="s">
        <v>29</v>
      </c>
      <c r="AD1041" s="176"/>
      <c r="AE1041" s="176"/>
    </row>
    <row r="1042" spans="2:41">
      <c r="H1042" s="173" t="s">
        <v>28</v>
      </c>
      <c r="I1042" s="173"/>
      <c r="J1042" s="173"/>
      <c r="V1042" s="17"/>
      <c r="AC1042" s="176"/>
      <c r="AD1042" s="176"/>
      <c r="AE1042" s="176"/>
    </row>
    <row r="1043" spans="2:41">
      <c r="H1043" s="173"/>
      <c r="I1043" s="173"/>
      <c r="J1043" s="173"/>
      <c r="V1043" s="17"/>
      <c r="AC1043" s="176"/>
      <c r="AD1043" s="176"/>
      <c r="AE1043" s="176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74" t="s">
        <v>20</v>
      </c>
      <c r="F1047" s="174"/>
      <c r="G1047" s="174"/>
      <c r="H1047" s="174"/>
      <c r="V1047" s="17"/>
      <c r="X1047" s="23" t="s">
        <v>32</v>
      </c>
      <c r="Y1047" s="20">
        <f>IF(B1047="PAGADO",0,C1052)</f>
        <v>-2044.2500000000002</v>
      </c>
      <c r="AA1047" s="174" t="s">
        <v>20</v>
      </c>
      <c r="AB1047" s="174"/>
      <c r="AC1047" s="174"/>
      <c r="AD1047" s="174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77" t="str">
        <f>IF(C1052&lt;0,"NO PAGAR","COBRAR")</f>
        <v>NO PAGAR</v>
      </c>
      <c r="C1053" s="17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77" t="str">
        <f>IF(Y1052&lt;0,"NO PAGAR","COBRAR")</f>
        <v>NO PAGAR</v>
      </c>
      <c r="Y1053" s="177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68" t="s">
        <v>9</v>
      </c>
      <c r="C1054" s="16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68" t="s">
        <v>9</v>
      </c>
      <c r="Y1054" s="169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70" t="s">
        <v>7</v>
      </c>
      <c r="F1063" s="171"/>
      <c r="G1063" s="172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70" t="s">
        <v>7</v>
      </c>
      <c r="AB1063" s="171"/>
      <c r="AC1063" s="172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70" t="s">
        <v>7</v>
      </c>
      <c r="O1065" s="171"/>
      <c r="P1065" s="171"/>
      <c r="Q1065" s="172"/>
      <c r="R1065" s="18">
        <f>SUM(R1049:R1064)</f>
        <v>0</v>
      </c>
      <c r="S1065" s="3"/>
      <c r="V1065" s="17"/>
      <c r="X1065" s="12"/>
      <c r="Y1065" s="10"/>
      <c r="AJ1065" s="170" t="s">
        <v>7</v>
      </c>
      <c r="AK1065" s="171"/>
      <c r="AL1065" s="171"/>
      <c r="AM1065" s="172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73" t="s">
        <v>30</v>
      </c>
      <c r="I1087" s="173"/>
      <c r="J1087" s="173"/>
      <c r="V1087" s="17"/>
      <c r="AA1087" s="173" t="s">
        <v>31</v>
      </c>
      <c r="AB1087" s="173"/>
      <c r="AC1087" s="173"/>
    </row>
    <row r="1088" spans="1:43">
      <c r="H1088" s="173"/>
      <c r="I1088" s="173"/>
      <c r="J1088" s="173"/>
      <c r="V1088" s="17"/>
      <c r="AA1088" s="173"/>
      <c r="AB1088" s="173"/>
      <c r="AC1088" s="173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74" t="s">
        <v>20</v>
      </c>
      <c r="F1092" s="174"/>
      <c r="G1092" s="174"/>
      <c r="H1092" s="174"/>
      <c r="V1092" s="17"/>
      <c r="X1092" s="23" t="s">
        <v>32</v>
      </c>
      <c r="Y1092" s="20">
        <f>IF(B1892="PAGADO",0,C1097)</f>
        <v>-2044.2500000000002</v>
      </c>
      <c r="AA1092" s="174" t="s">
        <v>20</v>
      </c>
      <c r="AB1092" s="174"/>
      <c r="AC1092" s="174"/>
      <c r="AD1092" s="174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75" t="str">
        <f>IF(Y1097&lt;0,"NO PAGAR","COBRAR'")</f>
        <v>NO PAGAR</v>
      </c>
      <c r="Y1098" s="175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75" t="str">
        <f>IF(C1097&lt;0,"NO PAGAR","COBRAR'")</f>
        <v>NO PAGAR</v>
      </c>
      <c r="C1099" s="175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68" t="s">
        <v>9</v>
      </c>
      <c r="C1100" s="169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68" t="s">
        <v>9</v>
      </c>
      <c r="Y1100" s="169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70" t="s">
        <v>7</v>
      </c>
      <c r="F1108" s="171"/>
      <c r="G1108" s="172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70" t="s">
        <v>7</v>
      </c>
      <c r="AB1108" s="171"/>
      <c r="AC1108" s="172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70" t="s">
        <v>7</v>
      </c>
      <c r="O1110" s="171"/>
      <c r="P1110" s="171"/>
      <c r="Q1110" s="172"/>
      <c r="R1110" s="18">
        <f>SUM(R1094:R1109)</f>
        <v>0</v>
      </c>
      <c r="S1110" s="3"/>
      <c r="V1110" s="17"/>
      <c r="X1110" s="12"/>
      <c r="Y1110" s="10"/>
      <c r="AJ1110" s="170" t="s">
        <v>7</v>
      </c>
      <c r="AK1110" s="171"/>
      <c r="AL1110" s="171"/>
      <c r="AM1110" s="172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89" sqref="C289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74" t="s">
        <v>78</v>
      </c>
      <c r="F8" s="174"/>
      <c r="G8" s="174"/>
      <c r="H8" s="174"/>
      <c r="V8" s="17"/>
      <c r="X8" s="23" t="s">
        <v>130</v>
      </c>
      <c r="Y8" s="20">
        <f>IF(B8="PAGADO",0,C13)</f>
        <v>0</v>
      </c>
      <c r="AA8" s="174" t="s">
        <v>78</v>
      </c>
      <c r="AB8" s="174"/>
      <c r="AC8" s="174"/>
      <c r="AD8" s="174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70" t="s">
        <v>7</v>
      </c>
      <c r="AB24" s="171"/>
      <c r="AC24" s="17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0.35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4" t="s">
        <v>213</v>
      </c>
      <c r="F53" s="174"/>
      <c r="G53" s="174"/>
      <c r="H53" s="174"/>
      <c r="V53" s="17"/>
      <c r="X53" s="23" t="s">
        <v>32</v>
      </c>
      <c r="Y53" s="20">
        <f>IF(B53="PAGADO",0,C58)</f>
        <v>540</v>
      </c>
      <c r="AA53" s="174" t="s">
        <v>78</v>
      </c>
      <c r="AB53" s="174"/>
      <c r="AC53" s="174"/>
      <c r="AD53" s="174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76" t="s">
        <v>29</v>
      </c>
      <c r="AD95" s="176"/>
      <c r="AE95" s="176"/>
    </row>
    <row r="96" spans="2:31">
      <c r="H96" s="173" t="s">
        <v>28</v>
      </c>
      <c r="I96" s="173"/>
      <c r="J96" s="173"/>
      <c r="V96" s="17"/>
      <c r="AC96" s="176"/>
      <c r="AD96" s="176"/>
      <c r="AE96" s="176"/>
    </row>
    <row r="97" spans="2:41">
      <c r="H97" s="173"/>
      <c r="I97" s="173"/>
      <c r="J97" s="173"/>
      <c r="V97" s="17"/>
      <c r="AC97" s="176"/>
      <c r="AD97" s="176"/>
      <c r="AE97" s="17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74" t="s">
        <v>78</v>
      </c>
      <c r="F101" s="174"/>
      <c r="G101" s="174"/>
      <c r="H101" s="174"/>
      <c r="V101" s="17"/>
      <c r="X101" s="23" t="s">
        <v>32</v>
      </c>
      <c r="Y101" s="20">
        <f>IF(B101="PAGADO",0,C106)</f>
        <v>0</v>
      </c>
      <c r="AA101" s="174" t="s">
        <v>310</v>
      </c>
      <c r="AB101" s="174"/>
      <c r="AC101" s="174"/>
      <c r="AD101" s="174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77" t="str">
        <f>IF(C106&lt;0,"NO PAGAR","COBRAR")</f>
        <v>COBRAR</v>
      </c>
      <c r="C107" s="17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77" t="str">
        <f>IF(Y106&lt;0,"NO PAGAR","COBRAR")</f>
        <v>COBRAR</v>
      </c>
      <c r="Y107" s="17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8" t="s">
        <v>9</v>
      </c>
      <c r="C108" s="16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70" t="s">
        <v>7</v>
      </c>
      <c r="F117" s="171"/>
      <c r="G117" s="17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73" t="s">
        <v>30</v>
      </c>
      <c r="I133" s="173"/>
      <c r="J133" s="173"/>
      <c r="V133" s="17"/>
      <c r="AA133" s="173" t="s">
        <v>31</v>
      </c>
      <c r="AB133" s="173"/>
      <c r="AC133" s="173"/>
    </row>
    <row r="134" spans="1:43">
      <c r="H134" s="173"/>
      <c r="I134" s="173"/>
      <c r="J134" s="173"/>
      <c r="V134" s="17"/>
      <c r="AA134" s="173"/>
      <c r="AB134" s="173"/>
      <c r="AC134" s="173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74" t="s">
        <v>310</v>
      </c>
      <c r="F138" s="174"/>
      <c r="G138" s="174"/>
      <c r="H138" s="174"/>
      <c r="V138" s="17"/>
      <c r="X138" s="23" t="s">
        <v>32</v>
      </c>
      <c r="Y138" s="20">
        <f>IF(B138="PAGADO",0,C143)</f>
        <v>670</v>
      </c>
      <c r="AA138" s="174" t="s">
        <v>78</v>
      </c>
      <c r="AB138" s="174"/>
      <c r="AC138" s="174"/>
      <c r="AD138" s="174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75" t="str">
        <f>IF(Y143&lt;0,"NO PAGAR","COBRAR'")</f>
        <v>COBRAR'</v>
      </c>
      <c r="Y144" s="17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75" t="str">
        <f>IF(C143&lt;0,"NO PAGAR","COBRAR'")</f>
        <v>COBRAR'</v>
      </c>
      <c r="C145" s="17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68" t="s">
        <v>9</v>
      </c>
      <c r="C146" s="16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68" t="s">
        <v>9</v>
      </c>
      <c r="Y146" s="16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70" t="s">
        <v>7</v>
      </c>
      <c r="F154" s="171"/>
      <c r="G154" s="17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70" t="s">
        <v>7</v>
      </c>
      <c r="AB154" s="171"/>
      <c r="AC154" s="17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70" t="s">
        <v>7</v>
      </c>
      <c r="O156" s="171"/>
      <c r="P156" s="171"/>
      <c r="Q156" s="172"/>
      <c r="R156" s="18">
        <f>SUM(R140:R155)</f>
        <v>0</v>
      </c>
      <c r="S156" s="3"/>
      <c r="V156" s="17"/>
      <c r="X156" s="12"/>
      <c r="Y156" s="10"/>
      <c r="AJ156" s="170" t="s">
        <v>7</v>
      </c>
      <c r="AK156" s="171"/>
      <c r="AL156" s="171"/>
      <c r="AM156" s="172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76" t="s">
        <v>29</v>
      </c>
      <c r="AD181" s="176"/>
      <c r="AE181" s="176"/>
    </row>
    <row r="182" spans="2:41">
      <c r="H182" s="173" t="s">
        <v>28</v>
      </c>
      <c r="I182" s="173"/>
      <c r="J182" s="173"/>
      <c r="V182" s="17"/>
      <c r="AC182" s="176"/>
      <c r="AD182" s="176"/>
      <c r="AE182" s="176"/>
    </row>
    <row r="183" spans="2:41">
      <c r="H183" s="173"/>
      <c r="I183" s="173"/>
      <c r="J183" s="173"/>
      <c r="V183" s="17"/>
      <c r="AC183" s="176"/>
      <c r="AD183" s="176"/>
      <c r="AE183" s="17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74" t="s">
        <v>434</v>
      </c>
      <c r="F187" s="174"/>
      <c r="G187" s="174"/>
      <c r="H187" s="174"/>
      <c r="O187" s="59" t="s">
        <v>433</v>
      </c>
      <c r="V187" s="17"/>
      <c r="X187" s="23" t="s">
        <v>32</v>
      </c>
      <c r="Y187" s="20">
        <f>IF(B187="PAGADO",0,C192)</f>
        <v>0</v>
      </c>
      <c r="AA187" s="174" t="s">
        <v>20</v>
      </c>
      <c r="AB187" s="174"/>
      <c r="AC187" s="174"/>
      <c r="AD187" s="174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77" t="str">
        <f>IF(C192&lt;0,"NO PAGAR","COBRAR")</f>
        <v>COBRAR</v>
      </c>
      <c r="C193" s="17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77" t="str">
        <f>IF(Y192&lt;0,"NO PAGAR","COBRAR")</f>
        <v>COBRAR</v>
      </c>
      <c r="Y193" s="17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68" t="s">
        <v>9</v>
      </c>
      <c r="C194" s="16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68" t="s">
        <v>9</v>
      </c>
      <c r="Y194" s="16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70" t="s">
        <v>7</v>
      </c>
      <c r="F203" s="171"/>
      <c r="G203" s="17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70" t="s">
        <v>7</v>
      </c>
      <c r="AB203" s="171"/>
      <c r="AC203" s="17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70" t="s">
        <v>7</v>
      </c>
      <c r="O205" s="171"/>
      <c r="P205" s="171"/>
      <c r="Q205" s="172"/>
      <c r="R205" s="18">
        <f>SUM(R189:R204)</f>
        <v>480.45</v>
      </c>
      <c r="S205" s="3"/>
      <c r="V205" s="17"/>
      <c r="X205" s="12"/>
      <c r="Y205" s="10"/>
      <c r="AJ205" s="170" t="s">
        <v>7</v>
      </c>
      <c r="AK205" s="171"/>
      <c r="AL205" s="171"/>
      <c r="AM205" s="172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73" t="s">
        <v>30</v>
      </c>
      <c r="I227" s="173"/>
      <c r="J227" s="173"/>
      <c r="V227" s="17"/>
      <c r="AA227" s="173" t="s">
        <v>31</v>
      </c>
      <c r="AB227" s="173"/>
      <c r="AC227" s="173"/>
    </row>
    <row r="228" spans="1:43">
      <c r="H228" s="173"/>
      <c r="I228" s="173"/>
      <c r="J228" s="173"/>
      <c r="V228" s="17"/>
      <c r="AA228" s="173"/>
      <c r="AB228" s="173"/>
      <c r="AC228" s="173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74" t="s">
        <v>20</v>
      </c>
      <c r="F232" s="174"/>
      <c r="G232" s="174"/>
      <c r="H232" s="174"/>
      <c r="V232" s="17"/>
      <c r="X232" s="23" t="s">
        <v>32</v>
      </c>
      <c r="Y232" s="20">
        <f>IF(B232="PAGADO",0,C237)</f>
        <v>0</v>
      </c>
      <c r="AA232" s="174" t="s">
        <v>20</v>
      </c>
      <c r="AB232" s="174"/>
      <c r="AC232" s="174"/>
      <c r="AD232" s="174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75" t="str">
        <f>IF(Y237&lt;0,"NO PAGAR","COBRAR'")</f>
        <v>COBRAR'</v>
      </c>
      <c r="Y238" s="17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75" t="str">
        <f>IF(C237&lt;0,"NO PAGAR","COBRAR'")</f>
        <v>COBRAR'</v>
      </c>
      <c r="C239" s="17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68" t="s">
        <v>9</v>
      </c>
      <c r="C240" s="16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68" t="s">
        <v>9</v>
      </c>
      <c r="Y240" s="16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70" t="s">
        <v>7</v>
      </c>
      <c r="F248" s="171"/>
      <c r="G248" s="17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70" t="s">
        <v>7</v>
      </c>
      <c r="AB248" s="171"/>
      <c r="AC248" s="17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70" t="s">
        <v>7</v>
      </c>
      <c r="O250" s="171"/>
      <c r="P250" s="171"/>
      <c r="Q250" s="172"/>
      <c r="R250" s="18">
        <f>SUM(R234:R249)</f>
        <v>0</v>
      </c>
      <c r="S250" s="3"/>
      <c r="V250" s="17"/>
      <c r="X250" s="12"/>
      <c r="Y250" s="10"/>
      <c r="AJ250" s="170" t="s">
        <v>7</v>
      </c>
      <c r="AK250" s="171"/>
      <c r="AL250" s="171"/>
      <c r="AM250" s="172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76" t="s">
        <v>29</v>
      </c>
      <c r="AD273" s="176"/>
      <c r="AE273" s="176"/>
    </row>
    <row r="274" spans="2:41">
      <c r="H274" s="173" t="s">
        <v>28</v>
      </c>
      <c r="I274" s="173"/>
      <c r="J274" s="173"/>
      <c r="V274" s="17"/>
      <c r="AC274" s="176"/>
      <c r="AD274" s="176"/>
      <c r="AE274" s="176"/>
    </row>
    <row r="275" spans="2:41">
      <c r="H275" s="173"/>
      <c r="I275" s="173"/>
      <c r="J275" s="173"/>
      <c r="V275" s="17"/>
      <c r="AC275" s="176"/>
      <c r="AD275" s="176"/>
      <c r="AE275" s="17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74" t="s">
        <v>20</v>
      </c>
      <c r="F279" s="174"/>
      <c r="G279" s="174"/>
      <c r="H279" s="174"/>
      <c r="V279" s="17"/>
      <c r="X279" s="23" t="s">
        <v>32</v>
      </c>
      <c r="Y279" s="20">
        <f>IF(B279="PAGADO",0,C284)</f>
        <v>0</v>
      </c>
      <c r="AA279" s="174" t="s">
        <v>20</v>
      </c>
      <c r="AB279" s="174"/>
      <c r="AC279" s="174"/>
      <c r="AD279" s="174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77" t="str">
        <f>IF(C284&lt;0,"NO PAGAR","COBRAR")</f>
        <v>COBRAR</v>
      </c>
      <c r="C285" s="17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77" t="str">
        <f>IF(Y284&lt;0,"NO PAGAR","COBRAR")</f>
        <v>COBRAR</v>
      </c>
      <c r="Y285" s="17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68" t="s">
        <v>9</v>
      </c>
      <c r="C286" s="16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68" t="s">
        <v>9</v>
      </c>
      <c r="Y286" s="16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70" t="s">
        <v>7</v>
      </c>
      <c r="F295" s="171"/>
      <c r="G295" s="17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70" t="s">
        <v>7</v>
      </c>
      <c r="AB295" s="171"/>
      <c r="AC295" s="17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70" t="s">
        <v>7</v>
      </c>
      <c r="O297" s="171"/>
      <c r="P297" s="171"/>
      <c r="Q297" s="172"/>
      <c r="R297" s="18">
        <f>SUM(R281:R296)</f>
        <v>0</v>
      </c>
      <c r="S297" s="3"/>
      <c r="V297" s="17"/>
      <c r="X297" s="12"/>
      <c r="Y297" s="10"/>
      <c r="AJ297" s="170" t="s">
        <v>7</v>
      </c>
      <c r="AK297" s="171"/>
      <c r="AL297" s="171"/>
      <c r="AM297" s="172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73" t="s">
        <v>30</v>
      </c>
      <c r="I319" s="173"/>
      <c r="J319" s="173"/>
      <c r="V319" s="17"/>
      <c r="AA319" s="173" t="s">
        <v>31</v>
      </c>
      <c r="AB319" s="173"/>
      <c r="AC319" s="173"/>
    </row>
    <row r="320" spans="1:43">
      <c r="H320" s="173"/>
      <c r="I320" s="173"/>
      <c r="J320" s="173"/>
      <c r="V320" s="17"/>
      <c r="AA320" s="173"/>
      <c r="AB320" s="173"/>
      <c r="AC320" s="173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74" t="s">
        <v>20</v>
      </c>
      <c r="F324" s="174"/>
      <c r="G324" s="174"/>
      <c r="H324" s="174"/>
      <c r="V324" s="17"/>
      <c r="X324" s="23" t="s">
        <v>32</v>
      </c>
      <c r="Y324" s="20">
        <f>IF(B1124="PAGADO",0,C329)</f>
        <v>0</v>
      </c>
      <c r="AA324" s="174" t="s">
        <v>20</v>
      </c>
      <c r="AB324" s="174"/>
      <c r="AC324" s="174"/>
      <c r="AD324" s="174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75" t="str">
        <f>IF(Y329&lt;0,"NO PAGAR","COBRAR'")</f>
        <v>COBRAR'</v>
      </c>
      <c r="Y330" s="17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75" t="str">
        <f>IF(C329&lt;0,"NO PAGAR","COBRAR'")</f>
        <v>COBRAR'</v>
      </c>
      <c r="C331" s="175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68" t="s">
        <v>9</v>
      </c>
      <c r="C332" s="16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68" t="s">
        <v>9</v>
      </c>
      <c r="Y332" s="16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70" t="s">
        <v>7</v>
      </c>
      <c r="F340" s="171"/>
      <c r="G340" s="17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70" t="s">
        <v>7</v>
      </c>
      <c r="AB340" s="171"/>
      <c r="AC340" s="17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70" t="s">
        <v>7</v>
      </c>
      <c r="O342" s="171"/>
      <c r="P342" s="171"/>
      <c r="Q342" s="172"/>
      <c r="R342" s="18">
        <f>SUM(R326:R341)</f>
        <v>0</v>
      </c>
      <c r="S342" s="3"/>
      <c r="V342" s="17"/>
      <c r="X342" s="12"/>
      <c r="Y342" s="10"/>
      <c r="AJ342" s="170" t="s">
        <v>7</v>
      </c>
      <c r="AK342" s="171"/>
      <c r="AL342" s="171"/>
      <c r="AM342" s="172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76" t="s">
        <v>29</v>
      </c>
      <c r="AD366" s="176"/>
      <c r="AE366" s="176"/>
    </row>
    <row r="367" spans="5:31">
      <c r="H367" s="173" t="s">
        <v>28</v>
      </c>
      <c r="I367" s="173"/>
      <c r="J367" s="173"/>
      <c r="V367" s="17"/>
      <c r="AC367" s="176"/>
      <c r="AD367" s="176"/>
      <c r="AE367" s="176"/>
    </row>
    <row r="368" spans="5:31">
      <c r="H368" s="173"/>
      <c r="I368" s="173"/>
      <c r="J368" s="173"/>
      <c r="V368" s="17"/>
      <c r="AC368" s="176"/>
      <c r="AD368" s="176"/>
      <c r="AE368" s="17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74" t="s">
        <v>20</v>
      </c>
      <c r="F372" s="174"/>
      <c r="G372" s="174"/>
      <c r="H372" s="174"/>
      <c r="V372" s="17"/>
      <c r="X372" s="23" t="s">
        <v>32</v>
      </c>
      <c r="Y372" s="20">
        <f>IF(B372="PAGADO",0,C377)</f>
        <v>0</v>
      </c>
      <c r="AA372" s="174" t="s">
        <v>20</v>
      </c>
      <c r="AB372" s="174"/>
      <c r="AC372" s="174"/>
      <c r="AD372" s="174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77" t="str">
        <f>IF(C377&lt;0,"NO PAGAR","COBRAR")</f>
        <v>COBRAR</v>
      </c>
      <c r="C378" s="17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77" t="str">
        <f>IF(Y377&lt;0,"NO PAGAR","COBRAR")</f>
        <v>COBRAR</v>
      </c>
      <c r="Y378" s="17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68" t="s">
        <v>9</v>
      </c>
      <c r="C379" s="16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68" t="s">
        <v>9</v>
      </c>
      <c r="Y379" s="16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70" t="s">
        <v>7</v>
      </c>
      <c r="F388" s="171"/>
      <c r="G388" s="17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70" t="s">
        <v>7</v>
      </c>
      <c r="AB388" s="171"/>
      <c r="AC388" s="17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70" t="s">
        <v>7</v>
      </c>
      <c r="O390" s="171"/>
      <c r="P390" s="171"/>
      <c r="Q390" s="172"/>
      <c r="R390" s="18">
        <f>SUM(R374:R389)</f>
        <v>0</v>
      </c>
      <c r="S390" s="3"/>
      <c r="V390" s="17"/>
      <c r="X390" s="12"/>
      <c r="Y390" s="10"/>
      <c r="AJ390" s="170" t="s">
        <v>7</v>
      </c>
      <c r="AK390" s="171"/>
      <c r="AL390" s="171"/>
      <c r="AM390" s="172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73" t="s">
        <v>30</v>
      </c>
      <c r="I412" s="173"/>
      <c r="J412" s="173"/>
      <c r="V412" s="17"/>
      <c r="AA412" s="173" t="s">
        <v>31</v>
      </c>
      <c r="AB412" s="173"/>
      <c r="AC412" s="173"/>
    </row>
    <row r="413" spans="1:43">
      <c r="H413" s="173"/>
      <c r="I413" s="173"/>
      <c r="J413" s="173"/>
      <c r="V413" s="17"/>
      <c r="AA413" s="173"/>
      <c r="AB413" s="173"/>
      <c r="AC413" s="173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74" t="s">
        <v>20</v>
      </c>
      <c r="F417" s="174"/>
      <c r="G417" s="174"/>
      <c r="H417" s="174"/>
      <c r="V417" s="17"/>
      <c r="X417" s="23" t="s">
        <v>32</v>
      </c>
      <c r="Y417" s="20">
        <f>IF(B1217="PAGADO",0,C422)</f>
        <v>0</v>
      </c>
      <c r="AA417" s="174" t="s">
        <v>20</v>
      </c>
      <c r="AB417" s="174"/>
      <c r="AC417" s="174"/>
      <c r="AD417" s="174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75" t="str">
        <f>IF(Y422&lt;0,"NO PAGAR","COBRAR'")</f>
        <v>COBRAR'</v>
      </c>
      <c r="Y423" s="17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75" t="str">
        <f>IF(C422&lt;0,"NO PAGAR","COBRAR'")</f>
        <v>COBRAR'</v>
      </c>
      <c r="C424" s="175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68" t="s">
        <v>9</v>
      </c>
      <c r="C425" s="16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8" t="s">
        <v>9</v>
      </c>
      <c r="Y425" s="16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70" t="s">
        <v>7</v>
      </c>
      <c r="F433" s="171"/>
      <c r="G433" s="17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70" t="s">
        <v>7</v>
      </c>
      <c r="AB433" s="171"/>
      <c r="AC433" s="17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70" t="s">
        <v>7</v>
      </c>
      <c r="O435" s="171"/>
      <c r="P435" s="171"/>
      <c r="Q435" s="172"/>
      <c r="R435" s="18">
        <f>SUM(R419:R434)</f>
        <v>0</v>
      </c>
      <c r="S435" s="3"/>
      <c r="V435" s="17"/>
      <c r="X435" s="12"/>
      <c r="Y435" s="10"/>
      <c r="AJ435" s="170" t="s">
        <v>7</v>
      </c>
      <c r="AK435" s="171"/>
      <c r="AL435" s="171"/>
      <c r="AM435" s="172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76" t="s">
        <v>29</v>
      </c>
      <c r="AD463" s="176"/>
      <c r="AE463" s="176"/>
    </row>
    <row r="464" spans="8:31">
      <c r="H464" s="173" t="s">
        <v>28</v>
      </c>
      <c r="I464" s="173"/>
      <c r="J464" s="173"/>
      <c r="V464" s="17"/>
      <c r="AC464" s="176"/>
      <c r="AD464" s="176"/>
      <c r="AE464" s="176"/>
    </row>
    <row r="465" spans="2:41">
      <c r="H465" s="173"/>
      <c r="I465" s="173"/>
      <c r="J465" s="173"/>
      <c r="V465" s="17"/>
      <c r="AC465" s="176"/>
      <c r="AD465" s="176"/>
      <c r="AE465" s="17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74" t="s">
        <v>20</v>
      </c>
      <c r="F469" s="174"/>
      <c r="G469" s="174"/>
      <c r="H469" s="174"/>
      <c r="V469" s="17"/>
      <c r="X469" s="23" t="s">
        <v>32</v>
      </c>
      <c r="Y469" s="20">
        <f>IF(B469="PAGADO",0,C474)</f>
        <v>0</v>
      </c>
      <c r="AA469" s="174" t="s">
        <v>20</v>
      </c>
      <c r="AB469" s="174"/>
      <c r="AC469" s="174"/>
      <c r="AD469" s="174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77" t="str">
        <f>IF(C474&lt;0,"NO PAGAR","COBRAR")</f>
        <v>COBRAR</v>
      </c>
      <c r="C475" s="17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77" t="str">
        <f>IF(Y474&lt;0,"NO PAGAR","COBRAR")</f>
        <v>COBRAR</v>
      </c>
      <c r="Y475" s="17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68" t="s">
        <v>9</v>
      </c>
      <c r="C476" s="16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68" t="s">
        <v>9</v>
      </c>
      <c r="Y476" s="16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70" t="s">
        <v>7</v>
      </c>
      <c r="F485" s="171"/>
      <c r="G485" s="17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70" t="s">
        <v>7</v>
      </c>
      <c r="AB485" s="171"/>
      <c r="AC485" s="17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70" t="s">
        <v>7</v>
      </c>
      <c r="O487" s="171"/>
      <c r="P487" s="171"/>
      <c r="Q487" s="172"/>
      <c r="R487" s="18">
        <f>SUM(R471:R486)</f>
        <v>0</v>
      </c>
      <c r="S487" s="3"/>
      <c r="V487" s="17"/>
      <c r="X487" s="12"/>
      <c r="Y487" s="10"/>
      <c r="AJ487" s="170" t="s">
        <v>7</v>
      </c>
      <c r="AK487" s="171"/>
      <c r="AL487" s="171"/>
      <c r="AM487" s="172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73" t="s">
        <v>30</v>
      </c>
      <c r="I509" s="173"/>
      <c r="J509" s="173"/>
      <c r="V509" s="17"/>
      <c r="AA509" s="173" t="s">
        <v>31</v>
      </c>
      <c r="AB509" s="173"/>
      <c r="AC509" s="173"/>
    </row>
    <row r="510" spans="1:43">
      <c r="H510" s="173"/>
      <c r="I510" s="173"/>
      <c r="J510" s="173"/>
      <c r="V510" s="17"/>
      <c r="AA510" s="173"/>
      <c r="AB510" s="173"/>
      <c r="AC510" s="173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74" t="s">
        <v>20</v>
      </c>
      <c r="F514" s="174"/>
      <c r="G514" s="174"/>
      <c r="H514" s="174"/>
      <c r="V514" s="17"/>
      <c r="X514" s="23" t="s">
        <v>32</v>
      </c>
      <c r="Y514" s="20">
        <f>IF(B1314="PAGADO",0,C519)</f>
        <v>0</v>
      </c>
      <c r="AA514" s="174" t="s">
        <v>20</v>
      </c>
      <c r="AB514" s="174"/>
      <c r="AC514" s="174"/>
      <c r="AD514" s="174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75" t="str">
        <f>IF(Y519&lt;0,"NO PAGAR","COBRAR'")</f>
        <v>COBRAR'</v>
      </c>
      <c r="Y520" s="175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75" t="str">
        <f>IF(C519&lt;0,"NO PAGAR","COBRAR'")</f>
        <v>COBRAR'</v>
      </c>
      <c r="C521" s="175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68" t="s">
        <v>9</v>
      </c>
      <c r="C522" s="16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68" t="s">
        <v>9</v>
      </c>
      <c r="Y522" s="16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70" t="s">
        <v>7</v>
      </c>
      <c r="F530" s="171"/>
      <c r="G530" s="17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70" t="s">
        <v>7</v>
      </c>
      <c r="AB530" s="171"/>
      <c r="AC530" s="17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70" t="s">
        <v>7</v>
      </c>
      <c r="O532" s="171"/>
      <c r="P532" s="171"/>
      <c r="Q532" s="172"/>
      <c r="R532" s="18">
        <f>SUM(R516:R531)</f>
        <v>0</v>
      </c>
      <c r="S532" s="3"/>
      <c r="V532" s="17"/>
      <c r="X532" s="12"/>
      <c r="Y532" s="10"/>
      <c r="AJ532" s="170" t="s">
        <v>7</v>
      </c>
      <c r="AK532" s="171"/>
      <c r="AL532" s="171"/>
      <c r="AM532" s="172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76" t="s">
        <v>29</v>
      </c>
      <c r="AD562" s="176"/>
      <c r="AE562" s="176"/>
    </row>
    <row r="563" spans="2:41">
      <c r="H563" s="173" t="s">
        <v>28</v>
      </c>
      <c r="I563" s="173"/>
      <c r="J563" s="173"/>
      <c r="V563" s="17"/>
      <c r="AC563" s="176"/>
      <c r="AD563" s="176"/>
      <c r="AE563" s="176"/>
    </row>
    <row r="564" spans="2:41">
      <c r="H564" s="173"/>
      <c r="I564" s="173"/>
      <c r="J564" s="173"/>
      <c r="V564" s="17"/>
      <c r="AC564" s="176"/>
      <c r="AD564" s="176"/>
      <c r="AE564" s="17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74" t="s">
        <v>20</v>
      </c>
      <c r="F568" s="174"/>
      <c r="G568" s="174"/>
      <c r="H568" s="174"/>
      <c r="V568" s="17"/>
      <c r="X568" s="23" t="s">
        <v>32</v>
      </c>
      <c r="Y568" s="20">
        <f>IF(B568="PAGADO",0,C573)</f>
        <v>0</v>
      </c>
      <c r="AA568" s="174" t="s">
        <v>20</v>
      </c>
      <c r="AB568" s="174"/>
      <c r="AC568" s="174"/>
      <c r="AD568" s="174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77" t="str">
        <f>IF(C573&lt;0,"NO PAGAR","COBRAR")</f>
        <v>COBRAR</v>
      </c>
      <c r="C574" s="17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77" t="str">
        <f>IF(Y573&lt;0,"NO PAGAR","COBRAR")</f>
        <v>COBRAR</v>
      </c>
      <c r="Y574" s="17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68" t="s">
        <v>9</v>
      </c>
      <c r="C575" s="16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8" t="s">
        <v>9</v>
      </c>
      <c r="Y575" s="16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70" t="s">
        <v>7</v>
      </c>
      <c r="F584" s="171"/>
      <c r="G584" s="17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70" t="s">
        <v>7</v>
      </c>
      <c r="AB584" s="171"/>
      <c r="AC584" s="17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70" t="s">
        <v>7</v>
      </c>
      <c r="O586" s="171"/>
      <c r="P586" s="171"/>
      <c r="Q586" s="172"/>
      <c r="R586" s="18">
        <f>SUM(R570:R585)</f>
        <v>0</v>
      </c>
      <c r="S586" s="3"/>
      <c r="V586" s="17"/>
      <c r="X586" s="12"/>
      <c r="Y586" s="10"/>
      <c r="AJ586" s="170" t="s">
        <v>7</v>
      </c>
      <c r="AK586" s="171"/>
      <c r="AL586" s="171"/>
      <c r="AM586" s="172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73" t="s">
        <v>30</v>
      </c>
      <c r="I608" s="173"/>
      <c r="J608" s="173"/>
      <c r="V608" s="17"/>
      <c r="AA608" s="173" t="s">
        <v>31</v>
      </c>
      <c r="AB608" s="173"/>
      <c r="AC608" s="173"/>
    </row>
    <row r="609" spans="2:41">
      <c r="H609" s="173"/>
      <c r="I609" s="173"/>
      <c r="J609" s="173"/>
      <c r="V609" s="17"/>
      <c r="AA609" s="173"/>
      <c r="AB609" s="173"/>
      <c r="AC609" s="173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74" t="s">
        <v>20</v>
      </c>
      <c r="F613" s="174"/>
      <c r="G613" s="174"/>
      <c r="H613" s="174"/>
      <c r="V613" s="17"/>
      <c r="X613" s="23" t="s">
        <v>32</v>
      </c>
      <c r="Y613" s="20">
        <f>IF(B1413="PAGADO",0,C618)</f>
        <v>0</v>
      </c>
      <c r="AA613" s="174" t="s">
        <v>20</v>
      </c>
      <c r="AB613" s="174"/>
      <c r="AC613" s="174"/>
      <c r="AD613" s="174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75" t="str">
        <f>IF(Y618&lt;0,"NO PAGAR","COBRAR'")</f>
        <v>COBRAR'</v>
      </c>
      <c r="Y619" s="17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75" t="str">
        <f>IF(C618&lt;0,"NO PAGAR","COBRAR'")</f>
        <v>COBRAR'</v>
      </c>
      <c r="C620" s="175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68" t="s">
        <v>9</v>
      </c>
      <c r="C621" s="16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68" t="s">
        <v>9</v>
      </c>
      <c r="Y621" s="16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70" t="s">
        <v>7</v>
      </c>
      <c r="F629" s="171"/>
      <c r="G629" s="17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70" t="s">
        <v>7</v>
      </c>
      <c r="AB629" s="171"/>
      <c r="AC629" s="17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70" t="s">
        <v>7</v>
      </c>
      <c r="O631" s="171"/>
      <c r="P631" s="171"/>
      <c r="Q631" s="172"/>
      <c r="R631" s="18">
        <f>SUM(R615:R630)</f>
        <v>0</v>
      </c>
      <c r="S631" s="3"/>
      <c r="V631" s="17"/>
      <c r="X631" s="12"/>
      <c r="Y631" s="10"/>
      <c r="AJ631" s="170" t="s">
        <v>7</v>
      </c>
      <c r="AK631" s="171"/>
      <c r="AL631" s="171"/>
      <c r="AM631" s="172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76" t="s">
        <v>29</v>
      </c>
      <c r="AD655" s="176"/>
      <c r="AE655" s="176"/>
    </row>
    <row r="656" spans="2:31">
      <c r="H656" s="173" t="s">
        <v>28</v>
      </c>
      <c r="I656" s="173"/>
      <c r="J656" s="173"/>
      <c r="V656" s="17"/>
      <c r="AC656" s="176"/>
      <c r="AD656" s="176"/>
      <c r="AE656" s="176"/>
    </row>
    <row r="657" spans="2:41">
      <c r="H657" s="173"/>
      <c r="I657" s="173"/>
      <c r="J657" s="173"/>
      <c r="V657" s="17"/>
      <c r="AC657" s="176"/>
      <c r="AD657" s="176"/>
      <c r="AE657" s="17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74" t="s">
        <v>20</v>
      </c>
      <c r="F661" s="174"/>
      <c r="G661" s="174"/>
      <c r="H661" s="174"/>
      <c r="V661" s="17"/>
      <c r="X661" s="23" t="s">
        <v>32</v>
      </c>
      <c r="Y661" s="20">
        <f>IF(B661="PAGADO",0,C666)</f>
        <v>0</v>
      </c>
      <c r="AA661" s="174" t="s">
        <v>20</v>
      </c>
      <c r="AB661" s="174"/>
      <c r="AC661" s="174"/>
      <c r="AD661" s="174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77" t="str">
        <f>IF(C666&lt;0,"NO PAGAR","COBRAR")</f>
        <v>COBRAR</v>
      </c>
      <c r="C667" s="17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77" t="str">
        <f>IF(Y666&lt;0,"NO PAGAR","COBRAR")</f>
        <v>COBRAR</v>
      </c>
      <c r="Y667" s="17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68" t="s">
        <v>9</v>
      </c>
      <c r="C668" s="16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8" t="s">
        <v>9</v>
      </c>
      <c r="Y668" s="16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70" t="s">
        <v>7</v>
      </c>
      <c r="F677" s="171"/>
      <c r="G677" s="17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70" t="s">
        <v>7</v>
      </c>
      <c r="AB677" s="171"/>
      <c r="AC677" s="17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70" t="s">
        <v>7</v>
      </c>
      <c r="O679" s="171"/>
      <c r="P679" s="171"/>
      <c r="Q679" s="172"/>
      <c r="R679" s="18">
        <f>SUM(R663:R678)</f>
        <v>0</v>
      </c>
      <c r="S679" s="3"/>
      <c r="V679" s="17"/>
      <c r="X679" s="12"/>
      <c r="Y679" s="10"/>
      <c r="AJ679" s="170" t="s">
        <v>7</v>
      </c>
      <c r="AK679" s="171"/>
      <c r="AL679" s="171"/>
      <c r="AM679" s="172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73" t="s">
        <v>30</v>
      </c>
      <c r="I701" s="173"/>
      <c r="J701" s="173"/>
      <c r="V701" s="17"/>
      <c r="AA701" s="173" t="s">
        <v>31</v>
      </c>
      <c r="AB701" s="173"/>
      <c r="AC701" s="173"/>
    </row>
    <row r="702" spans="1:43">
      <c r="H702" s="173"/>
      <c r="I702" s="173"/>
      <c r="J702" s="173"/>
      <c r="V702" s="17"/>
      <c r="AA702" s="173"/>
      <c r="AB702" s="173"/>
      <c r="AC702" s="173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74" t="s">
        <v>20</v>
      </c>
      <c r="F706" s="174"/>
      <c r="G706" s="174"/>
      <c r="H706" s="174"/>
      <c r="V706" s="17"/>
      <c r="X706" s="23" t="s">
        <v>32</v>
      </c>
      <c r="Y706" s="20">
        <f>IF(B1506="PAGADO",0,C711)</f>
        <v>0</v>
      </c>
      <c r="AA706" s="174" t="s">
        <v>20</v>
      </c>
      <c r="AB706" s="174"/>
      <c r="AC706" s="174"/>
      <c r="AD706" s="174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75" t="str">
        <f>IF(Y711&lt;0,"NO PAGAR","COBRAR'")</f>
        <v>COBRAR'</v>
      </c>
      <c r="Y712" s="17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75" t="str">
        <f>IF(C711&lt;0,"NO PAGAR","COBRAR'")</f>
        <v>COBRAR'</v>
      </c>
      <c r="C713" s="17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68" t="s">
        <v>9</v>
      </c>
      <c r="C714" s="16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68" t="s">
        <v>9</v>
      </c>
      <c r="Y714" s="16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70" t="s">
        <v>7</v>
      </c>
      <c r="F722" s="171"/>
      <c r="G722" s="17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70" t="s">
        <v>7</v>
      </c>
      <c r="AB722" s="171"/>
      <c r="AC722" s="17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70" t="s">
        <v>7</v>
      </c>
      <c r="O724" s="171"/>
      <c r="P724" s="171"/>
      <c r="Q724" s="172"/>
      <c r="R724" s="18">
        <f>SUM(R708:R723)</f>
        <v>0</v>
      </c>
      <c r="S724" s="3"/>
      <c r="V724" s="17"/>
      <c r="X724" s="12"/>
      <c r="Y724" s="10"/>
      <c r="AJ724" s="170" t="s">
        <v>7</v>
      </c>
      <c r="AK724" s="171"/>
      <c r="AL724" s="171"/>
      <c r="AM724" s="172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76" t="s">
        <v>29</v>
      </c>
      <c r="AD748" s="176"/>
      <c r="AE748" s="176"/>
    </row>
    <row r="749" spans="8:31">
      <c r="H749" s="173" t="s">
        <v>28</v>
      </c>
      <c r="I749" s="173"/>
      <c r="J749" s="173"/>
      <c r="V749" s="17"/>
      <c r="AC749" s="176"/>
      <c r="AD749" s="176"/>
      <c r="AE749" s="176"/>
    </row>
    <row r="750" spans="8:31">
      <c r="H750" s="173"/>
      <c r="I750" s="173"/>
      <c r="J750" s="173"/>
      <c r="V750" s="17"/>
      <c r="AC750" s="176"/>
      <c r="AD750" s="176"/>
      <c r="AE750" s="17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74" t="s">
        <v>20</v>
      </c>
      <c r="F754" s="174"/>
      <c r="G754" s="174"/>
      <c r="H754" s="174"/>
      <c r="V754" s="17"/>
      <c r="X754" s="23" t="s">
        <v>32</v>
      </c>
      <c r="Y754" s="20">
        <f>IF(B754="PAGADO",0,C759)</f>
        <v>0</v>
      </c>
      <c r="AA754" s="174" t="s">
        <v>20</v>
      </c>
      <c r="AB754" s="174"/>
      <c r="AC754" s="174"/>
      <c r="AD754" s="174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77" t="str">
        <f>IF(C759&lt;0,"NO PAGAR","COBRAR")</f>
        <v>COBRAR</v>
      </c>
      <c r="C760" s="17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77" t="str">
        <f>IF(Y759&lt;0,"NO PAGAR","COBRAR")</f>
        <v>COBRAR</v>
      </c>
      <c r="Y760" s="17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68" t="s">
        <v>9</v>
      </c>
      <c r="C761" s="16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8" t="s">
        <v>9</v>
      </c>
      <c r="Y761" s="16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70" t="s">
        <v>7</v>
      </c>
      <c r="F770" s="171"/>
      <c r="G770" s="17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70" t="s">
        <v>7</v>
      </c>
      <c r="AB770" s="171"/>
      <c r="AC770" s="17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70" t="s">
        <v>7</v>
      </c>
      <c r="O772" s="171"/>
      <c r="P772" s="171"/>
      <c r="Q772" s="172"/>
      <c r="R772" s="18">
        <f>SUM(R756:R771)</f>
        <v>0</v>
      </c>
      <c r="S772" s="3"/>
      <c r="V772" s="17"/>
      <c r="X772" s="12"/>
      <c r="Y772" s="10"/>
      <c r="AJ772" s="170" t="s">
        <v>7</v>
      </c>
      <c r="AK772" s="171"/>
      <c r="AL772" s="171"/>
      <c r="AM772" s="172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73" t="s">
        <v>30</v>
      </c>
      <c r="I794" s="173"/>
      <c r="J794" s="173"/>
      <c r="V794" s="17"/>
      <c r="AA794" s="173" t="s">
        <v>31</v>
      </c>
      <c r="AB794" s="173"/>
      <c r="AC794" s="173"/>
    </row>
    <row r="795" spans="1:43">
      <c r="H795" s="173"/>
      <c r="I795" s="173"/>
      <c r="J795" s="173"/>
      <c r="V795" s="17"/>
      <c r="AA795" s="173"/>
      <c r="AB795" s="173"/>
      <c r="AC795" s="173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74" t="s">
        <v>20</v>
      </c>
      <c r="F799" s="174"/>
      <c r="G799" s="174"/>
      <c r="H799" s="174"/>
      <c r="V799" s="17"/>
      <c r="X799" s="23" t="s">
        <v>32</v>
      </c>
      <c r="Y799" s="20">
        <f>IF(B1599="PAGADO",0,C804)</f>
        <v>0</v>
      </c>
      <c r="AA799" s="174" t="s">
        <v>20</v>
      </c>
      <c r="AB799" s="174"/>
      <c r="AC799" s="174"/>
      <c r="AD799" s="174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75" t="str">
        <f>IF(Y804&lt;0,"NO PAGAR","COBRAR'")</f>
        <v>COBRAR'</v>
      </c>
      <c r="Y805" s="17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75" t="str">
        <f>IF(C804&lt;0,"NO PAGAR","COBRAR'")</f>
        <v>COBRAR'</v>
      </c>
      <c r="C806" s="17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68" t="s">
        <v>9</v>
      </c>
      <c r="C807" s="16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68" t="s">
        <v>9</v>
      </c>
      <c r="Y807" s="16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70" t="s">
        <v>7</v>
      </c>
      <c r="F815" s="171"/>
      <c r="G815" s="17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70" t="s">
        <v>7</v>
      </c>
      <c r="AB815" s="171"/>
      <c r="AC815" s="17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70" t="s">
        <v>7</v>
      </c>
      <c r="O817" s="171"/>
      <c r="P817" s="171"/>
      <c r="Q817" s="172"/>
      <c r="R817" s="18">
        <f>SUM(R801:R816)</f>
        <v>0</v>
      </c>
      <c r="S817" s="3"/>
      <c r="V817" s="17"/>
      <c r="X817" s="12"/>
      <c r="Y817" s="10"/>
      <c r="AJ817" s="170" t="s">
        <v>7</v>
      </c>
      <c r="AK817" s="171"/>
      <c r="AL817" s="171"/>
      <c r="AM817" s="172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76" t="s">
        <v>29</v>
      </c>
      <c r="AD841" s="176"/>
      <c r="AE841" s="176"/>
    </row>
    <row r="842" spans="2:41">
      <c r="H842" s="173" t="s">
        <v>28</v>
      </c>
      <c r="I842" s="173"/>
      <c r="J842" s="173"/>
      <c r="V842" s="17"/>
      <c r="AC842" s="176"/>
      <c r="AD842" s="176"/>
      <c r="AE842" s="176"/>
    </row>
    <row r="843" spans="2:41">
      <c r="H843" s="173"/>
      <c r="I843" s="173"/>
      <c r="J843" s="173"/>
      <c r="V843" s="17"/>
      <c r="AC843" s="176"/>
      <c r="AD843" s="176"/>
      <c r="AE843" s="17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74" t="s">
        <v>20</v>
      </c>
      <c r="F847" s="174"/>
      <c r="G847" s="174"/>
      <c r="H847" s="174"/>
      <c r="V847" s="17"/>
      <c r="X847" s="23" t="s">
        <v>32</v>
      </c>
      <c r="Y847" s="20">
        <f>IF(B847="PAGADO",0,C852)</f>
        <v>0</v>
      </c>
      <c r="AA847" s="174" t="s">
        <v>20</v>
      </c>
      <c r="AB847" s="174"/>
      <c r="AC847" s="174"/>
      <c r="AD847" s="174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77" t="str">
        <f>IF(C852&lt;0,"NO PAGAR","COBRAR")</f>
        <v>COBRAR</v>
      </c>
      <c r="C853" s="17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77" t="str">
        <f>IF(Y852&lt;0,"NO PAGAR","COBRAR")</f>
        <v>COBRAR</v>
      </c>
      <c r="Y853" s="17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68" t="s">
        <v>9</v>
      </c>
      <c r="C854" s="16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8" t="s">
        <v>9</v>
      </c>
      <c r="Y854" s="16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70" t="s">
        <v>7</v>
      </c>
      <c r="F863" s="171"/>
      <c r="G863" s="17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70" t="s">
        <v>7</v>
      </c>
      <c r="AB863" s="171"/>
      <c r="AC863" s="17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70" t="s">
        <v>7</v>
      </c>
      <c r="O865" s="171"/>
      <c r="P865" s="171"/>
      <c r="Q865" s="172"/>
      <c r="R865" s="18">
        <f>SUM(R849:R864)</f>
        <v>0</v>
      </c>
      <c r="S865" s="3"/>
      <c r="V865" s="17"/>
      <c r="X865" s="12"/>
      <c r="Y865" s="10"/>
      <c r="AJ865" s="170" t="s">
        <v>7</v>
      </c>
      <c r="AK865" s="171"/>
      <c r="AL865" s="171"/>
      <c r="AM865" s="172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73" t="s">
        <v>30</v>
      </c>
      <c r="I887" s="173"/>
      <c r="J887" s="173"/>
      <c r="V887" s="17"/>
      <c r="AA887" s="173" t="s">
        <v>31</v>
      </c>
      <c r="AB887" s="173"/>
      <c r="AC887" s="173"/>
    </row>
    <row r="888" spans="1:43">
      <c r="H888" s="173"/>
      <c r="I888" s="173"/>
      <c r="J888" s="173"/>
      <c r="V888" s="17"/>
      <c r="AA888" s="173"/>
      <c r="AB888" s="173"/>
      <c r="AC888" s="173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74" t="s">
        <v>20</v>
      </c>
      <c r="F892" s="174"/>
      <c r="G892" s="174"/>
      <c r="H892" s="174"/>
      <c r="V892" s="17"/>
      <c r="X892" s="23" t="s">
        <v>32</v>
      </c>
      <c r="Y892" s="20">
        <f>IF(B1692="PAGADO",0,C897)</f>
        <v>0</v>
      </c>
      <c r="AA892" s="174" t="s">
        <v>20</v>
      </c>
      <c r="AB892" s="174"/>
      <c r="AC892" s="174"/>
      <c r="AD892" s="174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75" t="str">
        <f>IF(Y897&lt;0,"NO PAGAR","COBRAR'")</f>
        <v>COBRAR'</v>
      </c>
      <c r="Y898" s="175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75" t="str">
        <f>IF(C897&lt;0,"NO PAGAR","COBRAR'")</f>
        <v>COBRAR'</v>
      </c>
      <c r="C899" s="17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68" t="s">
        <v>9</v>
      </c>
      <c r="C900" s="16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68" t="s">
        <v>9</v>
      </c>
      <c r="Y900" s="16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70" t="s">
        <v>7</v>
      </c>
      <c r="F908" s="171"/>
      <c r="G908" s="17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70" t="s">
        <v>7</v>
      </c>
      <c r="AB908" s="171"/>
      <c r="AC908" s="17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70" t="s">
        <v>7</v>
      </c>
      <c r="O910" s="171"/>
      <c r="P910" s="171"/>
      <c r="Q910" s="172"/>
      <c r="R910" s="18">
        <f>SUM(R894:R909)</f>
        <v>0</v>
      </c>
      <c r="S910" s="3"/>
      <c r="V910" s="17"/>
      <c r="X910" s="12"/>
      <c r="Y910" s="10"/>
      <c r="AJ910" s="170" t="s">
        <v>7</v>
      </c>
      <c r="AK910" s="171"/>
      <c r="AL910" s="171"/>
      <c r="AM910" s="172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76" t="s">
        <v>29</v>
      </c>
      <c r="AD935" s="176"/>
      <c r="AE935" s="176"/>
    </row>
    <row r="936" spans="2:41">
      <c r="H936" s="173" t="s">
        <v>28</v>
      </c>
      <c r="I936" s="173"/>
      <c r="J936" s="173"/>
      <c r="V936" s="17"/>
      <c r="AC936" s="176"/>
      <c r="AD936" s="176"/>
      <c r="AE936" s="176"/>
    </row>
    <row r="937" spans="2:41">
      <c r="H937" s="173"/>
      <c r="I937" s="173"/>
      <c r="J937" s="173"/>
      <c r="V937" s="17"/>
      <c r="AC937" s="176"/>
      <c r="AD937" s="176"/>
      <c r="AE937" s="17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74" t="s">
        <v>20</v>
      </c>
      <c r="F941" s="174"/>
      <c r="G941" s="174"/>
      <c r="H941" s="174"/>
      <c r="V941" s="17"/>
      <c r="X941" s="23" t="s">
        <v>32</v>
      </c>
      <c r="Y941" s="20">
        <f>IF(B941="PAGADO",0,C946)</f>
        <v>0</v>
      </c>
      <c r="AA941" s="174" t="s">
        <v>20</v>
      </c>
      <c r="AB941" s="174"/>
      <c r="AC941" s="174"/>
      <c r="AD941" s="174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77" t="str">
        <f>IF(C946&lt;0,"NO PAGAR","COBRAR")</f>
        <v>COBRAR</v>
      </c>
      <c r="C947" s="17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77" t="str">
        <f>IF(Y946&lt;0,"NO PAGAR","COBRAR")</f>
        <v>COBRAR</v>
      </c>
      <c r="Y947" s="17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68" t="s">
        <v>9</v>
      </c>
      <c r="C948" s="16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8" t="s">
        <v>9</v>
      </c>
      <c r="Y948" s="16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70" t="s">
        <v>7</v>
      </c>
      <c r="F957" s="171"/>
      <c r="G957" s="17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70" t="s">
        <v>7</v>
      </c>
      <c r="AB957" s="171"/>
      <c r="AC957" s="17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70" t="s">
        <v>7</v>
      </c>
      <c r="O959" s="171"/>
      <c r="P959" s="171"/>
      <c r="Q959" s="172"/>
      <c r="R959" s="18">
        <f>SUM(R943:R958)</f>
        <v>0</v>
      </c>
      <c r="S959" s="3"/>
      <c r="V959" s="17"/>
      <c r="X959" s="12"/>
      <c r="Y959" s="10"/>
      <c r="AJ959" s="170" t="s">
        <v>7</v>
      </c>
      <c r="AK959" s="171"/>
      <c r="AL959" s="171"/>
      <c r="AM959" s="172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73" t="s">
        <v>30</v>
      </c>
      <c r="I981" s="173"/>
      <c r="J981" s="173"/>
      <c r="V981" s="17"/>
      <c r="AA981" s="173" t="s">
        <v>31</v>
      </c>
      <c r="AB981" s="173"/>
      <c r="AC981" s="173"/>
    </row>
    <row r="982" spans="1:43">
      <c r="H982" s="173"/>
      <c r="I982" s="173"/>
      <c r="J982" s="173"/>
      <c r="V982" s="17"/>
      <c r="AA982" s="173"/>
      <c r="AB982" s="173"/>
      <c r="AC982" s="173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74" t="s">
        <v>20</v>
      </c>
      <c r="F986" s="174"/>
      <c r="G986" s="174"/>
      <c r="H986" s="174"/>
      <c r="V986" s="17"/>
      <c r="X986" s="23" t="s">
        <v>32</v>
      </c>
      <c r="Y986" s="20">
        <f>IF(B1786="PAGADO",0,C991)</f>
        <v>0</v>
      </c>
      <c r="AA986" s="174" t="s">
        <v>20</v>
      </c>
      <c r="AB986" s="174"/>
      <c r="AC986" s="174"/>
      <c r="AD986" s="174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75" t="str">
        <f>IF(Y991&lt;0,"NO PAGAR","COBRAR'")</f>
        <v>COBRAR'</v>
      </c>
      <c r="Y992" s="17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75" t="str">
        <f>IF(C991&lt;0,"NO PAGAR","COBRAR'")</f>
        <v>COBRAR'</v>
      </c>
      <c r="C993" s="17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68" t="s">
        <v>9</v>
      </c>
      <c r="C994" s="16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68" t="s">
        <v>9</v>
      </c>
      <c r="Y994" s="16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70" t="s">
        <v>7</v>
      </c>
      <c r="F1002" s="171"/>
      <c r="G1002" s="17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70" t="s">
        <v>7</v>
      </c>
      <c r="AB1002" s="171"/>
      <c r="AC1002" s="17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70" t="s">
        <v>7</v>
      </c>
      <c r="O1004" s="171"/>
      <c r="P1004" s="171"/>
      <c r="Q1004" s="172"/>
      <c r="R1004" s="18">
        <f>SUM(R988:R1003)</f>
        <v>0</v>
      </c>
      <c r="S1004" s="3"/>
      <c r="V1004" s="17"/>
      <c r="X1004" s="12"/>
      <c r="Y1004" s="10"/>
      <c r="AJ1004" s="170" t="s">
        <v>7</v>
      </c>
      <c r="AK1004" s="171"/>
      <c r="AL1004" s="171"/>
      <c r="AM1004" s="172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76" t="s">
        <v>29</v>
      </c>
      <c r="AD1028" s="176"/>
      <c r="AE1028" s="176"/>
    </row>
    <row r="1029" spans="2:41">
      <c r="H1029" s="173" t="s">
        <v>28</v>
      </c>
      <c r="I1029" s="173"/>
      <c r="J1029" s="173"/>
      <c r="V1029" s="17"/>
      <c r="AC1029" s="176"/>
      <c r="AD1029" s="176"/>
      <c r="AE1029" s="176"/>
    </row>
    <row r="1030" spans="2:41">
      <c r="H1030" s="173"/>
      <c r="I1030" s="173"/>
      <c r="J1030" s="173"/>
      <c r="V1030" s="17"/>
      <c r="AC1030" s="176"/>
      <c r="AD1030" s="176"/>
      <c r="AE1030" s="17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74" t="s">
        <v>20</v>
      </c>
      <c r="F1034" s="174"/>
      <c r="G1034" s="174"/>
      <c r="H1034" s="174"/>
      <c r="V1034" s="17"/>
      <c r="X1034" s="23" t="s">
        <v>32</v>
      </c>
      <c r="Y1034" s="20">
        <f>IF(B1034="PAGADO",0,C1039)</f>
        <v>0</v>
      </c>
      <c r="AA1034" s="174" t="s">
        <v>20</v>
      </c>
      <c r="AB1034" s="174"/>
      <c r="AC1034" s="174"/>
      <c r="AD1034" s="174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77" t="str">
        <f>IF(C1039&lt;0,"NO PAGAR","COBRAR")</f>
        <v>COBRAR</v>
      </c>
      <c r="C1040" s="17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77" t="str">
        <f>IF(Y1039&lt;0,"NO PAGAR","COBRAR")</f>
        <v>COBRAR</v>
      </c>
      <c r="Y1040" s="17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68" t="s">
        <v>9</v>
      </c>
      <c r="C1041" s="16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8" t="s">
        <v>9</v>
      </c>
      <c r="Y1041" s="16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70" t="s">
        <v>7</v>
      </c>
      <c r="F1050" s="171"/>
      <c r="G1050" s="17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70" t="s">
        <v>7</v>
      </c>
      <c r="AB1050" s="171"/>
      <c r="AC1050" s="17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70" t="s">
        <v>7</v>
      </c>
      <c r="O1052" s="171"/>
      <c r="P1052" s="171"/>
      <c r="Q1052" s="172"/>
      <c r="R1052" s="18">
        <f>SUM(R1036:R1051)</f>
        <v>0</v>
      </c>
      <c r="S1052" s="3"/>
      <c r="V1052" s="17"/>
      <c r="X1052" s="12"/>
      <c r="Y1052" s="10"/>
      <c r="AJ1052" s="170" t="s">
        <v>7</v>
      </c>
      <c r="AK1052" s="171"/>
      <c r="AL1052" s="171"/>
      <c r="AM1052" s="172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73" t="s">
        <v>30</v>
      </c>
      <c r="I1074" s="173"/>
      <c r="J1074" s="173"/>
      <c r="V1074" s="17"/>
      <c r="AA1074" s="173" t="s">
        <v>31</v>
      </c>
      <c r="AB1074" s="173"/>
      <c r="AC1074" s="173"/>
    </row>
    <row r="1075" spans="2:41">
      <c r="H1075" s="173"/>
      <c r="I1075" s="173"/>
      <c r="J1075" s="173"/>
      <c r="V1075" s="17"/>
      <c r="AA1075" s="173"/>
      <c r="AB1075" s="173"/>
      <c r="AC1075" s="173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74" t="s">
        <v>20</v>
      </c>
      <c r="F1079" s="174"/>
      <c r="G1079" s="174"/>
      <c r="H1079" s="174"/>
      <c r="V1079" s="17"/>
      <c r="X1079" s="23" t="s">
        <v>32</v>
      </c>
      <c r="Y1079" s="20">
        <f>IF(B1879="PAGADO",0,C1084)</f>
        <v>0</v>
      </c>
      <c r="AA1079" s="174" t="s">
        <v>20</v>
      </c>
      <c r="AB1079" s="174"/>
      <c r="AC1079" s="174"/>
      <c r="AD1079" s="174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75" t="str">
        <f>IF(Y1084&lt;0,"NO PAGAR","COBRAR'")</f>
        <v>COBRAR'</v>
      </c>
      <c r="Y1085" s="175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75" t="str">
        <f>IF(C1084&lt;0,"NO PAGAR","COBRAR'")</f>
        <v>COBRAR'</v>
      </c>
      <c r="C1086" s="175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68" t="s">
        <v>9</v>
      </c>
      <c r="C1087" s="16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68" t="s">
        <v>9</v>
      </c>
      <c r="Y1087" s="16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70" t="s">
        <v>7</v>
      </c>
      <c r="F1095" s="171"/>
      <c r="G1095" s="17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70" t="s">
        <v>7</v>
      </c>
      <c r="AB1095" s="171"/>
      <c r="AC1095" s="17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70" t="s">
        <v>7</v>
      </c>
      <c r="O1097" s="171"/>
      <c r="P1097" s="171"/>
      <c r="Q1097" s="172"/>
      <c r="R1097" s="18">
        <f>SUM(R1081:R1096)</f>
        <v>0</v>
      </c>
      <c r="S1097" s="3"/>
      <c r="V1097" s="17"/>
      <c r="X1097" s="12"/>
      <c r="Y1097" s="10"/>
      <c r="AJ1097" s="170" t="s">
        <v>7</v>
      </c>
      <c r="AK1097" s="171"/>
      <c r="AL1097" s="171"/>
      <c r="AM1097" s="172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4" t="s">
        <v>224</v>
      </c>
      <c r="F8" s="174"/>
      <c r="G8" s="174"/>
      <c r="H8" s="174"/>
      <c r="V8" s="17"/>
      <c r="X8" s="23" t="s">
        <v>156</v>
      </c>
      <c r="Y8" s="20">
        <f>IF(B8="PAGADO",0,C13)</f>
        <v>0</v>
      </c>
      <c r="AA8" s="174" t="s">
        <v>215</v>
      </c>
      <c r="AB8" s="174"/>
      <c r="AC8" s="174"/>
      <c r="AD8" s="174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4" t="s">
        <v>202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238</v>
      </c>
      <c r="AB53" s="174"/>
      <c r="AC53" s="174"/>
      <c r="AD53" s="174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4"/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74" t="s">
        <v>20</v>
      </c>
      <c r="F151" s="174"/>
      <c r="G151" s="174"/>
      <c r="H151" s="174"/>
      <c r="V151" s="17"/>
      <c r="X151" s="23" t="s">
        <v>32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6" t="s">
        <v>29</v>
      </c>
      <c r="AD194" s="176"/>
      <c r="AE194" s="176"/>
    </row>
    <row r="195" spans="2:41">
      <c r="H195" s="173" t="s">
        <v>28</v>
      </c>
      <c r="I195" s="173"/>
      <c r="J195" s="173"/>
      <c r="V195" s="17"/>
      <c r="AC195" s="176"/>
      <c r="AD195" s="176"/>
      <c r="AE195" s="176"/>
    </row>
    <row r="196" spans="2:41">
      <c r="H196" s="173"/>
      <c r="I196" s="173"/>
      <c r="J196" s="173"/>
      <c r="V196" s="17"/>
      <c r="AC196" s="176"/>
      <c r="AD196" s="176"/>
      <c r="AE196" s="17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74" t="s">
        <v>400</v>
      </c>
      <c r="F200" s="174"/>
      <c r="G200" s="174"/>
      <c r="H200" s="174"/>
      <c r="V200" s="17"/>
      <c r="X200" s="23" t="s">
        <v>82</v>
      </c>
      <c r="Y200" s="20">
        <f>IF(B200="PAGADO",0,C205)</f>
        <v>0</v>
      </c>
      <c r="AA200" s="174" t="s">
        <v>437</v>
      </c>
      <c r="AB200" s="174"/>
      <c r="AC200" s="174"/>
      <c r="AD200" s="174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7" t="str">
        <f>IF(C205&lt;0,"NO PAGAR","COBRAR")</f>
        <v>COBRAR</v>
      </c>
      <c r="C206" s="17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7" t="str">
        <f>IF(Y205&lt;0,"NO PAGAR","COBRAR")</f>
        <v>COBRAR</v>
      </c>
      <c r="Y206" s="17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50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3" t="s">
        <v>30</v>
      </c>
      <c r="I240" s="173"/>
      <c r="J240" s="173"/>
      <c r="V240" s="17"/>
      <c r="AA240" s="173" t="s">
        <v>31</v>
      </c>
      <c r="AB240" s="173"/>
      <c r="AC240" s="173"/>
    </row>
    <row r="241" spans="2:41">
      <c r="H241" s="173"/>
      <c r="I241" s="173"/>
      <c r="J241" s="173"/>
      <c r="V241" s="17"/>
      <c r="AA241" s="173"/>
      <c r="AB241" s="173"/>
      <c r="AC241" s="17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74" t="s">
        <v>515</v>
      </c>
      <c r="F245" s="174"/>
      <c r="G245" s="174"/>
      <c r="H245" s="174"/>
      <c r="O245" s="192" t="s">
        <v>248</v>
      </c>
      <c r="P245" s="192"/>
      <c r="Q245" s="192"/>
      <c r="R245" s="192"/>
      <c r="V245" s="17"/>
      <c r="X245" s="23" t="s">
        <v>32</v>
      </c>
      <c r="Y245" s="20">
        <f>IF(B245="PAGADO",0,C250)</f>
        <v>0</v>
      </c>
      <c r="AA245" s="174" t="s">
        <v>400</v>
      </c>
      <c r="AB245" s="174"/>
      <c r="AC245" s="174"/>
      <c r="AD245" s="174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75" t="str">
        <f>IF(Y250&lt;0,"NO PAGAR","COBRAR'")</f>
        <v>NO PAGAR</v>
      </c>
      <c r="Y251" s="17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5" t="str">
        <f>IF(C250&lt;0,"NO PAGAR","COBRAR'")</f>
        <v>COBRAR'</v>
      </c>
      <c r="C252" s="175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520</v>
      </c>
      <c r="S263" s="3"/>
      <c r="V263" s="17"/>
      <c r="X263" s="12"/>
      <c r="Y263" s="10"/>
      <c r="AE263" t="s">
        <v>561</v>
      </c>
      <c r="AJ263" s="170" t="s">
        <v>7</v>
      </c>
      <c r="AK263" s="171"/>
      <c r="AL263" s="171"/>
      <c r="AM263" s="172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6" t="s">
        <v>29</v>
      </c>
      <c r="AD286" s="176"/>
      <c r="AE286" s="176"/>
    </row>
    <row r="287" spans="2:31">
      <c r="H287" s="173" t="s">
        <v>28</v>
      </c>
      <c r="I287" s="173"/>
      <c r="J287" s="173"/>
      <c r="V287" s="17"/>
      <c r="AC287" s="176"/>
      <c r="AD287" s="176"/>
      <c r="AE287" s="176"/>
    </row>
    <row r="288" spans="2:31">
      <c r="H288" s="173"/>
      <c r="I288" s="173"/>
      <c r="J288" s="173"/>
      <c r="V288" s="17"/>
      <c r="AC288" s="176"/>
      <c r="AD288" s="176"/>
      <c r="AE288" s="17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74" t="s">
        <v>20</v>
      </c>
      <c r="F292" s="174"/>
      <c r="G292" s="174"/>
      <c r="H292" s="174"/>
      <c r="V292" s="17"/>
      <c r="X292" s="23" t="s">
        <v>32</v>
      </c>
      <c r="Y292" s="20">
        <f>IF(B292="PAGADO",0,C297)</f>
        <v>-200</v>
      </c>
      <c r="AA292" s="174" t="s">
        <v>612</v>
      </c>
      <c r="AB292" s="174"/>
      <c r="AC292" s="174"/>
      <c r="AD292" s="17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7" t="str">
        <f>IF(C297&lt;0,"NO PAGAR","COBRAR")</f>
        <v>NO PAGAR</v>
      </c>
      <c r="C298" s="17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7" t="str">
        <f>IF(Y297&lt;0,"NO PAGAR","COBRAR")</f>
        <v>COBRAR</v>
      </c>
      <c r="Y298" s="17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70" t="s">
        <v>7</v>
      </c>
      <c r="AB308" s="171"/>
      <c r="AC308" s="17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3" t="s">
        <v>30</v>
      </c>
      <c r="I332" s="173"/>
      <c r="J332" s="173"/>
      <c r="V332" s="17"/>
      <c r="AA332" s="173" t="s">
        <v>31</v>
      </c>
      <c r="AB332" s="173"/>
      <c r="AC332" s="173"/>
    </row>
    <row r="333" spans="1:43">
      <c r="H333" s="173"/>
      <c r="I333" s="173"/>
      <c r="J333" s="173"/>
      <c r="V333" s="17"/>
      <c r="AA333" s="173"/>
      <c r="AB333" s="173"/>
      <c r="AC333" s="17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74" t="s">
        <v>20</v>
      </c>
      <c r="F337" s="174"/>
      <c r="G337" s="174"/>
      <c r="H337" s="174"/>
      <c r="V337" s="17"/>
      <c r="X337" s="23" t="s">
        <v>32</v>
      </c>
      <c r="Y337" s="20">
        <f>IF(B1129="PAGADO",0,C342)</f>
        <v>14</v>
      </c>
      <c r="AA337" s="174" t="s">
        <v>20</v>
      </c>
      <c r="AB337" s="174"/>
      <c r="AC337" s="174"/>
      <c r="AD337" s="17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5" t="str">
        <f>IF(Y342&lt;0,"NO PAGAR","COBRAR'")</f>
        <v>COBRAR'</v>
      </c>
      <c r="Y343" s="17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5" t="str">
        <f>IF(C342&lt;0,"NO PAGAR","COBRAR'")</f>
        <v>COBRAR'</v>
      </c>
      <c r="C344" s="17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76" t="s">
        <v>29</v>
      </c>
      <c r="AD379" s="176"/>
      <c r="AE379" s="176"/>
    </row>
    <row r="380" spans="2:31">
      <c r="H380" s="173" t="s">
        <v>28</v>
      </c>
      <c r="I380" s="173"/>
      <c r="J380" s="173"/>
      <c r="V380" s="17"/>
      <c r="AC380" s="176"/>
      <c r="AD380" s="176"/>
      <c r="AE380" s="176"/>
    </row>
    <row r="381" spans="2:31">
      <c r="H381" s="173"/>
      <c r="I381" s="173"/>
      <c r="J381" s="173"/>
      <c r="V381" s="17"/>
      <c r="AC381" s="176"/>
      <c r="AD381" s="176"/>
      <c r="AE381" s="17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74" t="s">
        <v>20</v>
      </c>
      <c r="F385" s="174"/>
      <c r="G385" s="174"/>
      <c r="H385" s="174"/>
      <c r="V385" s="17"/>
      <c r="X385" s="23" t="s">
        <v>32</v>
      </c>
      <c r="Y385" s="20">
        <f>IF(B385="PAGADO",0,C390)</f>
        <v>14</v>
      </c>
      <c r="AA385" s="174" t="s">
        <v>20</v>
      </c>
      <c r="AB385" s="174"/>
      <c r="AC385" s="174"/>
      <c r="AD385" s="17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77" t="str">
        <f>IF(C390&lt;0,"NO PAGAR","COBRAR")</f>
        <v>COBRAR</v>
      </c>
      <c r="C391" s="17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77" t="str">
        <f>IF(Y390&lt;0,"NO PAGAR","COBRAR")</f>
        <v>COBRAR</v>
      </c>
      <c r="Y391" s="17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68" t="s">
        <v>9</v>
      </c>
      <c r="C392" s="16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68" t="s">
        <v>9</v>
      </c>
      <c r="Y392" s="16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70" t="s">
        <v>7</v>
      </c>
      <c r="F401" s="171"/>
      <c r="G401" s="17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70" t="s">
        <v>7</v>
      </c>
      <c r="AB401" s="171"/>
      <c r="AC401" s="17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70" t="s">
        <v>7</v>
      </c>
      <c r="O403" s="171"/>
      <c r="P403" s="171"/>
      <c r="Q403" s="172"/>
      <c r="R403" s="18">
        <f>SUM(R387:R402)</f>
        <v>0</v>
      </c>
      <c r="S403" s="3"/>
      <c r="V403" s="17"/>
      <c r="X403" s="12"/>
      <c r="Y403" s="10"/>
      <c r="AJ403" s="170" t="s">
        <v>7</v>
      </c>
      <c r="AK403" s="171"/>
      <c r="AL403" s="171"/>
      <c r="AM403" s="17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73" t="s">
        <v>30</v>
      </c>
      <c r="I425" s="173"/>
      <c r="J425" s="173"/>
      <c r="V425" s="17"/>
      <c r="AA425" s="173" t="s">
        <v>31</v>
      </c>
      <c r="AB425" s="173"/>
      <c r="AC425" s="173"/>
    </row>
    <row r="426" spans="1:43">
      <c r="H426" s="173"/>
      <c r="I426" s="173"/>
      <c r="J426" s="173"/>
      <c r="V426" s="17"/>
      <c r="AA426" s="173"/>
      <c r="AB426" s="173"/>
      <c r="AC426" s="17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74" t="s">
        <v>437</v>
      </c>
      <c r="F430" s="174"/>
      <c r="G430" s="174"/>
      <c r="H430" s="174"/>
      <c r="V430" s="17"/>
      <c r="X430" s="23" t="s">
        <v>75</v>
      </c>
      <c r="Y430" s="20">
        <f>IF(B430="PAGADO",0,C435)</f>
        <v>0</v>
      </c>
      <c r="AA430" s="174" t="s">
        <v>20</v>
      </c>
      <c r="AB430" s="174"/>
      <c r="AC430" s="174"/>
      <c r="AD430" s="174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75" t="str">
        <f>IF(Y435&lt;0,"NO PAGAR","COBRAR'")</f>
        <v>COBRAR'</v>
      </c>
      <c r="Y436" s="17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75" t="str">
        <f>IF(C435&lt;0,"NO PAGAR","COBRAR'")</f>
        <v>COBRAR'</v>
      </c>
      <c r="C437" s="17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68" t="s">
        <v>9</v>
      </c>
      <c r="C438" s="16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68" t="s">
        <v>9</v>
      </c>
      <c r="Y438" s="16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70" t="s">
        <v>7</v>
      </c>
      <c r="F446" s="171"/>
      <c r="G446" s="17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70" t="s">
        <v>7</v>
      </c>
      <c r="AB446" s="171"/>
      <c r="AC446" s="17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70" t="s">
        <v>7</v>
      </c>
      <c r="O448" s="171"/>
      <c r="P448" s="171"/>
      <c r="Q448" s="172"/>
      <c r="R448" s="18">
        <f>SUM(R432:R447)</f>
        <v>0</v>
      </c>
      <c r="S448" s="3"/>
      <c r="V448" s="17"/>
      <c r="X448" s="12"/>
      <c r="Y448" s="10"/>
      <c r="AJ448" s="170" t="s">
        <v>7</v>
      </c>
      <c r="AK448" s="171"/>
      <c r="AL448" s="171"/>
      <c r="AM448" s="172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76" t="s">
        <v>29</v>
      </c>
      <c r="AD468" s="176"/>
      <c r="AE468" s="176"/>
    </row>
    <row r="469" spans="2:41">
      <c r="H469" s="173" t="s">
        <v>28</v>
      </c>
      <c r="I469" s="173"/>
      <c r="J469" s="173"/>
      <c r="V469" s="17"/>
      <c r="AC469" s="176"/>
      <c r="AD469" s="176"/>
      <c r="AE469" s="176"/>
    </row>
    <row r="470" spans="2:41">
      <c r="H470" s="173"/>
      <c r="I470" s="173"/>
      <c r="J470" s="173"/>
      <c r="V470" s="17"/>
      <c r="AC470" s="176"/>
      <c r="AD470" s="176"/>
      <c r="AE470" s="17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74" t="s">
        <v>20</v>
      </c>
      <c r="F474" s="174"/>
      <c r="G474" s="174"/>
      <c r="H474" s="174"/>
      <c r="V474" s="17"/>
      <c r="X474" s="23" t="s">
        <v>32</v>
      </c>
      <c r="Y474" s="20">
        <f>IF(B474="PAGADO",0,C479)</f>
        <v>0</v>
      </c>
      <c r="AA474" s="174" t="s">
        <v>20</v>
      </c>
      <c r="AB474" s="174"/>
      <c r="AC474" s="174"/>
      <c r="AD474" s="174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77" t="str">
        <f>IF(C479&lt;0,"NO PAGAR","COBRAR")</f>
        <v>COBRAR</v>
      </c>
      <c r="C480" s="17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77" t="str">
        <f>IF(Y479&lt;0,"NO PAGAR","COBRAR")</f>
        <v>COBRAR</v>
      </c>
      <c r="Y480" s="17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68" t="s">
        <v>9</v>
      </c>
      <c r="C481" s="16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68" t="s">
        <v>9</v>
      </c>
      <c r="Y481" s="16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70" t="s">
        <v>7</v>
      </c>
      <c r="F490" s="171"/>
      <c r="G490" s="17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70" t="s">
        <v>7</v>
      </c>
      <c r="AB490" s="171"/>
      <c r="AC490" s="17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70" t="s">
        <v>7</v>
      </c>
      <c r="O492" s="171"/>
      <c r="P492" s="171"/>
      <c r="Q492" s="172"/>
      <c r="R492" s="18">
        <f>SUM(R476:R491)</f>
        <v>0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73" t="s">
        <v>30</v>
      </c>
      <c r="I514" s="173"/>
      <c r="J514" s="173"/>
      <c r="V514" s="17"/>
      <c r="AA514" s="173" t="s">
        <v>31</v>
      </c>
      <c r="AB514" s="173"/>
      <c r="AC514" s="173"/>
    </row>
    <row r="515" spans="2:41">
      <c r="H515" s="173"/>
      <c r="I515" s="173"/>
      <c r="J515" s="173"/>
      <c r="V515" s="17"/>
      <c r="AA515" s="173"/>
      <c r="AB515" s="173"/>
      <c r="AC515" s="173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74" t="s">
        <v>20</v>
      </c>
      <c r="F519" s="174"/>
      <c r="G519" s="174"/>
      <c r="H519" s="174"/>
      <c r="V519" s="17"/>
      <c r="X519" s="23" t="s">
        <v>32</v>
      </c>
      <c r="Y519" s="20">
        <f>IF(B1319="PAGADO",0,C524)</f>
        <v>0</v>
      </c>
      <c r="AA519" s="174" t="s">
        <v>20</v>
      </c>
      <c r="AB519" s="174"/>
      <c r="AC519" s="174"/>
      <c r="AD519" s="174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75" t="str">
        <f>IF(Y524&lt;0,"NO PAGAR","COBRAR'")</f>
        <v>COBRAR'</v>
      </c>
      <c r="Y525" s="175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75" t="str">
        <f>IF(C524&lt;0,"NO PAGAR","COBRAR'")</f>
        <v>COBRAR'</v>
      </c>
      <c r="C526" s="17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68" t="s">
        <v>9</v>
      </c>
      <c r="C527" s="16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8" t="s">
        <v>9</v>
      </c>
      <c r="Y527" s="16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70" t="s">
        <v>7</v>
      </c>
      <c r="F535" s="171"/>
      <c r="G535" s="17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70" t="s">
        <v>7</v>
      </c>
      <c r="AB535" s="171"/>
      <c r="AC535" s="17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70" t="s">
        <v>7</v>
      </c>
      <c r="O537" s="171"/>
      <c r="P537" s="171"/>
      <c r="Q537" s="172"/>
      <c r="R537" s="18">
        <f>SUM(R521:R536)</f>
        <v>0</v>
      </c>
      <c r="S537" s="3"/>
      <c r="V537" s="17"/>
      <c r="X537" s="12"/>
      <c r="Y537" s="10"/>
      <c r="AJ537" s="170" t="s">
        <v>7</v>
      </c>
      <c r="AK537" s="171"/>
      <c r="AL537" s="171"/>
      <c r="AM537" s="172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76" t="s">
        <v>29</v>
      </c>
      <c r="AD567" s="176"/>
      <c r="AE567" s="176"/>
    </row>
    <row r="568" spans="2:41">
      <c r="H568" s="173" t="s">
        <v>28</v>
      </c>
      <c r="I568" s="173"/>
      <c r="J568" s="173"/>
      <c r="V568" s="17"/>
      <c r="AC568" s="176"/>
      <c r="AD568" s="176"/>
      <c r="AE568" s="176"/>
    </row>
    <row r="569" spans="2:41">
      <c r="H569" s="173"/>
      <c r="I569" s="173"/>
      <c r="J569" s="173"/>
      <c r="V569" s="17"/>
      <c r="AC569" s="176"/>
      <c r="AD569" s="176"/>
      <c r="AE569" s="17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74" t="s">
        <v>20</v>
      </c>
      <c r="F573" s="174"/>
      <c r="G573" s="174"/>
      <c r="H573" s="174"/>
      <c r="V573" s="17"/>
      <c r="X573" s="23" t="s">
        <v>32</v>
      </c>
      <c r="Y573" s="20">
        <f>IF(B573="PAGADO",0,C578)</f>
        <v>0</v>
      </c>
      <c r="AA573" s="174" t="s">
        <v>20</v>
      </c>
      <c r="AB573" s="174"/>
      <c r="AC573" s="174"/>
      <c r="AD573" s="174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77" t="str">
        <f>IF(C578&lt;0,"NO PAGAR","COBRAR")</f>
        <v>COBRAR</v>
      </c>
      <c r="C579" s="17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77" t="str">
        <f>IF(Y578&lt;0,"NO PAGAR","COBRAR")</f>
        <v>COBRAR</v>
      </c>
      <c r="Y579" s="17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68" t="s">
        <v>9</v>
      </c>
      <c r="C580" s="16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68" t="s">
        <v>9</v>
      </c>
      <c r="Y580" s="16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70" t="s">
        <v>7</v>
      </c>
      <c r="F589" s="171"/>
      <c r="G589" s="17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70" t="s">
        <v>7</v>
      </c>
      <c r="AB589" s="171"/>
      <c r="AC589" s="17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70" t="s">
        <v>7</v>
      </c>
      <c r="O591" s="171"/>
      <c r="P591" s="171"/>
      <c r="Q591" s="172"/>
      <c r="R591" s="18">
        <f>SUM(R575:R590)</f>
        <v>0</v>
      </c>
      <c r="S591" s="3"/>
      <c r="V591" s="17"/>
      <c r="X591" s="12"/>
      <c r="Y591" s="10"/>
      <c r="AJ591" s="170" t="s">
        <v>7</v>
      </c>
      <c r="AK591" s="171"/>
      <c r="AL591" s="171"/>
      <c r="AM591" s="172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73" t="s">
        <v>30</v>
      </c>
      <c r="I613" s="173"/>
      <c r="J613" s="173"/>
      <c r="V613" s="17"/>
      <c r="AA613" s="173" t="s">
        <v>31</v>
      </c>
      <c r="AB613" s="173"/>
      <c r="AC613" s="173"/>
    </row>
    <row r="614" spans="1:43">
      <c r="H614" s="173"/>
      <c r="I614" s="173"/>
      <c r="J614" s="173"/>
      <c r="V614" s="17"/>
      <c r="AA614" s="173"/>
      <c r="AB614" s="173"/>
      <c r="AC614" s="173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74" t="s">
        <v>20</v>
      </c>
      <c r="F618" s="174"/>
      <c r="G618" s="174"/>
      <c r="H618" s="174"/>
      <c r="V618" s="17"/>
      <c r="X618" s="23" t="s">
        <v>32</v>
      </c>
      <c r="Y618" s="20">
        <f>IF(B1418="PAGADO",0,C623)</f>
        <v>0</v>
      </c>
      <c r="AA618" s="174" t="s">
        <v>20</v>
      </c>
      <c r="AB618" s="174"/>
      <c r="AC618" s="174"/>
      <c r="AD618" s="174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5" t="str">
        <f>IF(Y623&lt;0,"NO PAGAR","COBRAR'")</f>
        <v>COBRAR'</v>
      </c>
      <c r="Y624" s="17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75" t="str">
        <f>IF(C623&lt;0,"NO PAGAR","COBRAR'")</f>
        <v>COBRAR'</v>
      </c>
      <c r="C625" s="175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68" t="s">
        <v>9</v>
      </c>
      <c r="C626" s="16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8" t="s">
        <v>9</v>
      </c>
      <c r="Y626" s="16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70" t="s">
        <v>7</v>
      </c>
      <c r="F634" s="171"/>
      <c r="G634" s="17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70" t="s">
        <v>7</v>
      </c>
      <c r="AB634" s="171"/>
      <c r="AC634" s="17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0" t="s">
        <v>7</v>
      </c>
      <c r="O636" s="171"/>
      <c r="P636" s="171"/>
      <c r="Q636" s="172"/>
      <c r="R636" s="18">
        <f>SUM(R620:R635)</f>
        <v>0</v>
      </c>
      <c r="S636" s="3"/>
      <c r="V636" s="17"/>
      <c r="X636" s="12"/>
      <c r="Y636" s="10"/>
      <c r="AJ636" s="170" t="s">
        <v>7</v>
      </c>
      <c r="AK636" s="171"/>
      <c r="AL636" s="171"/>
      <c r="AM636" s="172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76" t="s">
        <v>29</v>
      </c>
      <c r="AD660" s="176"/>
      <c r="AE660" s="176"/>
    </row>
    <row r="661" spans="2:41">
      <c r="H661" s="173" t="s">
        <v>28</v>
      </c>
      <c r="I661" s="173"/>
      <c r="J661" s="173"/>
      <c r="V661" s="17"/>
      <c r="AC661" s="176"/>
      <c r="AD661" s="176"/>
      <c r="AE661" s="176"/>
    </row>
    <row r="662" spans="2:41">
      <c r="H662" s="173"/>
      <c r="I662" s="173"/>
      <c r="J662" s="173"/>
      <c r="V662" s="17"/>
      <c r="AC662" s="176"/>
      <c r="AD662" s="176"/>
      <c r="AE662" s="17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74" t="s">
        <v>20</v>
      </c>
      <c r="F666" s="174"/>
      <c r="G666" s="174"/>
      <c r="H666" s="174"/>
      <c r="V666" s="17"/>
      <c r="X666" s="23" t="s">
        <v>32</v>
      </c>
      <c r="Y666" s="20">
        <f>IF(B666="PAGADO",0,C671)</f>
        <v>0</v>
      </c>
      <c r="AA666" s="174" t="s">
        <v>20</v>
      </c>
      <c r="AB666" s="174"/>
      <c r="AC666" s="174"/>
      <c r="AD666" s="174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77" t="str">
        <f>IF(C671&lt;0,"NO PAGAR","COBRAR")</f>
        <v>COBRAR</v>
      </c>
      <c r="C672" s="17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77" t="str">
        <f>IF(Y671&lt;0,"NO PAGAR","COBRAR")</f>
        <v>COBRAR</v>
      </c>
      <c r="Y672" s="17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68" t="s">
        <v>9</v>
      </c>
      <c r="C673" s="16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68" t="s">
        <v>9</v>
      </c>
      <c r="Y673" s="16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70" t="s">
        <v>7</v>
      </c>
      <c r="F682" s="171"/>
      <c r="G682" s="17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70" t="s">
        <v>7</v>
      </c>
      <c r="AB682" s="171"/>
      <c r="AC682" s="17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70" t="s">
        <v>7</v>
      </c>
      <c r="O684" s="171"/>
      <c r="P684" s="171"/>
      <c r="Q684" s="172"/>
      <c r="R684" s="18">
        <f>SUM(R668:R683)</f>
        <v>0</v>
      </c>
      <c r="S684" s="3"/>
      <c r="V684" s="17"/>
      <c r="X684" s="12"/>
      <c r="Y684" s="10"/>
      <c r="AJ684" s="170" t="s">
        <v>7</v>
      </c>
      <c r="AK684" s="171"/>
      <c r="AL684" s="171"/>
      <c r="AM684" s="172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73" t="s">
        <v>30</v>
      </c>
      <c r="I706" s="173"/>
      <c r="J706" s="173"/>
      <c r="V706" s="17"/>
      <c r="AA706" s="173" t="s">
        <v>31</v>
      </c>
      <c r="AB706" s="173"/>
      <c r="AC706" s="173"/>
    </row>
    <row r="707" spans="2:41">
      <c r="H707" s="173"/>
      <c r="I707" s="173"/>
      <c r="J707" s="173"/>
      <c r="V707" s="17"/>
      <c r="AA707" s="173"/>
      <c r="AB707" s="173"/>
      <c r="AC707" s="173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74" t="s">
        <v>20</v>
      </c>
      <c r="F711" s="174"/>
      <c r="G711" s="174"/>
      <c r="H711" s="174"/>
      <c r="V711" s="17"/>
      <c r="X711" s="23" t="s">
        <v>32</v>
      </c>
      <c r="Y711" s="20">
        <f>IF(B1511="PAGADO",0,C716)</f>
        <v>0</v>
      </c>
      <c r="AA711" s="174" t="s">
        <v>20</v>
      </c>
      <c r="AB711" s="174"/>
      <c r="AC711" s="174"/>
      <c r="AD711" s="174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5" t="str">
        <f>IF(Y716&lt;0,"NO PAGAR","COBRAR'")</f>
        <v>COBRAR'</v>
      </c>
      <c r="Y717" s="17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75" t="str">
        <f>IF(C716&lt;0,"NO PAGAR","COBRAR'")</f>
        <v>COBRAR'</v>
      </c>
      <c r="C718" s="175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68" t="s">
        <v>9</v>
      </c>
      <c r="C719" s="16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8" t="s">
        <v>9</v>
      </c>
      <c r="Y719" s="16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70" t="s">
        <v>7</v>
      </c>
      <c r="F727" s="171"/>
      <c r="G727" s="17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70" t="s">
        <v>7</v>
      </c>
      <c r="AB727" s="171"/>
      <c r="AC727" s="17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0" t="s">
        <v>7</v>
      </c>
      <c r="O729" s="171"/>
      <c r="P729" s="171"/>
      <c r="Q729" s="172"/>
      <c r="R729" s="18">
        <f>SUM(R713:R728)</f>
        <v>0</v>
      </c>
      <c r="S729" s="3"/>
      <c r="V729" s="17"/>
      <c r="X729" s="12"/>
      <c r="Y729" s="10"/>
      <c r="AJ729" s="170" t="s">
        <v>7</v>
      </c>
      <c r="AK729" s="171"/>
      <c r="AL729" s="171"/>
      <c r="AM729" s="172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76" t="s">
        <v>29</v>
      </c>
      <c r="AD753" s="176"/>
      <c r="AE753" s="176"/>
    </row>
    <row r="754" spans="2:41">
      <c r="H754" s="173" t="s">
        <v>28</v>
      </c>
      <c r="I754" s="173"/>
      <c r="J754" s="173"/>
      <c r="V754" s="17"/>
      <c r="AC754" s="176"/>
      <c r="AD754" s="176"/>
      <c r="AE754" s="176"/>
    </row>
    <row r="755" spans="2:41">
      <c r="H755" s="173"/>
      <c r="I755" s="173"/>
      <c r="J755" s="173"/>
      <c r="V755" s="17"/>
      <c r="AC755" s="176"/>
      <c r="AD755" s="176"/>
      <c r="AE755" s="17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74" t="s">
        <v>20</v>
      </c>
      <c r="F759" s="174"/>
      <c r="G759" s="174"/>
      <c r="H759" s="174"/>
      <c r="V759" s="17"/>
      <c r="X759" s="23" t="s">
        <v>32</v>
      </c>
      <c r="Y759" s="20">
        <f>IF(B759="PAGADO",0,C764)</f>
        <v>0</v>
      </c>
      <c r="AA759" s="174" t="s">
        <v>20</v>
      </c>
      <c r="AB759" s="174"/>
      <c r="AC759" s="174"/>
      <c r="AD759" s="174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77" t="str">
        <f>IF(C764&lt;0,"NO PAGAR","COBRAR")</f>
        <v>COBRAR</v>
      </c>
      <c r="C765" s="17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77" t="str">
        <f>IF(Y764&lt;0,"NO PAGAR","COBRAR")</f>
        <v>COBRAR</v>
      </c>
      <c r="Y765" s="17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68" t="s">
        <v>9</v>
      </c>
      <c r="C766" s="16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68" t="s">
        <v>9</v>
      </c>
      <c r="Y766" s="16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70" t="s">
        <v>7</v>
      </c>
      <c r="F775" s="171"/>
      <c r="G775" s="17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70" t="s">
        <v>7</v>
      </c>
      <c r="AB775" s="171"/>
      <c r="AC775" s="17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70" t="s">
        <v>7</v>
      </c>
      <c r="O777" s="171"/>
      <c r="P777" s="171"/>
      <c r="Q777" s="172"/>
      <c r="R777" s="18">
        <f>SUM(R761:R776)</f>
        <v>0</v>
      </c>
      <c r="S777" s="3"/>
      <c r="V777" s="17"/>
      <c r="X777" s="12"/>
      <c r="Y777" s="10"/>
      <c r="AJ777" s="170" t="s">
        <v>7</v>
      </c>
      <c r="AK777" s="171"/>
      <c r="AL777" s="171"/>
      <c r="AM777" s="172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73" t="s">
        <v>30</v>
      </c>
      <c r="I799" s="173"/>
      <c r="J799" s="173"/>
      <c r="V799" s="17"/>
      <c r="AA799" s="173" t="s">
        <v>31</v>
      </c>
      <c r="AB799" s="173"/>
      <c r="AC799" s="173"/>
    </row>
    <row r="800" spans="1:43">
      <c r="H800" s="173"/>
      <c r="I800" s="173"/>
      <c r="J800" s="173"/>
      <c r="V800" s="17"/>
      <c r="AA800" s="173"/>
      <c r="AB800" s="173"/>
      <c r="AC800" s="173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74" t="s">
        <v>20</v>
      </c>
      <c r="F804" s="174"/>
      <c r="G804" s="174"/>
      <c r="H804" s="174"/>
      <c r="V804" s="17"/>
      <c r="X804" s="23" t="s">
        <v>32</v>
      </c>
      <c r="Y804" s="20">
        <f>IF(B1604="PAGADO",0,C809)</f>
        <v>0</v>
      </c>
      <c r="AA804" s="174" t="s">
        <v>20</v>
      </c>
      <c r="AB804" s="174"/>
      <c r="AC804" s="174"/>
      <c r="AD804" s="174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5" t="str">
        <f>IF(Y809&lt;0,"NO PAGAR","COBRAR'")</f>
        <v>COBRAR'</v>
      </c>
      <c r="Y810" s="17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75" t="str">
        <f>IF(C809&lt;0,"NO PAGAR","COBRAR'")</f>
        <v>COBRAR'</v>
      </c>
      <c r="C811" s="175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68" t="s">
        <v>9</v>
      </c>
      <c r="C812" s="16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8" t="s">
        <v>9</v>
      </c>
      <c r="Y812" s="16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70" t="s">
        <v>7</v>
      </c>
      <c r="F820" s="171"/>
      <c r="G820" s="17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70" t="s">
        <v>7</v>
      </c>
      <c r="AB820" s="171"/>
      <c r="AC820" s="17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0" t="s">
        <v>7</v>
      </c>
      <c r="O822" s="171"/>
      <c r="P822" s="171"/>
      <c r="Q822" s="172"/>
      <c r="R822" s="18">
        <f>SUM(R806:R821)</f>
        <v>0</v>
      </c>
      <c r="S822" s="3"/>
      <c r="V822" s="17"/>
      <c r="X822" s="12"/>
      <c r="Y822" s="10"/>
      <c r="AJ822" s="170" t="s">
        <v>7</v>
      </c>
      <c r="AK822" s="171"/>
      <c r="AL822" s="171"/>
      <c r="AM822" s="172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76" t="s">
        <v>29</v>
      </c>
      <c r="AD846" s="176"/>
      <c r="AE846" s="176"/>
    </row>
    <row r="847" spans="5:31">
      <c r="H847" s="173" t="s">
        <v>28</v>
      </c>
      <c r="I847" s="173"/>
      <c r="J847" s="173"/>
      <c r="V847" s="17"/>
      <c r="AC847" s="176"/>
      <c r="AD847" s="176"/>
      <c r="AE847" s="176"/>
    </row>
    <row r="848" spans="5:31">
      <c r="H848" s="173"/>
      <c r="I848" s="173"/>
      <c r="J848" s="173"/>
      <c r="V848" s="17"/>
      <c r="AC848" s="176"/>
      <c r="AD848" s="176"/>
      <c r="AE848" s="17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74" t="s">
        <v>20</v>
      </c>
      <c r="F852" s="174"/>
      <c r="G852" s="174"/>
      <c r="H852" s="174"/>
      <c r="V852" s="17"/>
      <c r="X852" s="23" t="s">
        <v>32</v>
      </c>
      <c r="Y852" s="20">
        <f>IF(B852="PAGADO",0,C857)</f>
        <v>0</v>
      </c>
      <c r="AA852" s="174" t="s">
        <v>20</v>
      </c>
      <c r="AB852" s="174"/>
      <c r="AC852" s="174"/>
      <c r="AD852" s="174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77" t="str">
        <f>IF(C857&lt;0,"NO PAGAR","COBRAR")</f>
        <v>COBRAR</v>
      </c>
      <c r="C858" s="17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77" t="str">
        <f>IF(Y857&lt;0,"NO PAGAR","COBRAR")</f>
        <v>COBRAR</v>
      </c>
      <c r="Y858" s="17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68" t="s">
        <v>9</v>
      </c>
      <c r="C859" s="16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68" t="s">
        <v>9</v>
      </c>
      <c r="Y859" s="16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70" t="s">
        <v>7</v>
      </c>
      <c r="F868" s="171"/>
      <c r="G868" s="17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70" t="s">
        <v>7</v>
      </c>
      <c r="AB868" s="171"/>
      <c r="AC868" s="17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70" t="s">
        <v>7</v>
      </c>
      <c r="O870" s="171"/>
      <c r="P870" s="171"/>
      <c r="Q870" s="172"/>
      <c r="R870" s="18">
        <f>SUM(R854:R869)</f>
        <v>0</v>
      </c>
      <c r="S870" s="3"/>
      <c r="V870" s="17"/>
      <c r="X870" s="12"/>
      <c r="Y870" s="10"/>
      <c r="AJ870" s="170" t="s">
        <v>7</v>
      </c>
      <c r="AK870" s="171"/>
      <c r="AL870" s="171"/>
      <c r="AM870" s="172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73" t="s">
        <v>30</v>
      </c>
      <c r="I892" s="173"/>
      <c r="J892" s="173"/>
      <c r="V892" s="17"/>
      <c r="AA892" s="173" t="s">
        <v>31</v>
      </c>
      <c r="AB892" s="173"/>
      <c r="AC892" s="173"/>
    </row>
    <row r="893" spans="1:43">
      <c r="H893" s="173"/>
      <c r="I893" s="173"/>
      <c r="J893" s="173"/>
      <c r="V893" s="17"/>
      <c r="AA893" s="173"/>
      <c r="AB893" s="173"/>
      <c r="AC893" s="173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74" t="s">
        <v>20</v>
      </c>
      <c r="F897" s="174"/>
      <c r="G897" s="174"/>
      <c r="H897" s="174"/>
      <c r="V897" s="17"/>
      <c r="X897" s="23" t="s">
        <v>32</v>
      </c>
      <c r="Y897" s="20">
        <f>IF(B1697="PAGADO",0,C902)</f>
        <v>0</v>
      </c>
      <c r="AA897" s="174" t="s">
        <v>20</v>
      </c>
      <c r="AB897" s="174"/>
      <c r="AC897" s="174"/>
      <c r="AD897" s="174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75" t="str">
        <f>IF(Y902&lt;0,"NO PAGAR","COBRAR'")</f>
        <v>COBRAR'</v>
      </c>
      <c r="Y903" s="175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75" t="str">
        <f>IF(C902&lt;0,"NO PAGAR","COBRAR'")</f>
        <v>COBRAR'</v>
      </c>
      <c r="C904" s="17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68" t="s">
        <v>9</v>
      </c>
      <c r="C905" s="16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8" t="s">
        <v>9</v>
      </c>
      <c r="Y905" s="16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70" t="s">
        <v>7</v>
      </c>
      <c r="F913" s="171"/>
      <c r="G913" s="17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70" t="s">
        <v>7</v>
      </c>
      <c r="AB913" s="171"/>
      <c r="AC913" s="17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70" t="s">
        <v>7</v>
      </c>
      <c r="O915" s="171"/>
      <c r="P915" s="171"/>
      <c r="Q915" s="172"/>
      <c r="R915" s="18">
        <f>SUM(R899:R914)</f>
        <v>0</v>
      </c>
      <c r="S915" s="3"/>
      <c r="V915" s="17"/>
      <c r="X915" s="12"/>
      <c r="Y915" s="10"/>
      <c r="AJ915" s="170" t="s">
        <v>7</v>
      </c>
      <c r="AK915" s="171"/>
      <c r="AL915" s="171"/>
      <c r="AM915" s="172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76" t="s">
        <v>29</v>
      </c>
      <c r="AD940" s="176"/>
      <c r="AE940" s="176"/>
    </row>
    <row r="941" spans="8:31">
      <c r="H941" s="173" t="s">
        <v>28</v>
      </c>
      <c r="I941" s="173"/>
      <c r="J941" s="173"/>
      <c r="V941" s="17"/>
      <c r="AC941" s="176"/>
      <c r="AD941" s="176"/>
      <c r="AE941" s="176"/>
    </row>
    <row r="942" spans="8:31">
      <c r="H942" s="173"/>
      <c r="I942" s="173"/>
      <c r="J942" s="173"/>
      <c r="V942" s="17"/>
      <c r="AC942" s="176"/>
      <c r="AD942" s="176"/>
      <c r="AE942" s="17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74" t="s">
        <v>20</v>
      </c>
      <c r="F946" s="174"/>
      <c r="G946" s="174"/>
      <c r="H946" s="174"/>
      <c r="V946" s="17"/>
      <c r="X946" s="23" t="s">
        <v>32</v>
      </c>
      <c r="Y946" s="20">
        <f>IF(B946="PAGADO",0,C951)</f>
        <v>0</v>
      </c>
      <c r="AA946" s="174" t="s">
        <v>20</v>
      </c>
      <c r="AB946" s="174"/>
      <c r="AC946" s="174"/>
      <c r="AD946" s="174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77" t="str">
        <f>IF(C951&lt;0,"NO PAGAR","COBRAR")</f>
        <v>COBRAR</v>
      </c>
      <c r="C952" s="17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77" t="str">
        <f>IF(Y951&lt;0,"NO PAGAR","COBRAR")</f>
        <v>COBRAR</v>
      </c>
      <c r="Y952" s="17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68" t="s">
        <v>9</v>
      </c>
      <c r="C953" s="16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68" t="s">
        <v>9</v>
      </c>
      <c r="Y953" s="16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70" t="s">
        <v>7</v>
      </c>
      <c r="F962" s="171"/>
      <c r="G962" s="17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70" t="s">
        <v>7</v>
      </c>
      <c r="AB962" s="171"/>
      <c r="AC962" s="17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70" t="s">
        <v>7</v>
      </c>
      <c r="O964" s="171"/>
      <c r="P964" s="171"/>
      <c r="Q964" s="172"/>
      <c r="R964" s="18">
        <f>SUM(R948:R963)</f>
        <v>0</v>
      </c>
      <c r="S964" s="3"/>
      <c r="V964" s="17"/>
      <c r="X964" s="12"/>
      <c r="Y964" s="10"/>
      <c r="AJ964" s="170" t="s">
        <v>7</v>
      </c>
      <c r="AK964" s="171"/>
      <c r="AL964" s="171"/>
      <c r="AM964" s="172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73" t="s">
        <v>30</v>
      </c>
      <c r="I986" s="173"/>
      <c r="J986" s="173"/>
      <c r="V986" s="17"/>
      <c r="AA986" s="173" t="s">
        <v>31</v>
      </c>
      <c r="AB986" s="173"/>
      <c r="AC986" s="173"/>
    </row>
    <row r="987" spans="1:43">
      <c r="H987" s="173"/>
      <c r="I987" s="173"/>
      <c r="J987" s="173"/>
      <c r="V987" s="17"/>
      <c r="AA987" s="173"/>
      <c r="AB987" s="173"/>
      <c r="AC987" s="173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74" t="s">
        <v>20</v>
      </c>
      <c r="F991" s="174"/>
      <c r="G991" s="174"/>
      <c r="H991" s="174"/>
      <c r="V991" s="17"/>
      <c r="X991" s="23" t="s">
        <v>32</v>
      </c>
      <c r="Y991" s="20">
        <f>IF(B1791="PAGADO",0,C996)</f>
        <v>0</v>
      </c>
      <c r="AA991" s="174" t="s">
        <v>20</v>
      </c>
      <c r="AB991" s="174"/>
      <c r="AC991" s="174"/>
      <c r="AD991" s="174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5" t="str">
        <f>IF(Y996&lt;0,"NO PAGAR","COBRAR'")</f>
        <v>COBRAR'</v>
      </c>
      <c r="Y997" s="17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75" t="str">
        <f>IF(C996&lt;0,"NO PAGAR","COBRAR'")</f>
        <v>COBRAR'</v>
      </c>
      <c r="C998" s="175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68" t="s">
        <v>9</v>
      </c>
      <c r="C999" s="16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8" t="s">
        <v>9</v>
      </c>
      <c r="Y999" s="16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70" t="s">
        <v>7</v>
      </c>
      <c r="F1007" s="171"/>
      <c r="G1007" s="17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70" t="s">
        <v>7</v>
      </c>
      <c r="AB1007" s="171"/>
      <c r="AC1007" s="17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0" t="s">
        <v>7</v>
      </c>
      <c r="O1009" s="171"/>
      <c r="P1009" s="171"/>
      <c r="Q1009" s="172"/>
      <c r="R1009" s="18">
        <f>SUM(R993:R1008)</f>
        <v>0</v>
      </c>
      <c r="S1009" s="3"/>
      <c r="V1009" s="17"/>
      <c r="X1009" s="12"/>
      <c r="Y1009" s="10"/>
      <c r="AJ1009" s="170" t="s">
        <v>7</v>
      </c>
      <c r="AK1009" s="171"/>
      <c r="AL1009" s="171"/>
      <c r="AM1009" s="172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76" t="s">
        <v>29</v>
      </c>
      <c r="AD1033" s="176"/>
      <c r="AE1033" s="176"/>
    </row>
    <row r="1034" spans="2:41">
      <c r="H1034" s="173" t="s">
        <v>28</v>
      </c>
      <c r="I1034" s="173"/>
      <c r="J1034" s="173"/>
      <c r="V1034" s="17"/>
      <c r="AC1034" s="176"/>
      <c r="AD1034" s="176"/>
      <c r="AE1034" s="176"/>
    </row>
    <row r="1035" spans="2:41">
      <c r="H1035" s="173"/>
      <c r="I1035" s="173"/>
      <c r="J1035" s="173"/>
      <c r="V1035" s="17"/>
      <c r="AC1035" s="176"/>
      <c r="AD1035" s="176"/>
      <c r="AE1035" s="17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74" t="s">
        <v>20</v>
      </c>
      <c r="F1039" s="174"/>
      <c r="G1039" s="174"/>
      <c r="H1039" s="174"/>
      <c r="V1039" s="17"/>
      <c r="X1039" s="23" t="s">
        <v>32</v>
      </c>
      <c r="Y1039" s="20">
        <f>IF(B1039="PAGADO",0,C1044)</f>
        <v>0</v>
      </c>
      <c r="AA1039" s="174" t="s">
        <v>20</v>
      </c>
      <c r="AB1039" s="174"/>
      <c r="AC1039" s="174"/>
      <c r="AD1039" s="174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77" t="str">
        <f>IF(C1044&lt;0,"NO PAGAR","COBRAR")</f>
        <v>COBRAR</v>
      </c>
      <c r="C1045" s="17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77" t="str">
        <f>IF(Y1044&lt;0,"NO PAGAR","COBRAR")</f>
        <v>COBRAR</v>
      </c>
      <c r="Y1045" s="17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68" t="s">
        <v>9</v>
      </c>
      <c r="C1046" s="16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68" t="s">
        <v>9</v>
      </c>
      <c r="Y1046" s="16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70" t="s">
        <v>7</v>
      </c>
      <c r="F1055" s="171"/>
      <c r="G1055" s="17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70" t="s">
        <v>7</v>
      </c>
      <c r="AB1055" s="171"/>
      <c r="AC1055" s="17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70" t="s">
        <v>7</v>
      </c>
      <c r="O1057" s="171"/>
      <c r="P1057" s="171"/>
      <c r="Q1057" s="172"/>
      <c r="R1057" s="18">
        <f>SUM(R1041:R1056)</f>
        <v>0</v>
      </c>
      <c r="S1057" s="3"/>
      <c r="V1057" s="17"/>
      <c r="X1057" s="12"/>
      <c r="Y1057" s="10"/>
      <c r="AJ1057" s="170" t="s">
        <v>7</v>
      </c>
      <c r="AK1057" s="171"/>
      <c r="AL1057" s="171"/>
      <c r="AM1057" s="172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73" t="s">
        <v>30</v>
      </c>
      <c r="I1079" s="173"/>
      <c r="J1079" s="173"/>
      <c r="V1079" s="17"/>
      <c r="AA1079" s="173" t="s">
        <v>31</v>
      </c>
      <c r="AB1079" s="173"/>
      <c r="AC1079" s="173"/>
    </row>
    <row r="1080" spans="1:43">
      <c r="H1080" s="173"/>
      <c r="I1080" s="173"/>
      <c r="J1080" s="173"/>
      <c r="V1080" s="17"/>
      <c r="AA1080" s="173"/>
      <c r="AB1080" s="173"/>
      <c r="AC1080" s="173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74" t="s">
        <v>20</v>
      </c>
      <c r="F1084" s="174"/>
      <c r="G1084" s="174"/>
      <c r="H1084" s="174"/>
      <c r="V1084" s="17"/>
      <c r="X1084" s="23" t="s">
        <v>32</v>
      </c>
      <c r="Y1084" s="20">
        <f>IF(B1884="PAGADO",0,C1089)</f>
        <v>0</v>
      </c>
      <c r="AA1084" s="174" t="s">
        <v>20</v>
      </c>
      <c r="AB1084" s="174"/>
      <c r="AC1084" s="174"/>
      <c r="AD1084" s="174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75" t="str">
        <f>IF(Y1089&lt;0,"NO PAGAR","COBRAR'")</f>
        <v>COBRAR'</v>
      </c>
      <c r="Y1090" s="175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75" t="str">
        <f>IF(C1089&lt;0,"NO PAGAR","COBRAR'")</f>
        <v>COBRAR'</v>
      </c>
      <c r="C1091" s="175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68" t="s">
        <v>9</v>
      </c>
      <c r="C1092" s="16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68" t="s">
        <v>9</v>
      </c>
      <c r="Y1092" s="16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70" t="s">
        <v>7</v>
      </c>
      <c r="F1100" s="171"/>
      <c r="G1100" s="17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70" t="s">
        <v>7</v>
      </c>
      <c r="AB1100" s="171"/>
      <c r="AC1100" s="17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70" t="s">
        <v>7</v>
      </c>
      <c r="O1102" s="171"/>
      <c r="P1102" s="171"/>
      <c r="Q1102" s="172"/>
      <c r="R1102" s="18">
        <f>SUM(R1086:R1101)</f>
        <v>0</v>
      </c>
      <c r="S1102" s="3"/>
      <c r="V1102" s="17"/>
      <c r="X1102" s="12"/>
      <c r="Y1102" s="10"/>
      <c r="AJ1102" s="170" t="s">
        <v>7</v>
      </c>
      <c r="AK1102" s="171"/>
      <c r="AL1102" s="171"/>
      <c r="AM1102" s="172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07"/>
  <sheetViews>
    <sheetView topLeftCell="A547" workbookViewId="0">
      <selection activeCell="J561" sqref="J561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4"/>
      <c r="F8" s="174"/>
      <c r="G8" s="174"/>
      <c r="H8" s="174"/>
      <c r="V8" s="17"/>
      <c r="X8" s="23" t="s">
        <v>156</v>
      </c>
      <c r="Y8" s="20">
        <f>IF(B8="PAGADO",0,C13)</f>
        <v>0</v>
      </c>
      <c r="AA8" s="174" t="s">
        <v>215</v>
      </c>
      <c r="AB8" s="174"/>
      <c r="AC8" s="174"/>
      <c r="AD8" s="17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4" t="s">
        <v>202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259</v>
      </c>
      <c r="AB53" s="174"/>
      <c r="AC53" s="174"/>
      <c r="AD53" s="17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70" t="s">
        <v>7</v>
      </c>
      <c r="AB69" s="171"/>
      <c r="AC69" s="17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4"/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310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74" t="s">
        <v>224</v>
      </c>
      <c r="F151" s="174"/>
      <c r="G151" s="174"/>
      <c r="H151" s="174"/>
      <c r="V151" s="17"/>
      <c r="X151" s="23" t="s">
        <v>32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76" t="s">
        <v>29</v>
      </c>
      <c r="AD194" s="176"/>
      <c r="AE194" s="176"/>
    </row>
    <row r="195" spans="2:41">
      <c r="H195" s="173" t="s">
        <v>28</v>
      </c>
      <c r="I195" s="173"/>
      <c r="J195" s="173"/>
      <c r="V195" s="17"/>
      <c r="AC195" s="176"/>
      <c r="AD195" s="176"/>
      <c r="AE195" s="176"/>
    </row>
    <row r="196" spans="2:41">
      <c r="H196" s="173"/>
      <c r="I196" s="173"/>
      <c r="J196" s="173"/>
      <c r="V196" s="17"/>
      <c r="AC196" s="176"/>
      <c r="AD196" s="176"/>
      <c r="AE196" s="17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74" t="s">
        <v>439</v>
      </c>
      <c r="F200" s="174"/>
      <c r="G200" s="174"/>
      <c r="H200" s="174"/>
      <c r="V200" s="17"/>
      <c r="X200" s="23" t="s">
        <v>130</v>
      </c>
      <c r="Y200" s="20">
        <f>IF(B200="PAGADO",0,C205)</f>
        <v>520</v>
      </c>
      <c r="AA200" s="174" t="s">
        <v>20</v>
      </c>
      <c r="AB200" s="174"/>
      <c r="AC200" s="174"/>
      <c r="AD200" s="174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77" t="str">
        <f>IF(C205&lt;0,"NO PAGAR","COBRAR")</f>
        <v>COBRAR</v>
      </c>
      <c r="C206" s="17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77" t="str">
        <f>IF(Y205&lt;0,"NO PAGAR","COBRAR")</f>
        <v>COBRAR</v>
      </c>
      <c r="Y206" s="17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68" t="s">
        <v>9</v>
      </c>
      <c r="C207" s="16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68" t="s">
        <v>9</v>
      </c>
      <c r="Y207" s="16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70" t="s">
        <v>7</v>
      </c>
      <c r="F216" s="171"/>
      <c r="G216" s="17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70" t="s">
        <v>7</v>
      </c>
      <c r="AB216" s="171"/>
      <c r="AC216" s="17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70" t="s">
        <v>7</v>
      </c>
      <c r="O218" s="171"/>
      <c r="P218" s="171"/>
      <c r="Q218" s="172"/>
      <c r="R218" s="18">
        <f>SUM(R202:R217)</f>
        <v>0</v>
      </c>
      <c r="S218" s="3"/>
      <c r="V218" s="17"/>
      <c r="X218" s="12"/>
      <c r="Y218" s="10"/>
      <c r="AJ218" s="170" t="s">
        <v>7</v>
      </c>
      <c r="AK218" s="171"/>
      <c r="AL218" s="171"/>
      <c r="AM218" s="17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73" t="s">
        <v>30</v>
      </c>
      <c r="I240" s="173"/>
      <c r="J240" s="173"/>
      <c r="V240" s="17"/>
      <c r="AA240" s="173" t="s">
        <v>31</v>
      </c>
      <c r="AB240" s="173"/>
      <c r="AC240" s="173"/>
    </row>
    <row r="241" spans="2:41">
      <c r="H241" s="173"/>
      <c r="I241" s="173"/>
      <c r="J241" s="173"/>
      <c r="V241" s="17"/>
      <c r="AA241" s="173"/>
      <c r="AB241" s="173"/>
      <c r="AC241" s="17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74" t="s">
        <v>224</v>
      </c>
      <c r="F245" s="174"/>
      <c r="G245" s="174"/>
      <c r="H245" s="174"/>
      <c r="V245" s="17"/>
      <c r="X245" s="23" t="s">
        <v>130</v>
      </c>
      <c r="Y245" s="20">
        <f>IF(B245="PAGADO",0,C250)</f>
        <v>0</v>
      </c>
      <c r="AA245" s="174" t="s">
        <v>564</v>
      </c>
      <c r="AB245" s="174"/>
      <c r="AC245" s="174"/>
      <c r="AD245" s="174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75" t="str">
        <f>IF(Y250&lt;0,"NO PAGAR","COBRAR'")</f>
        <v>COBRAR'</v>
      </c>
      <c r="Y251" s="17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75" t="str">
        <f>IF(C250&lt;0,"NO PAGAR","COBRAR'")</f>
        <v>COBRAR'</v>
      </c>
      <c r="C252" s="17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68" t="s">
        <v>9</v>
      </c>
      <c r="C253" s="16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68" t="s">
        <v>9</v>
      </c>
      <c r="Y253" s="16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70" t="s">
        <v>7</v>
      </c>
      <c r="F261" s="171"/>
      <c r="G261" s="17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70" t="s">
        <v>7</v>
      </c>
      <c r="AB261" s="171"/>
      <c r="AC261" s="17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70" t="s">
        <v>7</v>
      </c>
      <c r="O263" s="171"/>
      <c r="P263" s="171"/>
      <c r="Q263" s="172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70" t="s">
        <v>7</v>
      </c>
      <c r="AK263" s="171"/>
      <c r="AL263" s="171"/>
      <c r="AM263" s="17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76" t="s">
        <v>29</v>
      </c>
      <c r="AD286" s="176"/>
      <c r="AE286" s="176"/>
    </row>
    <row r="287" spans="2:31">
      <c r="H287" s="173" t="s">
        <v>28</v>
      </c>
      <c r="I287" s="173"/>
      <c r="J287" s="173"/>
      <c r="V287" s="17"/>
      <c r="AC287" s="176"/>
      <c r="AD287" s="176"/>
      <c r="AE287" s="176"/>
    </row>
    <row r="288" spans="2:31">
      <c r="H288" s="173"/>
      <c r="I288" s="173"/>
      <c r="J288" s="173"/>
      <c r="V288" s="17"/>
      <c r="AC288" s="176"/>
      <c r="AD288" s="176"/>
      <c r="AE288" s="17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74" t="s">
        <v>20</v>
      </c>
      <c r="F292" s="174"/>
      <c r="G292" s="174"/>
      <c r="H292" s="174"/>
      <c r="V292" s="17"/>
      <c r="X292" s="23" t="s">
        <v>581</v>
      </c>
      <c r="Y292" s="20">
        <f>IF(B292="PAGADO",0,C297)</f>
        <v>0</v>
      </c>
      <c r="AA292" s="174" t="s">
        <v>224</v>
      </c>
      <c r="AB292" s="174"/>
      <c r="AC292" s="174"/>
      <c r="AD292" s="17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77" t="str">
        <f>IF(C297&lt;0,"NO PAGAR","COBRAR")</f>
        <v>COBRAR</v>
      </c>
      <c r="C298" s="17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77" t="str">
        <f>IF(Y297&lt;0,"NO PAGAR","COBRAR")</f>
        <v>COBRAR</v>
      </c>
      <c r="Y298" s="17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68" t="s">
        <v>9</v>
      </c>
      <c r="C299" s="16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68" t="s">
        <v>9</v>
      </c>
      <c r="Y299" s="16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70" t="s">
        <v>7</v>
      </c>
      <c r="F308" s="171"/>
      <c r="G308" s="17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70" t="s">
        <v>7</v>
      </c>
      <c r="AB308" s="171"/>
      <c r="AC308" s="17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70" t="s">
        <v>7</v>
      </c>
      <c r="O310" s="171"/>
      <c r="P310" s="171"/>
      <c r="Q310" s="172"/>
      <c r="R310" s="18">
        <f>SUM(R294:R309)</f>
        <v>0</v>
      </c>
      <c r="S310" s="3"/>
      <c r="V310" s="17"/>
      <c r="X310" s="12"/>
      <c r="Y310" s="10"/>
      <c r="AJ310" s="170" t="s">
        <v>7</v>
      </c>
      <c r="AK310" s="171"/>
      <c r="AL310" s="171"/>
      <c r="AM310" s="172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73" t="s">
        <v>30</v>
      </c>
      <c r="I332" s="173"/>
      <c r="J332" s="173"/>
      <c r="V332" s="17"/>
      <c r="AA332" s="173" t="s">
        <v>31</v>
      </c>
      <c r="AB332" s="173"/>
      <c r="AC332" s="173"/>
    </row>
    <row r="333" spans="1:43">
      <c r="H333" s="173"/>
      <c r="I333" s="173"/>
      <c r="J333" s="173"/>
      <c r="V333" s="17"/>
      <c r="AA333" s="173"/>
      <c r="AB333" s="173"/>
      <c r="AC333" s="17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74" t="s">
        <v>564</v>
      </c>
      <c r="F337" s="174"/>
      <c r="G337" s="174"/>
      <c r="H337" s="174"/>
      <c r="V337" s="17"/>
      <c r="X337" s="23" t="s">
        <v>32</v>
      </c>
      <c r="Y337" s="20">
        <f>IF(B337="PAGADO",0,C342)</f>
        <v>0</v>
      </c>
      <c r="AA337" s="174" t="s">
        <v>20</v>
      </c>
      <c r="AB337" s="174"/>
      <c r="AC337" s="174"/>
      <c r="AD337" s="174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75" t="str">
        <f>IF(Y342&lt;0,"NO PAGAR","COBRAR'")</f>
        <v>COBRAR'</v>
      </c>
      <c r="Y343" s="17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75" t="str">
        <f>IF(C342&lt;0,"NO PAGAR","COBRAR'")</f>
        <v>COBRAR'</v>
      </c>
      <c r="C344" s="17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68" t="s">
        <v>9</v>
      </c>
      <c r="C345" s="16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68" t="s">
        <v>9</v>
      </c>
      <c r="Y345" s="16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70" t="s">
        <v>7</v>
      </c>
      <c r="F353" s="171"/>
      <c r="G353" s="17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70" t="s">
        <v>7</v>
      </c>
      <c r="AB353" s="171"/>
      <c r="AC353" s="17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70" t="s">
        <v>7</v>
      </c>
      <c r="O355" s="171"/>
      <c r="P355" s="171"/>
      <c r="Q355" s="172"/>
      <c r="R355" s="18">
        <f>SUM(R339:R354)</f>
        <v>0</v>
      </c>
      <c r="S355" s="3"/>
      <c r="V355" s="17"/>
      <c r="X355" s="12"/>
      <c r="Y355" s="10"/>
      <c r="AJ355" s="170" t="s">
        <v>7</v>
      </c>
      <c r="AK355" s="171"/>
      <c r="AL355" s="171"/>
      <c r="AM355" s="17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76" t="s">
        <v>29</v>
      </c>
      <c r="AD373" s="176"/>
      <c r="AE373" s="176"/>
    </row>
    <row r="374" spans="2:41">
      <c r="H374" s="173" t="s">
        <v>28</v>
      </c>
      <c r="I374" s="173"/>
      <c r="J374" s="173"/>
      <c r="V374" s="17"/>
      <c r="AC374" s="176"/>
      <c r="AD374" s="176"/>
      <c r="AE374" s="176"/>
    </row>
    <row r="375" spans="2:41">
      <c r="H375" s="173"/>
      <c r="I375" s="173"/>
      <c r="J375" s="173"/>
      <c r="V375" s="17"/>
      <c r="AC375" s="176"/>
      <c r="AD375" s="176"/>
      <c r="AE375" s="17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74" t="s">
        <v>20</v>
      </c>
      <c r="F379" s="174"/>
      <c r="G379" s="174"/>
      <c r="H379" s="174"/>
      <c r="V379" s="17"/>
      <c r="X379" s="23" t="s">
        <v>82</v>
      </c>
      <c r="Y379" s="20">
        <f>IF(B379="PAGADO",0,C384)</f>
        <v>0</v>
      </c>
      <c r="AA379" s="174" t="s">
        <v>564</v>
      </c>
      <c r="AB379" s="174"/>
      <c r="AC379" s="174"/>
      <c r="AD379" s="174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77" t="str">
        <f>IF(C384&lt;0,"NO PAGAR","COBRAR")</f>
        <v>COBRAR</v>
      </c>
      <c r="C385" s="17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77" t="str">
        <f>IF(Y384&lt;0,"NO PAGAR","COBRAR")</f>
        <v>COBRAR</v>
      </c>
      <c r="Y385" s="17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68" t="s">
        <v>9</v>
      </c>
      <c r="C386" s="16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70" t="s">
        <v>7</v>
      </c>
      <c r="F395" s="171"/>
      <c r="G395" s="17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70" t="s">
        <v>7</v>
      </c>
      <c r="AB395" s="171"/>
      <c r="AC395" s="17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70" t="s">
        <v>7</v>
      </c>
      <c r="O397" s="171"/>
      <c r="P397" s="171"/>
      <c r="Q397" s="172"/>
      <c r="R397" s="18">
        <f>SUM(R381:R396)</f>
        <v>0</v>
      </c>
      <c r="S397" s="3"/>
      <c r="V397" s="17"/>
      <c r="X397" s="12"/>
      <c r="Y397" s="10"/>
      <c r="AJ397" s="170" t="s">
        <v>7</v>
      </c>
      <c r="AK397" s="171"/>
      <c r="AL397" s="171"/>
      <c r="AM397" s="172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73" t="s">
        <v>30</v>
      </c>
      <c r="I414" s="173"/>
      <c r="J414" s="173"/>
      <c r="V414" s="17"/>
      <c r="AA414" s="173" t="s">
        <v>31</v>
      </c>
      <c r="AB414" s="173"/>
      <c r="AC414" s="173"/>
    </row>
    <row r="415" spans="1:43">
      <c r="H415" s="173"/>
      <c r="I415" s="173"/>
      <c r="J415" s="173"/>
      <c r="V415" s="17"/>
      <c r="AA415" s="173"/>
      <c r="AB415" s="173"/>
      <c r="AC415" s="173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74" t="s">
        <v>20</v>
      </c>
      <c r="F419" s="174"/>
      <c r="G419" s="174"/>
      <c r="H419" s="174"/>
      <c r="V419" s="17"/>
      <c r="X419" s="23" t="s">
        <v>82</v>
      </c>
      <c r="Y419" s="20">
        <f>IF(B1200="PAGADO",0,C424)</f>
        <v>0</v>
      </c>
      <c r="AA419" s="174" t="s">
        <v>848</v>
      </c>
      <c r="AB419" s="174"/>
      <c r="AC419" s="174"/>
      <c r="AD419" s="174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75" t="str">
        <f>IF(Y424&lt;0,"NO PAGAR","COBRAR'")</f>
        <v>COBRAR'</v>
      </c>
      <c r="Y425" s="17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75" t="str">
        <f>IF(C424&lt;0,"NO PAGAR","COBRAR'")</f>
        <v>COBRAR'</v>
      </c>
      <c r="C426" s="17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68" t="s">
        <v>9</v>
      </c>
      <c r="C427" s="16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68" t="s">
        <v>9</v>
      </c>
      <c r="Y427" s="16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70" t="s">
        <v>7</v>
      </c>
      <c r="F435" s="171"/>
      <c r="G435" s="17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70" t="s">
        <v>7</v>
      </c>
      <c r="AB435" s="171"/>
      <c r="AC435" s="17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70" t="s">
        <v>7</v>
      </c>
      <c r="O437" s="171"/>
      <c r="P437" s="171"/>
      <c r="Q437" s="172"/>
      <c r="R437" s="18">
        <f>SUM(R421:R436)</f>
        <v>0</v>
      </c>
      <c r="S437" s="3"/>
      <c r="V437" s="17"/>
      <c r="X437" s="12"/>
      <c r="Y437" s="10"/>
      <c r="AJ437" s="170" t="s">
        <v>7</v>
      </c>
      <c r="AK437" s="171"/>
      <c r="AL437" s="171"/>
      <c r="AM437" s="172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76" t="s">
        <v>29</v>
      </c>
      <c r="AD458" s="176"/>
      <c r="AE458" s="176"/>
    </row>
    <row r="459" spans="2:31">
      <c r="H459" s="173" t="s">
        <v>28</v>
      </c>
      <c r="I459" s="173"/>
      <c r="J459" s="173"/>
      <c r="V459" s="17"/>
      <c r="AC459" s="176"/>
      <c r="AD459" s="176"/>
      <c r="AE459" s="176"/>
    </row>
    <row r="460" spans="2:31">
      <c r="H460" s="173"/>
      <c r="I460" s="173"/>
      <c r="J460" s="173"/>
      <c r="V460" s="17"/>
      <c r="AC460" s="176"/>
      <c r="AD460" s="176"/>
      <c r="AE460" s="17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74" t="s">
        <v>20</v>
      </c>
      <c r="F464" s="174"/>
      <c r="G464" s="174"/>
      <c r="H464" s="174"/>
      <c r="V464" s="17"/>
      <c r="X464" s="23" t="s">
        <v>32</v>
      </c>
      <c r="Y464" s="20">
        <f>IF(B464="PAGADO",0,C469)</f>
        <v>0</v>
      </c>
      <c r="AA464" s="174" t="s">
        <v>20</v>
      </c>
      <c r="AB464" s="174"/>
      <c r="AC464" s="174"/>
      <c r="AD464" s="174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77" t="str">
        <f>IF(C469&lt;0,"NO PAGAR","COBRAR")</f>
        <v>COBRAR</v>
      </c>
      <c r="C470" s="17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7" t="str">
        <f>IF(Y469&lt;0,"NO PAGAR","COBRAR")</f>
        <v>COBRAR</v>
      </c>
      <c r="Y470" s="17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70" t="s">
        <v>7</v>
      </c>
      <c r="F480" s="171"/>
      <c r="G480" s="17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70" t="s">
        <v>7</v>
      </c>
      <c r="AB480" s="171"/>
      <c r="AC480" s="17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70" t="s">
        <v>7</v>
      </c>
      <c r="O482" s="171"/>
      <c r="P482" s="171"/>
      <c r="Q482" s="172"/>
      <c r="R482" s="18">
        <f>SUM(R466:R481)</f>
        <v>0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73" t="s">
        <v>30</v>
      </c>
      <c r="I504" s="173"/>
      <c r="J504" s="173"/>
      <c r="V504" s="17"/>
      <c r="AA504" s="173" t="s">
        <v>31</v>
      </c>
      <c r="AB504" s="173"/>
      <c r="AC504" s="173"/>
    </row>
    <row r="505" spans="1:43">
      <c r="H505" s="173"/>
      <c r="I505" s="173"/>
      <c r="J505" s="173"/>
      <c r="V505" s="17"/>
      <c r="AA505" s="173"/>
      <c r="AB505" s="173"/>
      <c r="AC505" s="173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74" t="s">
        <v>20</v>
      </c>
      <c r="F509" s="174"/>
      <c r="G509" s="174"/>
      <c r="H509" s="174"/>
      <c r="V509" s="17"/>
      <c r="X509" s="23" t="s">
        <v>82</v>
      </c>
      <c r="Y509" s="20">
        <f>IF(B1297="PAGADO",0,C514)</f>
        <v>0</v>
      </c>
      <c r="AA509" s="174" t="s">
        <v>848</v>
      </c>
      <c r="AB509" s="174"/>
      <c r="AC509" s="174"/>
      <c r="AD509" s="174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75" t="str">
        <f>IF(Y514&lt;0,"NO PAGAR","COBRAR'")</f>
        <v>COBRAR'</v>
      </c>
      <c r="Y515" s="17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75" t="str">
        <f>IF(C514&lt;0,"NO PAGAR","COBRAR'")</f>
        <v>COBRAR'</v>
      </c>
      <c r="C516" s="17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68" t="s">
        <v>9</v>
      </c>
      <c r="C517" s="16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68" t="s">
        <v>9</v>
      </c>
      <c r="Y517" s="16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70" t="s">
        <v>7</v>
      </c>
      <c r="F525" s="171"/>
      <c r="G525" s="17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70" t="s">
        <v>7</v>
      </c>
      <c r="AB525" s="171"/>
      <c r="AC525" s="172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70" t="s">
        <v>7</v>
      </c>
      <c r="O527" s="171"/>
      <c r="P527" s="171"/>
      <c r="Q527" s="172"/>
      <c r="R527" s="18">
        <f>SUM(R511:R526)</f>
        <v>0</v>
      </c>
      <c r="S527" s="3"/>
      <c r="V527" s="17"/>
      <c r="X527" s="12"/>
      <c r="Y527" s="10"/>
      <c r="AJ527" s="170" t="s">
        <v>7</v>
      </c>
      <c r="AK527" s="171"/>
      <c r="AL527" s="171"/>
      <c r="AM527" s="172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76" t="s">
        <v>29</v>
      </c>
      <c r="AD550" s="176"/>
      <c r="AE550" s="176"/>
    </row>
    <row r="551" spans="2:41">
      <c r="H551" s="173" t="s">
        <v>28</v>
      </c>
      <c r="I551" s="173"/>
      <c r="J551" s="173"/>
      <c r="V551" s="17"/>
      <c r="AC551" s="176"/>
      <c r="AD551" s="176"/>
      <c r="AE551" s="176"/>
    </row>
    <row r="552" spans="2:41">
      <c r="H552" s="173"/>
      <c r="I552" s="173"/>
      <c r="J552" s="173"/>
      <c r="V552" s="17"/>
      <c r="AC552" s="176"/>
      <c r="AD552" s="176"/>
      <c r="AE552" s="17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74" t="s">
        <v>1025</v>
      </c>
      <c r="F556" s="174"/>
      <c r="G556" s="174"/>
      <c r="H556" s="174"/>
      <c r="V556" s="17"/>
      <c r="X556" s="23" t="s">
        <v>32</v>
      </c>
      <c r="Y556" s="20">
        <f>IF(B556="PAGADO",0,C561)</f>
        <v>0</v>
      </c>
      <c r="AA556" s="174" t="s">
        <v>20</v>
      </c>
      <c r="AB556" s="174"/>
      <c r="AC556" s="174"/>
      <c r="AD556" s="174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1021</v>
      </c>
      <c r="G558" s="3" t="s">
        <v>1022</v>
      </c>
      <c r="H558" s="5">
        <v>580</v>
      </c>
      <c r="I558" t="s">
        <v>1023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1021</v>
      </c>
      <c r="G559" s="3" t="s">
        <v>1022</v>
      </c>
      <c r="H559" s="5">
        <v>580</v>
      </c>
      <c r="I559" t="s">
        <v>1024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77" t="str">
        <f>IF(C561&lt;0,"NO PAGAR","COBRAR")</f>
        <v>COBRAR</v>
      </c>
      <c r="C562" s="17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77" t="str">
        <f>IF(Y561&lt;0,"NO PAGAR","COBRAR")</f>
        <v>COBRAR</v>
      </c>
      <c r="Y562" s="17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68" t="s">
        <v>9</v>
      </c>
      <c r="C563" s="16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68" t="s">
        <v>9</v>
      </c>
      <c r="Y563" s="16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70" t="s">
        <v>7</v>
      </c>
      <c r="F572" s="171"/>
      <c r="G572" s="172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70" t="s">
        <v>7</v>
      </c>
      <c r="AB572" s="171"/>
      <c r="AC572" s="17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70" t="s">
        <v>7</v>
      </c>
      <c r="O574" s="171"/>
      <c r="P574" s="171"/>
      <c r="Q574" s="172"/>
      <c r="R574" s="18">
        <f>SUM(R558:R573)</f>
        <v>0</v>
      </c>
      <c r="S574" s="3"/>
      <c r="V574" s="17"/>
      <c r="X574" s="12"/>
      <c r="Y574" s="10"/>
      <c r="AJ574" s="170" t="s">
        <v>7</v>
      </c>
      <c r="AK574" s="171"/>
      <c r="AL574" s="171"/>
      <c r="AM574" s="172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73" t="s">
        <v>30</v>
      </c>
      <c r="I591" s="173"/>
      <c r="J591" s="173"/>
      <c r="V591" s="17"/>
      <c r="AA591" s="173" t="s">
        <v>31</v>
      </c>
      <c r="AB591" s="173"/>
      <c r="AC591" s="173"/>
    </row>
    <row r="592" spans="1:43">
      <c r="H592" s="173"/>
      <c r="I592" s="173"/>
      <c r="J592" s="173"/>
      <c r="V592" s="17"/>
      <c r="AA592" s="173"/>
      <c r="AB592" s="173"/>
      <c r="AC592" s="173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IF(X556="PAGADO",0,C561)</f>
        <v>1160</v>
      </c>
      <c r="E596" s="174" t="s">
        <v>20</v>
      </c>
      <c r="F596" s="174"/>
      <c r="G596" s="174"/>
      <c r="H596" s="174"/>
      <c r="V596" s="17"/>
      <c r="X596" s="23" t="s">
        <v>32</v>
      </c>
      <c r="Y596" s="20">
        <f>IF(B1396="PAGADO",0,C601)</f>
        <v>1160</v>
      </c>
      <c r="AA596" s="174" t="s">
        <v>20</v>
      </c>
      <c r="AB596" s="174"/>
      <c r="AC596" s="174"/>
      <c r="AD596" s="174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1160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1160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1160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1160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75" t="str">
        <f>IF(Y601&lt;0,"NO PAGAR","COBRAR'")</f>
        <v>COBRAR'</v>
      </c>
      <c r="Y602" s="175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75" t="str">
        <f>IF(C601&lt;0,"NO PAGAR","COBRAR'")</f>
        <v>COBRAR'</v>
      </c>
      <c r="C603" s="175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68" t="s">
        <v>9</v>
      </c>
      <c r="C604" s="169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68" t="s">
        <v>9</v>
      </c>
      <c r="Y604" s="169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 t="b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70" t="s">
        <v>7</v>
      </c>
      <c r="F612" s="171"/>
      <c r="G612" s="172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70" t="s">
        <v>7</v>
      </c>
      <c r="AB612" s="171"/>
      <c r="AC612" s="172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70" t="s">
        <v>7</v>
      </c>
      <c r="O614" s="171"/>
      <c r="P614" s="171"/>
      <c r="Q614" s="172"/>
      <c r="R614" s="18">
        <f>SUM(R598:R613)</f>
        <v>0</v>
      </c>
      <c r="S614" s="3"/>
      <c r="V614" s="17"/>
      <c r="X614" s="12"/>
      <c r="Y614" s="10"/>
      <c r="AJ614" s="170" t="s">
        <v>7</v>
      </c>
      <c r="AK614" s="171"/>
      <c r="AL614" s="171"/>
      <c r="AM614" s="172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76" t="s">
        <v>29</v>
      </c>
      <c r="AD638" s="176"/>
      <c r="AE638" s="176"/>
    </row>
    <row r="639" spans="5:31">
      <c r="H639" s="173" t="s">
        <v>28</v>
      </c>
      <c r="I639" s="173"/>
      <c r="J639" s="173"/>
      <c r="V639" s="17"/>
      <c r="AC639" s="176"/>
      <c r="AD639" s="176"/>
      <c r="AE639" s="176"/>
    </row>
    <row r="640" spans="5:31">
      <c r="H640" s="173"/>
      <c r="I640" s="173"/>
      <c r="J640" s="173"/>
      <c r="V640" s="17"/>
      <c r="AC640" s="176"/>
      <c r="AD640" s="176"/>
      <c r="AE640" s="176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32</v>
      </c>
      <c r="C644" s="20">
        <f>IF(X596="PAGADO",0,Y601)</f>
        <v>1160</v>
      </c>
      <c r="E644" s="174" t="s">
        <v>20</v>
      </c>
      <c r="F644" s="174"/>
      <c r="G644" s="174"/>
      <c r="H644" s="174"/>
      <c r="V644" s="17"/>
      <c r="X644" s="23" t="s">
        <v>32</v>
      </c>
      <c r="Y644" s="20">
        <f>IF(B644="PAGADO",0,C649)</f>
        <v>1160</v>
      </c>
      <c r="AA644" s="174" t="s">
        <v>20</v>
      </c>
      <c r="AB644" s="174"/>
      <c r="AC644" s="174"/>
      <c r="AD644" s="174"/>
    </row>
    <row r="645" spans="2:41">
      <c r="B645" s="1" t="s">
        <v>0</v>
      </c>
      <c r="C645" s="19">
        <f>H660</f>
        <v>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Y646" s="2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1160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1160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C671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Y671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1160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1160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77" t="str">
        <f>IF(C649&lt;0,"NO PAGAR","COBRAR")</f>
        <v>COBRAR</v>
      </c>
      <c r="C650" s="177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77" t="str">
        <f>IF(Y649&lt;0,"NO PAGAR","COBRAR")</f>
        <v>COBRAR</v>
      </c>
      <c r="Y650" s="177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68" t="s">
        <v>9</v>
      </c>
      <c r="C651" s="16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8" t="s">
        <v>9</v>
      </c>
      <c r="Y651" s="16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IF(C685&lt;0,"SALDO A FAVOR","SALDO ADELANTAD0'")</f>
        <v>SALDO ADELANTAD0'</v>
      </c>
      <c r="C652" s="10" t="b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70" t="s">
        <v>7</v>
      </c>
      <c r="F660" s="171"/>
      <c r="G660" s="172"/>
      <c r="H660" s="5">
        <f>SUM(H646:H659)</f>
        <v>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70" t="s">
        <v>7</v>
      </c>
      <c r="AB660" s="171"/>
      <c r="AC660" s="172"/>
      <c r="AD660" s="5">
        <f>SUM(AD646:AD659)</f>
        <v>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70" t="s">
        <v>7</v>
      </c>
      <c r="O662" s="171"/>
      <c r="P662" s="171"/>
      <c r="Q662" s="172"/>
      <c r="R662" s="18">
        <f>SUM(R646:R661)</f>
        <v>0</v>
      </c>
      <c r="S662" s="3"/>
      <c r="V662" s="17"/>
      <c r="X662" s="12"/>
      <c r="Y662" s="10"/>
      <c r="AJ662" s="170" t="s">
        <v>7</v>
      </c>
      <c r="AK662" s="171"/>
      <c r="AL662" s="171"/>
      <c r="AM662" s="172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2"/>
      <c r="C666" s="10"/>
      <c r="V666" s="17"/>
      <c r="X666" s="12"/>
      <c r="Y666" s="10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1"/>
      <c r="C670" s="10"/>
      <c r="V670" s="17"/>
      <c r="X670" s="11"/>
      <c r="Y670" s="10"/>
    </row>
    <row r="671" spans="2:41">
      <c r="B671" s="15" t="s">
        <v>18</v>
      </c>
      <c r="C671" s="16">
        <f>SUM(C652:C670)</f>
        <v>0</v>
      </c>
      <c r="V671" s="17"/>
      <c r="X671" s="15" t="s">
        <v>18</v>
      </c>
      <c r="Y671" s="16">
        <f>SUM(Y652:Y670)</f>
        <v>0</v>
      </c>
    </row>
    <row r="672" spans="2:41">
      <c r="D672" t="s">
        <v>22</v>
      </c>
      <c r="E672" t="s">
        <v>21</v>
      </c>
      <c r="V672" s="17"/>
      <c r="Z672" t="s">
        <v>22</v>
      </c>
      <c r="AA672" t="s">
        <v>21</v>
      </c>
    </row>
    <row r="673" spans="1:43">
      <c r="E673" s="1" t="s">
        <v>19</v>
      </c>
      <c r="V673" s="17"/>
      <c r="AA673" s="1" t="s">
        <v>19</v>
      </c>
    </row>
    <row r="674" spans="1:43">
      <c r="V674" s="17"/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V683" s="17"/>
    </row>
    <row r="684" spans="1:43">
      <c r="H684" s="173" t="s">
        <v>30</v>
      </c>
      <c r="I684" s="173"/>
      <c r="J684" s="173"/>
      <c r="V684" s="17"/>
      <c r="AA684" s="173" t="s">
        <v>31</v>
      </c>
      <c r="AB684" s="173"/>
      <c r="AC684" s="173"/>
    </row>
    <row r="685" spans="1:43">
      <c r="H685" s="173"/>
      <c r="I685" s="173"/>
      <c r="J685" s="173"/>
      <c r="V685" s="17"/>
      <c r="AA685" s="173"/>
      <c r="AB685" s="173"/>
      <c r="AC685" s="173"/>
    </row>
    <row r="686" spans="1:43">
      <c r="V686" s="17"/>
    </row>
    <row r="687" spans="1:43">
      <c r="V687" s="17"/>
    </row>
    <row r="688" spans="1:43" ht="23.25">
      <c r="B688" s="24" t="s">
        <v>68</v>
      </c>
      <c r="V688" s="17"/>
      <c r="X688" s="22" t="s">
        <v>68</v>
      </c>
    </row>
    <row r="689" spans="2:41" ht="23.25">
      <c r="B689" s="23" t="s">
        <v>32</v>
      </c>
      <c r="C689" s="20">
        <f>IF(X644="PAGADO",0,C649)</f>
        <v>1160</v>
      </c>
      <c r="E689" s="174" t="s">
        <v>20</v>
      </c>
      <c r="F689" s="174"/>
      <c r="G689" s="174"/>
      <c r="H689" s="174"/>
      <c r="V689" s="17"/>
      <c r="X689" s="23" t="s">
        <v>32</v>
      </c>
      <c r="Y689" s="20">
        <f>IF(B1489="PAGADO",0,C694)</f>
        <v>1160</v>
      </c>
      <c r="AA689" s="174" t="s">
        <v>20</v>
      </c>
      <c r="AB689" s="174"/>
      <c r="AC689" s="174"/>
      <c r="AD689" s="174"/>
    </row>
    <row r="690" spans="2:41">
      <c r="B690" s="1" t="s">
        <v>0</v>
      </c>
      <c r="C690" s="19">
        <f>H705</f>
        <v>0</v>
      </c>
      <c r="E690" s="2" t="s">
        <v>1</v>
      </c>
      <c r="F690" s="2" t="s">
        <v>2</v>
      </c>
      <c r="G690" s="2" t="s">
        <v>3</v>
      </c>
      <c r="H690" s="2" t="s">
        <v>4</v>
      </c>
      <c r="N690" s="2" t="s">
        <v>1</v>
      </c>
      <c r="O690" s="2" t="s">
        <v>5</v>
      </c>
      <c r="P690" s="2" t="s">
        <v>4</v>
      </c>
      <c r="Q690" s="2" t="s">
        <v>6</v>
      </c>
      <c r="R690" s="2" t="s">
        <v>7</v>
      </c>
      <c r="S690" s="3"/>
      <c r="V690" s="17"/>
      <c r="X690" s="1" t="s">
        <v>0</v>
      </c>
      <c r="Y690" s="19">
        <f>AD705</f>
        <v>0</v>
      </c>
      <c r="AA690" s="2" t="s">
        <v>1</v>
      </c>
      <c r="AB690" s="2" t="s">
        <v>2</v>
      </c>
      <c r="AC690" s="2" t="s">
        <v>3</v>
      </c>
      <c r="AD690" s="2" t="s">
        <v>4</v>
      </c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  <c r="AO690" s="3"/>
    </row>
    <row r="691" spans="2:41">
      <c r="C691" s="2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Y691" s="2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" t="s">
        <v>24</v>
      </c>
      <c r="C692" s="19">
        <f>IF(C689&gt;0,C689+C690,C690)</f>
        <v>1160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" t="s">
        <v>24</v>
      </c>
      <c r="Y692" s="19">
        <f>IF(Y689&gt;0,Y689+Y690,Y690)</f>
        <v>1160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9</v>
      </c>
      <c r="C693" s="20">
        <f>C717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9</v>
      </c>
      <c r="Y693" s="20">
        <f>Y717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6" t="s">
        <v>26</v>
      </c>
      <c r="C694" s="21">
        <f>C692-C693</f>
        <v>1160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6" t="s">
        <v>27</v>
      </c>
      <c r="Y694" s="21">
        <f>Y692-Y693</f>
        <v>1160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 ht="23.25">
      <c r="B695" s="6"/>
      <c r="C695" s="7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75" t="str">
        <f>IF(Y694&lt;0,"NO PAGAR","COBRAR'")</f>
        <v>COBRAR'</v>
      </c>
      <c r="Y695" s="175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75" t="str">
        <f>IF(C694&lt;0,"NO PAGAR","COBRAR'")</f>
        <v>COBRAR'</v>
      </c>
      <c r="C696" s="175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6"/>
      <c r="Y696" s="8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68" t="s">
        <v>9</v>
      </c>
      <c r="C697" s="169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68" t="s">
        <v>9</v>
      </c>
      <c r="Y697" s="169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9" t="str">
        <f>IF(Y649&lt;0,"SALDO ADELANTADO","SALDO A FAVOR '")</f>
        <v>SALDO A FAVOR '</v>
      </c>
      <c r="C698" s="10" t="b">
        <f>IF(Y649&lt;=0,Y649*-1)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9" t="str">
        <f>IF(C694&lt;0,"SALDO ADELANTADO","SALDO A FAVOR'")</f>
        <v>SALDO A FAVOR'</v>
      </c>
      <c r="Y698" s="10" t="b">
        <f>IF(C694&lt;=0,C694*-1)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10</v>
      </c>
      <c r="C699" s="10">
        <f>R707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10</v>
      </c>
      <c r="Y699" s="10">
        <f>AN707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11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11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12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12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13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13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14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14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15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15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16</v>
      </c>
      <c r="C705" s="10"/>
      <c r="E705" s="170" t="s">
        <v>7</v>
      </c>
      <c r="F705" s="171"/>
      <c r="G705" s="172"/>
      <c r="H705" s="5">
        <f>SUM(H691:H704)</f>
        <v>0</v>
      </c>
      <c r="N705" s="3"/>
      <c r="O705" s="3"/>
      <c r="P705" s="3"/>
      <c r="Q705" s="3"/>
      <c r="R705" s="18"/>
      <c r="S705" s="3"/>
      <c r="V705" s="17"/>
      <c r="X705" s="11" t="s">
        <v>16</v>
      </c>
      <c r="Y705" s="10"/>
      <c r="AA705" s="170" t="s">
        <v>7</v>
      </c>
      <c r="AB705" s="171"/>
      <c r="AC705" s="172"/>
      <c r="AD705" s="5">
        <f>SUM(AD691:AD704)</f>
        <v>0</v>
      </c>
      <c r="AJ705" s="3"/>
      <c r="AK705" s="3"/>
      <c r="AL705" s="3"/>
      <c r="AM705" s="3"/>
      <c r="AN705" s="18"/>
      <c r="AO705" s="3"/>
    </row>
    <row r="706" spans="2:41">
      <c r="B706" s="11" t="s">
        <v>17</v>
      </c>
      <c r="C706" s="10"/>
      <c r="E706" s="13"/>
      <c r="F706" s="13"/>
      <c r="G706" s="13"/>
      <c r="N706" s="3"/>
      <c r="O706" s="3"/>
      <c r="P706" s="3"/>
      <c r="Q706" s="3"/>
      <c r="R706" s="18"/>
      <c r="S706" s="3"/>
      <c r="V706" s="17"/>
      <c r="X706" s="11" t="s">
        <v>17</v>
      </c>
      <c r="Y706" s="10"/>
      <c r="AA706" s="13"/>
      <c r="AB706" s="13"/>
      <c r="AC706" s="13"/>
      <c r="AJ706" s="3"/>
      <c r="AK706" s="3"/>
      <c r="AL706" s="3"/>
      <c r="AM706" s="3"/>
      <c r="AN706" s="18"/>
      <c r="AO706" s="3"/>
    </row>
    <row r="707" spans="2:41">
      <c r="B707" s="12"/>
      <c r="C707" s="10"/>
      <c r="N707" s="170" t="s">
        <v>7</v>
      </c>
      <c r="O707" s="171"/>
      <c r="P707" s="171"/>
      <c r="Q707" s="172"/>
      <c r="R707" s="18">
        <f>SUM(R691:R706)</f>
        <v>0</v>
      </c>
      <c r="S707" s="3"/>
      <c r="V707" s="17"/>
      <c r="X707" s="12"/>
      <c r="Y707" s="10"/>
      <c r="AJ707" s="170" t="s">
        <v>7</v>
      </c>
      <c r="AK707" s="171"/>
      <c r="AL707" s="171"/>
      <c r="AM707" s="172"/>
      <c r="AN707" s="18">
        <f>SUM(AN691:AN706)</f>
        <v>0</v>
      </c>
      <c r="AO707" s="3"/>
    </row>
    <row r="708" spans="2:41">
      <c r="B708" s="12"/>
      <c r="C708" s="10"/>
      <c r="V708" s="17"/>
      <c r="X708" s="12"/>
      <c r="Y708" s="10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E710" s="14"/>
      <c r="V710" s="17"/>
      <c r="X710" s="12"/>
      <c r="Y710" s="10"/>
      <c r="AA710" s="14"/>
    </row>
    <row r="711" spans="2:41">
      <c r="B711" s="12"/>
      <c r="C711" s="10"/>
      <c r="V711" s="17"/>
      <c r="X711" s="12"/>
      <c r="Y711" s="10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1"/>
      <c r="C716" s="10"/>
      <c r="V716" s="17"/>
      <c r="X716" s="11"/>
      <c r="Y716" s="10"/>
    </row>
    <row r="717" spans="2:41">
      <c r="B717" s="15" t="s">
        <v>18</v>
      </c>
      <c r="C717" s="16">
        <f>SUM(C698:C716)</f>
        <v>0</v>
      </c>
      <c r="D717" t="s">
        <v>22</v>
      </c>
      <c r="E717" t="s">
        <v>21</v>
      </c>
      <c r="V717" s="17"/>
      <c r="X717" s="15" t="s">
        <v>18</v>
      </c>
      <c r="Y717" s="16">
        <f>SUM(Y698:Y716)</f>
        <v>0</v>
      </c>
      <c r="Z717" t="s">
        <v>22</v>
      </c>
      <c r="AA717" t="s">
        <v>21</v>
      </c>
    </row>
    <row r="718" spans="2:41">
      <c r="E718" s="1" t="s">
        <v>19</v>
      </c>
      <c r="V718" s="17"/>
      <c r="AA718" s="1" t="s">
        <v>19</v>
      </c>
    </row>
    <row r="719" spans="2:41">
      <c r="V719" s="17"/>
    </row>
    <row r="720" spans="2:41">
      <c r="V720" s="17"/>
    </row>
    <row r="721" spans="2:31">
      <c r="V721" s="17"/>
    </row>
    <row r="722" spans="2:31">
      <c r="V722" s="17"/>
    </row>
    <row r="723" spans="2:31">
      <c r="V723" s="17"/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  <c r="AC731" s="176" t="s">
        <v>29</v>
      </c>
      <c r="AD731" s="176"/>
      <c r="AE731" s="176"/>
    </row>
    <row r="732" spans="2:31">
      <c r="H732" s="173" t="s">
        <v>28</v>
      </c>
      <c r="I732" s="173"/>
      <c r="J732" s="173"/>
      <c r="V732" s="17"/>
      <c r="AC732" s="176"/>
      <c r="AD732" s="176"/>
      <c r="AE732" s="176"/>
    </row>
    <row r="733" spans="2:31">
      <c r="H733" s="173"/>
      <c r="I733" s="173"/>
      <c r="J733" s="173"/>
      <c r="V733" s="17"/>
      <c r="AC733" s="176"/>
      <c r="AD733" s="176"/>
      <c r="AE733" s="176"/>
    </row>
    <row r="734" spans="2:31">
      <c r="V734" s="17"/>
    </row>
    <row r="735" spans="2:31">
      <c r="V735" s="17"/>
    </row>
    <row r="736" spans="2:31" ht="23.25">
      <c r="B736" s="22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IF(X689="PAGADO",0,Y694)</f>
        <v>1160</v>
      </c>
      <c r="E737" s="174" t="s">
        <v>20</v>
      </c>
      <c r="F737" s="174"/>
      <c r="G737" s="174"/>
      <c r="H737" s="174"/>
      <c r="V737" s="17"/>
      <c r="X737" s="23" t="s">
        <v>32</v>
      </c>
      <c r="Y737" s="20">
        <f>IF(B737="PAGADO",0,C742)</f>
        <v>1160</v>
      </c>
      <c r="AA737" s="174" t="s">
        <v>20</v>
      </c>
      <c r="AB737" s="174"/>
      <c r="AC737" s="174"/>
      <c r="AD737" s="174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1160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1160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C764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Y764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25</v>
      </c>
      <c r="C742" s="21">
        <f>C740-C741</f>
        <v>1160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8</v>
      </c>
      <c r="Y742" s="21">
        <f>Y740-Y741</f>
        <v>1160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6.25">
      <c r="B743" s="177" t="str">
        <f>IF(C742&lt;0,"NO PAGAR","COBRAR")</f>
        <v>COBRAR</v>
      </c>
      <c r="C743" s="17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77" t="str">
        <f>IF(Y742&lt;0,"NO PAGAR","COBRAR")</f>
        <v>COBRAR</v>
      </c>
      <c r="Y743" s="17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68" t="s">
        <v>9</v>
      </c>
      <c r="C744" s="169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8" t="s">
        <v>9</v>
      </c>
      <c r="Y744" s="169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9" t="str">
        <f>IF(C778&lt;0,"SALDO A FAVOR","SALDO ADELANTAD0'")</f>
        <v>SALDO ADELANTAD0'</v>
      </c>
      <c r="C745" s="10" t="b">
        <f>IF(Y689&lt;=0,Y689*-1)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9" t="str">
        <f>IF(C742&lt;0,"SALDO ADELANTADO","SALDO A FAVOR'")</f>
        <v>SALDO A FAVOR'</v>
      </c>
      <c r="Y745" s="10" t="b">
        <f>IF(C742&lt;=0,C742*-1)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10</v>
      </c>
      <c r="C746" s="10">
        <f>R755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10</v>
      </c>
      <c r="Y746" s="10">
        <f>AN755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11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11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12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12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13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13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14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14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15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15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16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16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17</v>
      </c>
      <c r="C753" s="10"/>
      <c r="E753" s="170" t="s">
        <v>7</v>
      </c>
      <c r="F753" s="171"/>
      <c r="G753" s="172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17</v>
      </c>
      <c r="Y753" s="10"/>
      <c r="AA753" s="170" t="s">
        <v>7</v>
      </c>
      <c r="AB753" s="171"/>
      <c r="AC753" s="172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2"/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2"/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70" t="s">
        <v>7</v>
      </c>
      <c r="O755" s="171"/>
      <c r="P755" s="171"/>
      <c r="Q755" s="172"/>
      <c r="R755" s="18">
        <f>SUM(R739:R754)</f>
        <v>0</v>
      </c>
      <c r="S755" s="3"/>
      <c r="V755" s="17"/>
      <c r="X755" s="12"/>
      <c r="Y755" s="10"/>
      <c r="AJ755" s="170" t="s">
        <v>7</v>
      </c>
      <c r="AK755" s="171"/>
      <c r="AL755" s="171"/>
      <c r="AM755" s="172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1"/>
      <c r="C763" s="10"/>
      <c r="V763" s="17"/>
      <c r="X763" s="11"/>
      <c r="Y763" s="10"/>
    </row>
    <row r="764" spans="2:41">
      <c r="B764" s="15" t="s">
        <v>18</v>
      </c>
      <c r="C764" s="16">
        <f>SUM(C745:C763)</f>
        <v>0</v>
      </c>
      <c r="V764" s="17"/>
      <c r="X764" s="15" t="s">
        <v>18</v>
      </c>
      <c r="Y764" s="16">
        <f>SUM(Y745:Y763)</f>
        <v>0</v>
      </c>
    </row>
    <row r="765" spans="2:41">
      <c r="D765" t="s">
        <v>22</v>
      </c>
      <c r="E765" t="s">
        <v>21</v>
      </c>
      <c r="V765" s="17"/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V776" s="17"/>
    </row>
    <row r="777" spans="1:43">
      <c r="H777" s="173" t="s">
        <v>30</v>
      </c>
      <c r="I777" s="173"/>
      <c r="J777" s="173"/>
      <c r="V777" s="17"/>
      <c r="AA777" s="173" t="s">
        <v>31</v>
      </c>
      <c r="AB777" s="173"/>
      <c r="AC777" s="173"/>
    </row>
    <row r="778" spans="1:43">
      <c r="H778" s="173"/>
      <c r="I778" s="173"/>
      <c r="J778" s="173"/>
      <c r="V778" s="17"/>
      <c r="AA778" s="173"/>
      <c r="AB778" s="173"/>
      <c r="AC778" s="173"/>
    </row>
    <row r="779" spans="1:43">
      <c r="V779" s="17"/>
    </row>
    <row r="780" spans="1:43">
      <c r="V780" s="17"/>
    </row>
    <row r="781" spans="1:43" ht="23.25">
      <c r="B781" s="24" t="s">
        <v>69</v>
      </c>
      <c r="V781" s="17"/>
      <c r="X781" s="22" t="s">
        <v>69</v>
      </c>
    </row>
    <row r="782" spans="1:43" ht="23.25">
      <c r="B782" s="23" t="s">
        <v>32</v>
      </c>
      <c r="C782" s="20">
        <f>IF(X737="PAGADO",0,C742)</f>
        <v>1160</v>
      </c>
      <c r="E782" s="174" t="s">
        <v>20</v>
      </c>
      <c r="F782" s="174"/>
      <c r="G782" s="174"/>
      <c r="H782" s="174"/>
      <c r="V782" s="17"/>
      <c r="X782" s="23" t="s">
        <v>32</v>
      </c>
      <c r="Y782" s="20">
        <f>IF(B1582="PAGADO",0,C787)</f>
        <v>1160</v>
      </c>
      <c r="AA782" s="174" t="s">
        <v>20</v>
      </c>
      <c r="AB782" s="174"/>
      <c r="AC782" s="174"/>
      <c r="AD782" s="174"/>
    </row>
    <row r="783" spans="1:43">
      <c r="B783" s="1" t="s">
        <v>0</v>
      </c>
      <c r="C783" s="19">
        <f>H798</f>
        <v>0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1:43">
      <c r="C784" s="2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Y784" s="2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" t="s">
        <v>24</v>
      </c>
      <c r="C785" s="19">
        <f>IF(C782&gt;0,C782+C783,C783)</f>
        <v>1160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" t="s">
        <v>24</v>
      </c>
      <c r="Y785" s="19">
        <f>IF(Y782&gt;0,Y782+Y783,Y783)</f>
        <v>1160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C810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9</v>
      </c>
      <c r="Y786" s="20">
        <f>Y810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26</v>
      </c>
      <c r="C787" s="21">
        <f>C785-C786</f>
        <v>1160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6" t="s">
        <v>27</v>
      </c>
      <c r="Y787" s="21">
        <f>Y785-Y786</f>
        <v>1160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3.25">
      <c r="B788" s="6"/>
      <c r="C788" s="7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75" t="str">
        <f>IF(Y787&lt;0,"NO PAGAR","COBRAR'")</f>
        <v>COBRAR'</v>
      </c>
      <c r="Y788" s="175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75" t="str">
        <f>IF(C787&lt;0,"NO PAGAR","COBRAR'")</f>
        <v>COBRAR'</v>
      </c>
      <c r="C789" s="175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6"/>
      <c r="Y789" s="8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68" t="s">
        <v>9</v>
      </c>
      <c r="C790" s="16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68" t="s">
        <v>9</v>
      </c>
      <c r="Y790" s="169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9" t="str">
        <f>IF(Y742&lt;0,"SALDO ADELANTADO","SALDO A FAVOR '")</f>
        <v>SALDO A FAVOR '</v>
      </c>
      <c r="C791" s="10" t="b">
        <f>IF(Y742&lt;=0,Y742*-1)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9" t="str">
        <f>IF(C787&lt;0,"SALDO ADELANTADO","SALDO A FAVOR'")</f>
        <v>SALDO A FAVOR'</v>
      </c>
      <c r="Y791" s="10" t="b">
        <f>IF(C787&lt;=0,C787*-1)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10</v>
      </c>
      <c r="C792" s="10">
        <f>R800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10</v>
      </c>
      <c r="Y792" s="10">
        <f>AN800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11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11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12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12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13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13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14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14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15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15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16</v>
      </c>
      <c r="C798" s="10"/>
      <c r="E798" s="170" t="s">
        <v>7</v>
      </c>
      <c r="F798" s="171"/>
      <c r="G798" s="172"/>
      <c r="H798" s="5">
        <f>SUM(H784:H797)</f>
        <v>0</v>
      </c>
      <c r="N798" s="3"/>
      <c r="O798" s="3"/>
      <c r="P798" s="3"/>
      <c r="Q798" s="3"/>
      <c r="R798" s="18"/>
      <c r="S798" s="3"/>
      <c r="V798" s="17"/>
      <c r="X798" s="11" t="s">
        <v>16</v>
      </c>
      <c r="Y798" s="10"/>
      <c r="AA798" s="170" t="s">
        <v>7</v>
      </c>
      <c r="AB798" s="171"/>
      <c r="AC798" s="172"/>
      <c r="AD798" s="5">
        <f>SUM(AD784:AD797)</f>
        <v>0</v>
      </c>
      <c r="AJ798" s="3"/>
      <c r="AK798" s="3"/>
      <c r="AL798" s="3"/>
      <c r="AM798" s="3"/>
      <c r="AN798" s="18"/>
      <c r="AO798" s="3"/>
    </row>
    <row r="799" spans="2:41">
      <c r="B799" s="11" t="s">
        <v>17</v>
      </c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1" t="s">
        <v>17</v>
      </c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170" t="s">
        <v>7</v>
      </c>
      <c r="O800" s="171"/>
      <c r="P800" s="171"/>
      <c r="Q800" s="172"/>
      <c r="R800" s="18">
        <f>SUM(R784:R799)</f>
        <v>0</v>
      </c>
      <c r="S800" s="3"/>
      <c r="V800" s="17"/>
      <c r="X800" s="12"/>
      <c r="Y800" s="10"/>
      <c r="AJ800" s="170" t="s">
        <v>7</v>
      </c>
      <c r="AK800" s="171"/>
      <c r="AL800" s="171"/>
      <c r="AM800" s="172"/>
      <c r="AN800" s="18">
        <f>SUM(AN784:AN799)</f>
        <v>0</v>
      </c>
      <c r="AO800" s="3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E803" s="14"/>
      <c r="V803" s="17"/>
      <c r="X803" s="12"/>
      <c r="Y803" s="10"/>
      <c r="AA803" s="14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2"/>
      <c r="C808" s="10"/>
      <c r="V808" s="17"/>
      <c r="X808" s="12"/>
      <c r="Y808" s="10"/>
    </row>
    <row r="809" spans="2:27">
      <c r="B809" s="11"/>
      <c r="C809" s="10"/>
      <c r="V809" s="17"/>
      <c r="X809" s="11"/>
      <c r="Y809" s="10"/>
    </row>
    <row r="810" spans="2:27">
      <c r="B810" s="15" t="s">
        <v>18</v>
      </c>
      <c r="C810" s="16">
        <f>SUM(C791:C809)</f>
        <v>0</v>
      </c>
      <c r="D810" t="s">
        <v>22</v>
      </c>
      <c r="E810" t="s">
        <v>21</v>
      </c>
      <c r="V810" s="17"/>
      <c r="X810" s="15" t="s">
        <v>18</v>
      </c>
      <c r="Y810" s="16">
        <f>SUM(Y791:Y809)</f>
        <v>0</v>
      </c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  <c r="AC824" s="176" t="s">
        <v>29</v>
      </c>
      <c r="AD824" s="176"/>
      <c r="AE824" s="176"/>
    </row>
    <row r="825" spans="2:41">
      <c r="H825" s="173" t="s">
        <v>28</v>
      </c>
      <c r="I825" s="173"/>
      <c r="J825" s="173"/>
      <c r="V825" s="17"/>
      <c r="AC825" s="176"/>
      <c r="AD825" s="176"/>
      <c r="AE825" s="176"/>
    </row>
    <row r="826" spans="2:41">
      <c r="H826" s="173"/>
      <c r="I826" s="173"/>
      <c r="J826" s="173"/>
      <c r="V826" s="17"/>
      <c r="AC826" s="176"/>
      <c r="AD826" s="176"/>
      <c r="AE826" s="176"/>
    </row>
    <row r="827" spans="2:41">
      <c r="V827" s="17"/>
    </row>
    <row r="828" spans="2:41">
      <c r="V828" s="17"/>
    </row>
    <row r="829" spans="2:41" ht="23.25">
      <c r="B829" s="22" t="s">
        <v>70</v>
      </c>
      <c r="V829" s="17"/>
      <c r="X829" s="22" t="s">
        <v>70</v>
      </c>
    </row>
    <row r="830" spans="2:41" ht="23.25">
      <c r="B830" s="23" t="s">
        <v>32</v>
      </c>
      <c r="C830" s="20">
        <f>IF(X782="PAGADO",0,Y787)</f>
        <v>1160</v>
      </c>
      <c r="E830" s="174" t="s">
        <v>20</v>
      </c>
      <c r="F830" s="174"/>
      <c r="G830" s="174"/>
      <c r="H830" s="174"/>
      <c r="V830" s="17"/>
      <c r="X830" s="23" t="s">
        <v>32</v>
      </c>
      <c r="Y830" s="20">
        <f>IF(B830="PAGADO",0,C835)</f>
        <v>1160</v>
      </c>
      <c r="AA830" s="174" t="s">
        <v>20</v>
      </c>
      <c r="AB830" s="174"/>
      <c r="AC830" s="174"/>
      <c r="AD830" s="174"/>
    </row>
    <row r="831" spans="2:41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2:41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1160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IF(Y830&gt;0,Y831+Y830,Y831)</f>
        <v>1160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C857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Y857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25</v>
      </c>
      <c r="C835" s="21">
        <f>C833-C834</f>
        <v>1160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8</v>
      </c>
      <c r="Y835" s="21">
        <f>Y833-Y834</f>
        <v>1160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6.25">
      <c r="B836" s="177" t="str">
        <f>IF(C835&lt;0,"NO PAGAR","COBRAR")</f>
        <v>COBRAR</v>
      </c>
      <c r="C836" s="177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77" t="str">
        <f>IF(Y835&lt;0,"NO PAGAR","COBRAR")</f>
        <v>COBRAR</v>
      </c>
      <c r="Y836" s="177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68" t="s">
        <v>9</v>
      </c>
      <c r="C837" s="169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8" t="s">
        <v>9</v>
      </c>
      <c r="Y837" s="169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9" t="str">
        <f>IF(C871&lt;0,"SALDO A FAVOR","SALDO ADELANTAD0'")</f>
        <v>SALDO ADELANTAD0'</v>
      </c>
      <c r="C838" s="10" t="b">
        <f>IF(Y782&lt;=0,Y782*-1)</f>
        <v>0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9" t="str">
        <f>IF(C835&lt;0,"SALDO ADELANTADO","SALDO A FAVOR'")</f>
        <v>SALDO A FAVOR'</v>
      </c>
      <c r="Y838" s="10" t="b">
        <f>IF(C835&lt;=0,C835*-1)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10</v>
      </c>
      <c r="C839" s="10">
        <f>R848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10</v>
      </c>
      <c r="Y839" s="10">
        <f>AN848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11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11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12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12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13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13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14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14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15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15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16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16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17</v>
      </c>
      <c r="C846" s="10"/>
      <c r="E846" s="170" t="s">
        <v>7</v>
      </c>
      <c r="F846" s="171"/>
      <c r="G846" s="172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17</v>
      </c>
      <c r="Y846" s="10"/>
      <c r="AA846" s="170" t="s">
        <v>7</v>
      </c>
      <c r="AB846" s="171"/>
      <c r="AC846" s="172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2"/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2"/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70" t="s">
        <v>7</v>
      </c>
      <c r="O848" s="171"/>
      <c r="P848" s="171"/>
      <c r="Q848" s="172"/>
      <c r="R848" s="18">
        <f>SUM(R832:R847)</f>
        <v>0</v>
      </c>
      <c r="S848" s="3"/>
      <c r="V848" s="17"/>
      <c r="X848" s="12"/>
      <c r="Y848" s="10"/>
      <c r="AJ848" s="170" t="s">
        <v>7</v>
      </c>
      <c r="AK848" s="171"/>
      <c r="AL848" s="171"/>
      <c r="AM848" s="172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1"/>
      <c r="C856" s="10"/>
      <c r="V856" s="17"/>
      <c r="X856" s="11"/>
      <c r="Y856" s="10"/>
    </row>
    <row r="857" spans="2:27">
      <c r="B857" s="15" t="s">
        <v>18</v>
      </c>
      <c r="C857" s="16">
        <f>SUM(C838:C856)</f>
        <v>0</v>
      </c>
      <c r="V857" s="17"/>
      <c r="X857" s="15" t="s">
        <v>18</v>
      </c>
      <c r="Y857" s="16">
        <f>SUM(Y838:Y856)</f>
        <v>0</v>
      </c>
    </row>
    <row r="858" spans="2:27">
      <c r="D858" t="s">
        <v>22</v>
      </c>
      <c r="E858" t="s">
        <v>21</v>
      </c>
      <c r="V858" s="17"/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1:43">
      <c r="V865" s="17"/>
    </row>
    <row r="866" spans="1:4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V869" s="17"/>
    </row>
    <row r="870" spans="1:43">
      <c r="H870" s="173" t="s">
        <v>30</v>
      </c>
      <c r="I870" s="173"/>
      <c r="J870" s="173"/>
      <c r="V870" s="17"/>
      <c r="AA870" s="173" t="s">
        <v>31</v>
      </c>
      <c r="AB870" s="173"/>
      <c r="AC870" s="173"/>
    </row>
    <row r="871" spans="1:43">
      <c r="H871" s="173"/>
      <c r="I871" s="173"/>
      <c r="J871" s="173"/>
      <c r="V871" s="17"/>
      <c r="AA871" s="173"/>
      <c r="AB871" s="173"/>
      <c r="AC871" s="173"/>
    </row>
    <row r="872" spans="1:43">
      <c r="V872" s="17"/>
    </row>
    <row r="873" spans="1:43">
      <c r="V873" s="17"/>
    </row>
    <row r="874" spans="1:43" ht="23.25">
      <c r="B874" s="24" t="s">
        <v>70</v>
      </c>
      <c r="V874" s="17"/>
      <c r="X874" s="22" t="s">
        <v>70</v>
      </c>
    </row>
    <row r="875" spans="1:43" ht="23.25">
      <c r="B875" s="23" t="s">
        <v>32</v>
      </c>
      <c r="C875" s="20">
        <f>IF(X830="PAGADO",0,C835)</f>
        <v>1160</v>
      </c>
      <c r="E875" s="174" t="s">
        <v>20</v>
      </c>
      <c r="F875" s="174"/>
      <c r="G875" s="174"/>
      <c r="H875" s="174"/>
      <c r="V875" s="17"/>
      <c r="X875" s="23" t="s">
        <v>32</v>
      </c>
      <c r="Y875" s="20">
        <f>IF(B1675="PAGADO",0,C880)</f>
        <v>1160</v>
      </c>
      <c r="AA875" s="174" t="s">
        <v>20</v>
      </c>
      <c r="AB875" s="174"/>
      <c r="AC875" s="174"/>
      <c r="AD875" s="174"/>
    </row>
    <row r="876" spans="1:43">
      <c r="B876" s="1" t="s">
        <v>0</v>
      </c>
      <c r="C876" s="19">
        <f>H891</f>
        <v>0</v>
      </c>
      <c r="E876" s="2" t="s">
        <v>1</v>
      </c>
      <c r="F876" s="2" t="s">
        <v>2</v>
      </c>
      <c r="G876" s="2" t="s">
        <v>3</v>
      </c>
      <c r="H876" s="2" t="s">
        <v>4</v>
      </c>
      <c r="N876" s="2" t="s">
        <v>1</v>
      </c>
      <c r="O876" s="2" t="s">
        <v>5</v>
      </c>
      <c r="P876" s="2" t="s">
        <v>4</v>
      </c>
      <c r="Q876" s="2" t="s">
        <v>6</v>
      </c>
      <c r="R876" s="2" t="s">
        <v>7</v>
      </c>
      <c r="S876" s="3"/>
      <c r="V876" s="17"/>
      <c r="X876" s="1" t="s">
        <v>0</v>
      </c>
      <c r="Y876" s="19">
        <f>AD891</f>
        <v>0</v>
      </c>
      <c r="AA876" s="2" t="s">
        <v>1</v>
      </c>
      <c r="AB876" s="2" t="s">
        <v>2</v>
      </c>
      <c r="AC876" s="2" t="s">
        <v>3</v>
      </c>
      <c r="AD876" s="2" t="s">
        <v>4</v>
      </c>
      <c r="AJ876" s="2" t="s">
        <v>1</v>
      </c>
      <c r="AK876" s="2" t="s">
        <v>5</v>
      </c>
      <c r="AL876" s="2" t="s">
        <v>4</v>
      </c>
      <c r="AM876" s="2" t="s">
        <v>6</v>
      </c>
      <c r="AN876" s="2" t="s">
        <v>7</v>
      </c>
      <c r="AO876" s="3"/>
    </row>
    <row r="877" spans="1:43">
      <c r="C877" s="2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Y877" s="2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>
      <c r="B878" s="1" t="s">
        <v>24</v>
      </c>
      <c r="C878" s="19">
        <f>IF(C875&gt;0,C875+C876,C876)</f>
        <v>1160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24</v>
      </c>
      <c r="Y878" s="19">
        <f>IF(Y875&gt;0,Y875+Y876,Y876)</f>
        <v>1160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9</v>
      </c>
      <c r="C879" s="20">
        <f>C903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9</v>
      </c>
      <c r="Y879" s="20">
        <f>Y903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6" t="s">
        <v>26</v>
      </c>
      <c r="C880" s="21">
        <f>C878-C879</f>
        <v>1160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6" t="s">
        <v>27</v>
      </c>
      <c r="Y880" s="21">
        <f>Y878-Y879</f>
        <v>1160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 ht="23.25">
      <c r="B881" s="6"/>
      <c r="C881" s="7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75" t="str">
        <f>IF(Y880&lt;0,"NO PAGAR","COBRAR'")</f>
        <v>COBRAR'</v>
      </c>
      <c r="Y881" s="175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75" t="str">
        <f>IF(C880&lt;0,"NO PAGAR","COBRAR'")</f>
        <v>COBRAR'</v>
      </c>
      <c r="C882" s="175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6"/>
      <c r="Y882" s="8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68" t="s">
        <v>9</v>
      </c>
      <c r="C883" s="169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68" t="s">
        <v>9</v>
      </c>
      <c r="Y883" s="169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9" t="str">
        <f>IF(Y835&lt;0,"SALDO ADELANTADO","SALDO A FAVOR '")</f>
        <v>SALDO A FAVOR '</v>
      </c>
      <c r="C884" s="10" t="b">
        <f>IF(Y835&lt;=0,Y835*-1)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9" t="str">
        <f>IF(C880&lt;0,"SALDO ADELANTADO","SALDO A FAVOR'")</f>
        <v>SALDO A FAVOR'</v>
      </c>
      <c r="Y884" s="10" t="b">
        <f>IF(C880&lt;=0,C880*-1)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10</v>
      </c>
      <c r="C885" s="10">
        <f>R893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10</v>
      </c>
      <c r="Y885" s="10">
        <f>AN893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11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11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12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12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13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13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14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14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15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15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16</v>
      </c>
      <c r="C891" s="10"/>
      <c r="E891" s="170" t="s">
        <v>7</v>
      </c>
      <c r="F891" s="171"/>
      <c r="G891" s="172"/>
      <c r="H891" s="5">
        <f>SUM(H877:H890)</f>
        <v>0</v>
      </c>
      <c r="N891" s="3"/>
      <c r="O891" s="3"/>
      <c r="P891" s="3"/>
      <c r="Q891" s="3"/>
      <c r="R891" s="18"/>
      <c r="S891" s="3"/>
      <c r="V891" s="17"/>
      <c r="X891" s="11" t="s">
        <v>16</v>
      </c>
      <c r="Y891" s="10"/>
      <c r="AA891" s="170" t="s">
        <v>7</v>
      </c>
      <c r="AB891" s="171"/>
      <c r="AC891" s="172"/>
      <c r="AD891" s="5">
        <f>SUM(AD877:AD890)</f>
        <v>0</v>
      </c>
      <c r="AJ891" s="3"/>
      <c r="AK891" s="3"/>
      <c r="AL891" s="3"/>
      <c r="AM891" s="3"/>
      <c r="AN891" s="18"/>
      <c r="AO891" s="3"/>
    </row>
    <row r="892" spans="2:41">
      <c r="B892" s="11" t="s">
        <v>17</v>
      </c>
      <c r="C892" s="10"/>
      <c r="E892" s="13"/>
      <c r="F892" s="13"/>
      <c r="G892" s="13"/>
      <c r="N892" s="3"/>
      <c r="O892" s="3"/>
      <c r="P892" s="3"/>
      <c r="Q892" s="3"/>
      <c r="R892" s="18"/>
      <c r="S892" s="3"/>
      <c r="V892" s="17"/>
      <c r="X892" s="11" t="s">
        <v>17</v>
      </c>
      <c r="Y892" s="10"/>
      <c r="AA892" s="13"/>
      <c r="AB892" s="13"/>
      <c r="AC892" s="13"/>
      <c r="AJ892" s="3"/>
      <c r="AK892" s="3"/>
      <c r="AL892" s="3"/>
      <c r="AM892" s="3"/>
      <c r="AN892" s="18"/>
      <c r="AO892" s="3"/>
    </row>
    <row r="893" spans="2:41">
      <c r="B893" s="12"/>
      <c r="C893" s="10"/>
      <c r="N893" s="170" t="s">
        <v>7</v>
      </c>
      <c r="O893" s="171"/>
      <c r="P893" s="171"/>
      <c r="Q893" s="172"/>
      <c r="R893" s="18">
        <f>SUM(R877:R892)</f>
        <v>0</v>
      </c>
      <c r="S893" s="3"/>
      <c r="V893" s="17"/>
      <c r="X893" s="12"/>
      <c r="Y893" s="10"/>
      <c r="AJ893" s="170" t="s">
        <v>7</v>
      </c>
      <c r="AK893" s="171"/>
      <c r="AL893" s="171"/>
      <c r="AM893" s="172"/>
      <c r="AN893" s="18">
        <f>SUM(AN877:AN892)</f>
        <v>0</v>
      </c>
      <c r="AO893" s="3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E896" s="14"/>
      <c r="V896" s="17"/>
      <c r="X896" s="12"/>
      <c r="Y896" s="10"/>
      <c r="AA896" s="14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1"/>
      <c r="C902" s="10"/>
      <c r="V902" s="17"/>
      <c r="X902" s="11"/>
      <c r="Y902" s="10"/>
    </row>
    <row r="903" spans="2:27">
      <c r="B903" s="15" t="s">
        <v>18</v>
      </c>
      <c r="C903" s="16">
        <f>SUM(C884:C902)</f>
        <v>0</v>
      </c>
      <c r="D903" t="s">
        <v>22</v>
      </c>
      <c r="E903" t="s">
        <v>21</v>
      </c>
      <c r="V903" s="17"/>
      <c r="X903" s="15" t="s">
        <v>18</v>
      </c>
      <c r="Y903" s="16">
        <f>SUM(Y884:Y902)</f>
        <v>0</v>
      </c>
      <c r="Z903" t="s">
        <v>22</v>
      </c>
      <c r="AA903" t="s">
        <v>21</v>
      </c>
    </row>
    <row r="904" spans="2:27">
      <c r="E904" s="1" t="s">
        <v>19</v>
      </c>
      <c r="V904" s="17"/>
      <c r="AA904" s="1" t="s">
        <v>19</v>
      </c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  <c r="AC918" s="176" t="s">
        <v>29</v>
      </c>
      <c r="AD918" s="176"/>
      <c r="AE918" s="176"/>
    </row>
    <row r="919" spans="2:41">
      <c r="H919" s="173" t="s">
        <v>28</v>
      </c>
      <c r="I919" s="173"/>
      <c r="J919" s="173"/>
      <c r="V919" s="17"/>
      <c r="AC919" s="176"/>
      <c r="AD919" s="176"/>
      <c r="AE919" s="176"/>
    </row>
    <row r="920" spans="2:41">
      <c r="H920" s="173"/>
      <c r="I920" s="173"/>
      <c r="J920" s="173"/>
      <c r="V920" s="17"/>
      <c r="AC920" s="176"/>
      <c r="AD920" s="176"/>
      <c r="AE920" s="176"/>
    </row>
    <row r="921" spans="2:41">
      <c r="V921" s="17"/>
    </row>
    <row r="922" spans="2:41">
      <c r="V922" s="17"/>
    </row>
    <row r="923" spans="2:41" ht="23.25">
      <c r="B923" s="22" t="s">
        <v>71</v>
      </c>
      <c r="V923" s="17"/>
      <c r="X923" s="22" t="s">
        <v>71</v>
      </c>
    </row>
    <row r="924" spans="2:41" ht="23.25">
      <c r="B924" s="23" t="s">
        <v>32</v>
      </c>
      <c r="C924" s="20">
        <f>IF(X875="PAGADO",0,Y880)</f>
        <v>1160</v>
      </c>
      <c r="E924" s="174" t="s">
        <v>20</v>
      </c>
      <c r="F924" s="174"/>
      <c r="G924" s="174"/>
      <c r="H924" s="174"/>
      <c r="V924" s="17"/>
      <c r="X924" s="23" t="s">
        <v>32</v>
      </c>
      <c r="Y924" s="20">
        <f>IF(B924="PAGADO",0,C929)</f>
        <v>1160</v>
      </c>
      <c r="AA924" s="174" t="s">
        <v>20</v>
      </c>
      <c r="AB924" s="174"/>
      <c r="AC924" s="174"/>
      <c r="AD924" s="174"/>
    </row>
    <row r="925" spans="2:41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2:41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" t="s">
        <v>24</v>
      </c>
      <c r="C927" s="19">
        <f>IF(C924&gt;0,C924+C925,C925)</f>
        <v>1160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IF(Y924&gt;0,Y925+Y924,Y925)</f>
        <v>1160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9</v>
      </c>
      <c r="C928" s="20">
        <f>C951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Y951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25</v>
      </c>
      <c r="C929" s="21">
        <f>C927-C928</f>
        <v>1160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8</v>
      </c>
      <c r="Y929" s="21">
        <f>Y927-Y928</f>
        <v>1160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6.25">
      <c r="B930" s="177" t="str">
        <f>IF(C929&lt;0,"NO PAGAR","COBRAR")</f>
        <v>COBRAR</v>
      </c>
      <c r="C930" s="177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77" t="str">
        <f>IF(Y929&lt;0,"NO PAGAR","COBRAR")</f>
        <v>COBRAR</v>
      </c>
      <c r="Y930" s="177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68" t="s">
        <v>9</v>
      </c>
      <c r="C931" s="169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8" t="s">
        <v>9</v>
      </c>
      <c r="Y931" s="169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IF(C965&lt;0,"SALDO A FAVOR","SALDO ADELANTAD0'")</f>
        <v>SALDO ADELANTAD0'</v>
      </c>
      <c r="C932" s="10" t="b">
        <f>IF(Y880&lt;=0,Y880*-1)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IF(C929&lt;0,"SALDO ADELANTADO","SALDO A FAVOR'")</f>
        <v>SALDO A FAVOR'</v>
      </c>
      <c r="Y932" s="10" t="b">
        <f>IF(C929&lt;=0,C929*-1)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R942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AN942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70" t="s">
        <v>7</v>
      </c>
      <c r="F940" s="171"/>
      <c r="G940" s="172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70" t="s">
        <v>7</v>
      </c>
      <c r="AB940" s="171"/>
      <c r="AC940" s="172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2"/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2"/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70" t="s">
        <v>7</v>
      </c>
      <c r="O942" s="171"/>
      <c r="P942" s="171"/>
      <c r="Q942" s="172"/>
      <c r="R942" s="18">
        <f>SUM(R926:R941)</f>
        <v>0</v>
      </c>
      <c r="S942" s="3"/>
      <c r="V942" s="17"/>
      <c r="X942" s="12"/>
      <c r="Y942" s="10"/>
      <c r="AJ942" s="170" t="s">
        <v>7</v>
      </c>
      <c r="AK942" s="171"/>
      <c r="AL942" s="171"/>
      <c r="AM942" s="172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E945" s="14"/>
      <c r="V945" s="17"/>
      <c r="X945" s="12"/>
      <c r="Y945" s="10"/>
      <c r="AA945" s="14"/>
    </row>
    <row r="946" spans="1:43">
      <c r="B946" s="12"/>
      <c r="C946" s="10"/>
      <c r="V946" s="17"/>
      <c r="X946" s="12"/>
      <c r="Y946" s="10"/>
    </row>
    <row r="947" spans="1:43">
      <c r="B947" s="12"/>
      <c r="C947" s="10"/>
      <c r="V947" s="17"/>
      <c r="X947" s="12"/>
      <c r="Y947" s="10"/>
    </row>
    <row r="948" spans="1:43">
      <c r="B948" s="12"/>
      <c r="C948" s="10"/>
      <c r="V948" s="17"/>
      <c r="X948" s="12"/>
      <c r="Y948" s="10"/>
    </row>
    <row r="949" spans="1:43">
      <c r="B949" s="12"/>
      <c r="C949" s="10"/>
      <c r="V949" s="17"/>
      <c r="X949" s="12"/>
      <c r="Y949" s="10"/>
    </row>
    <row r="950" spans="1:43">
      <c r="B950" s="11"/>
      <c r="C950" s="10"/>
      <c r="V950" s="17"/>
      <c r="X950" s="11"/>
      <c r="Y950" s="10"/>
    </row>
    <row r="951" spans="1:43">
      <c r="B951" s="15" t="s">
        <v>18</v>
      </c>
      <c r="C951" s="16">
        <f>SUM(C932:C950)</f>
        <v>0</v>
      </c>
      <c r="V951" s="17"/>
      <c r="X951" s="15" t="s">
        <v>18</v>
      </c>
      <c r="Y951" s="16">
        <f>SUM(Y932:Y950)</f>
        <v>0</v>
      </c>
    </row>
    <row r="952" spans="1:43">
      <c r="D952" t="s">
        <v>22</v>
      </c>
      <c r="E952" t="s">
        <v>21</v>
      </c>
      <c r="V952" s="17"/>
      <c r="Z952" t="s">
        <v>22</v>
      </c>
      <c r="AA952" t="s">
        <v>21</v>
      </c>
    </row>
    <row r="953" spans="1:43">
      <c r="E953" s="1" t="s">
        <v>19</v>
      </c>
      <c r="V953" s="17"/>
      <c r="AA953" s="1" t="s">
        <v>19</v>
      </c>
    </row>
    <row r="954" spans="1:43">
      <c r="V954" s="17"/>
    </row>
    <row r="955" spans="1:43">
      <c r="V955" s="17"/>
    </row>
    <row r="956" spans="1:43">
      <c r="V956" s="17"/>
    </row>
    <row r="957" spans="1:43">
      <c r="V957" s="17"/>
    </row>
    <row r="958" spans="1:43">
      <c r="V958" s="17"/>
    </row>
    <row r="959" spans="1:43">
      <c r="V959" s="17"/>
    </row>
    <row r="960" spans="1:4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V963" s="17"/>
    </row>
    <row r="964" spans="1:43">
      <c r="H964" s="173" t="s">
        <v>30</v>
      </c>
      <c r="I964" s="173"/>
      <c r="J964" s="173"/>
      <c r="V964" s="17"/>
      <c r="AA964" s="173" t="s">
        <v>31</v>
      </c>
      <c r="AB964" s="173"/>
      <c r="AC964" s="173"/>
    </row>
    <row r="965" spans="1:43">
      <c r="H965" s="173"/>
      <c r="I965" s="173"/>
      <c r="J965" s="173"/>
      <c r="V965" s="17"/>
      <c r="AA965" s="173"/>
      <c r="AB965" s="173"/>
      <c r="AC965" s="173"/>
    </row>
    <row r="966" spans="1:43">
      <c r="V966" s="17"/>
    </row>
    <row r="967" spans="1:43">
      <c r="V967" s="17"/>
    </row>
    <row r="968" spans="1:43" ht="23.25">
      <c r="B968" s="24" t="s">
        <v>73</v>
      </c>
      <c r="V968" s="17"/>
      <c r="X968" s="22" t="s">
        <v>71</v>
      </c>
    </row>
    <row r="969" spans="1:43" ht="23.25">
      <c r="B969" s="23" t="s">
        <v>32</v>
      </c>
      <c r="C969" s="20">
        <f>IF(X924="PAGADO",0,C929)</f>
        <v>1160</v>
      </c>
      <c r="E969" s="174" t="s">
        <v>20</v>
      </c>
      <c r="F969" s="174"/>
      <c r="G969" s="174"/>
      <c r="H969" s="174"/>
      <c r="V969" s="17"/>
      <c r="X969" s="23" t="s">
        <v>32</v>
      </c>
      <c r="Y969" s="20">
        <f>IF(B1769="PAGADO",0,C974)</f>
        <v>1160</v>
      </c>
      <c r="AA969" s="174" t="s">
        <v>20</v>
      </c>
      <c r="AB969" s="174"/>
      <c r="AC969" s="174"/>
      <c r="AD969" s="174"/>
    </row>
    <row r="970" spans="1:43">
      <c r="B970" s="1" t="s">
        <v>0</v>
      </c>
      <c r="C970" s="19">
        <f>H985</f>
        <v>0</v>
      </c>
      <c r="E970" s="2" t="s">
        <v>1</v>
      </c>
      <c r="F970" s="2" t="s">
        <v>2</v>
      </c>
      <c r="G970" s="2" t="s">
        <v>3</v>
      </c>
      <c r="H970" s="2" t="s">
        <v>4</v>
      </c>
      <c r="N970" s="2" t="s">
        <v>1</v>
      </c>
      <c r="O970" s="2" t="s">
        <v>5</v>
      </c>
      <c r="P970" s="2" t="s">
        <v>4</v>
      </c>
      <c r="Q970" s="2" t="s">
        <v>6</v>
      </c>
      <c r="R970" s="2" t="s">
        <v>7</v>
      </c>
      <c r="S970" s="3"/>
      <c r="V970" s="17"/>
      <c r="X970" s="1" t="s">
        <v>0</v>
      </c>
      <c r="Y970" s="19">
        <f>AD985</f>
        <v>0</v>
      </c>
      <c r="AA970" s="2" t="s">
        <v>1</v>
      </c>
      <c r="AB970" s="2" t="s">
        <v>2</v>
      </c>
      <c r="AC970" s="2" t="s">
        <v>3</v>
      </c>
      <c r="AD970" s="2" t="s">
        <v>4</v>
      </c>
      <c r="AJ970" s="2" t="s">
        <v>1</v>
      </c>
      <c r="AK970" s="2" t="s">
        <v>5</v>
      </c>
      <c r="AL970" s="2" t="s">
        <v>4</v>
      </c>
      <c r="AM970" s="2" t="s">
        <v>6</v>
      </c>
      <c r="AN970" s="2" t="s">
        <v>7</v>
      </c>
      <c r="AO970" s="3"/>
    </row>
    <row r="971" spans="1:43">
      <c r="C971" s="2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Y971" s="2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1:43">
      <c r="B972" s="1" t="s">
        <v>24</v>
      </c>
      <c r="C972" s="19">
        <f>IF(C969&gt;0,C969+C970,C970)</f>
        <v>1160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" t="s">
        <v>24</v>
      </c>
      <c r="Y972" s="19">
        <f>IF(Y969&gt;0,Y969+Y970,Y970)</f>
        <v>1160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9</v>
      </c>
      <c r="C973" s="20">
        <f>C997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9</v>
      </c>
      <c r="Y973" s="20">
        <f>Y997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6" t="s">
        <v>26</v>
      </c>
      <c r="C974" s="21">
        <f>C972-C973</f>
        <v>1160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6" t="s">
        <v>27</v>
      </c>
      <c r="Y974" s="21">
        <f>Y972-Y973</f>
        <v>1160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 ht="23.25">
      <c r="B975" s="6"/>
      <c r="C975" s="7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75" t="str">
        <f>IF(Y974&lt;0,"NO PAGAR","COBRAR'")</f>
        <v>COBRAR'</v>
      </c>
      <c r="Y975" s="175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75" t="str">
        <f>IF(C974&lt;0,"NO PAGAR","COBRAR'")</f>
        <v>COBRAR'</v>
      </c>
      <c r="C976" s="175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/>
      <c r="Y976" s="8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68" t="s">
        <v>9</v>
      </c>
      <c r="C977" s="16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68" t="s">
        <v>9</v>
      </c>
      <c r="Y977" s="16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9" t="str">
        <f>IF(Y929&lt;0,"SALDO ADELANTADO","SALDO A FAVOR '")</f>
        <v>SALDO A FAVOR '</v>
      </c>
      <c r="C978" s="10" t="b">
        <f>IF(Y929&lt;=0,Y929*-1)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9" t="str">
        <f>IF(C974&lt;0,"SALDO ADELANTADO","SALDO A FAVOR'")</f>
        <v>SALDO A FAVOR'</v>
      </c>
      <c r="Y978" s="10" t="b">
        <f>IF(C974&lt;=0,C974*-1)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10</v>
      </c>
      <c r="C979" s="10">
        <f>R987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10</v>
      </c>
      <c r="Y979" s="10">
        <f>AN987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11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11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12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12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13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13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14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14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15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15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16</v>
      </c>
      <c r="C985" s="10"/>
      <c r="E985" s="170" t="s">
        <v>7</v>
      </c>
      <c r="F985" s="171"/>
      <c r="G985" s="172"/>
      <c r="H985" s="5">
        <f>SUM(H971:H984)</f>
        <v>0</v>
      </c>
      <c r="N985" s="3"/>
      <c r="O985" s="3"/>
      <c r="P985" s="3"/>
      <c r="Q985" s="3"/>
      <c r="R985" s="18"/>
      <c r="S985" s="3"/>
      <c r="V985" s="17"/>
      <c r="X985" s="11" t="s">
        <v>16</v>
      </c>
      <c r="Y985" s="10"/>
      <c r="AA985" s="170" t="s">
        <v>7</v>
      </c>
      <c r="AB985" s="171"/>
      <c r="AC985" s="172"/>
      <c r="AD985" s="5">
        <f>SUM(AD971:AD984)</f>
        <v>0</v>
      </c>
      <c r="AJ985" s="3"/>
      <c r="AK985" s="3"/>
      <c r="AL985" s="3"/>
      <c r="AM985" s="3"/>
      <c r="AN985" s="18"/>
      <c r="AO985" s="3"/>
    </row>
    <row r="986" spans="2:41">
      <c r="B986" s="11" t="s">
        <v>17</v>
      </c>
      <c r="C986" s="10"/>
      <c r="E986" s="13"/>
      <c r="F986" s="13"/>
      <c r="G986" s="13"/>
      <c r="N986" s="3"/>
      <c r="O986" s="3"/>
      <c r="P986" s="3"/>
      <c r="Q986" s="3"/>
      <c r="R986" s="18"/>
      <c r="S986" s="3"/>
      <c r="V986" s="17"/>
      <c r="X986" s="11" t="s">
        <v>17</v>
      </c>
      <c r="Y986" s="10"/>
      <c r="AA986" s="13"/>
      <c r="AB986" s="13"/>
      <c r="AC986" s="13"/>
      <c r="AJ986" s="3"/>
      <c r="AK986" s="3"/>
      <c r="AL986" s="3"/>
      <c r="AM986" s="3"/>
      <c r="AN986" s="18"/>
      <c r="AO986" s="3"/>
    </row>
    <row r="987" spans="2:41">
      <c r="B987" s="12"/>
      <c r="C987" s="10"/>
      <c r="N987" s="170" t="s">
        <v>7</v>
      </c>
      <c r="O987" s="171"/>
      <c r="P987" s="171"/>
      <c r="Q987" s="172"/>
      <c r="R987" s="18">
        <f>SUM(R971:R986)</f>
        <v>0</v>
      </c>
      <c r="S987" s="3"/>
      <c r="V987" s="17"/>
      <c r="X987" s="12"/>
      <c r="Y987" s="10"/>
      <c r="AJ987" s="170" t="s">
        <v>7</v>
      </c>
      <c r="AK987" s="171"/>
      <c r="AL987" s="171"/>
      <c r="AM987" s="172"/>
      <c r="AN987" s="18">
        <f>SUM(AN971:AN986)</f>
        <v>0</v>
      </c>
      <c r="AO987" s="3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E990" s="14"/>
      <c r="V990" s="17"/>
      <c r="X990" s="12"/>
      <c r="Y990" s="10"/>
      <c r="AA990" s="14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1"/>
      <c r="C996" s="10"/>
      <c r="V996" s="17"/>
      <c r="X996" s="11"/>
      <c r="Y996" s="10"/>
    </row>
    <row r="997" spans="2:27">
      <c r="B997" s="15" t="s">
        <v>18</v>
      </c>
      <c r="C997" s="16">
        <f>SUM(C978:C996)</f>
        <v>0</v>
      </c>
      <c r="D997" t="s">
        <v>22</v>
      </c>
      <c r="E997" t="s">
        <v>21</v>
      </c>
      <c r="V997" s="17"/>
      <c r="X997" s="15" t="s">
        <v>18</v>
      </c>
      <c r="Y997" s="16">
        <f>SUM(Y978:Y996)</f>
        <v>0</v>
      </c>
      <c r="Z997" t="s">
        <v>22</v>
      </c>
      <c r="AA997" t="s">
        <v>21</v>
      </c>
    </row>
    <row r="998" spans="2:27">
      <c r="E998" s="1" t="s">
        <v>19</v>
      </c>
      <c r="V998" s="17"/>
      <c r="AA998" s="1" t="s">
        <v>19</v>
      </c>
    </row>
    <row r="999" spans="2:27">
      <c r="V999" s="17"/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  <c r="AC1011" s="176" t="s">
        <v>29</v>
      </c>
      <c r="AD1011" s="176"/>
      <c r="AE1011" s="176"/>
    </row>
    <row r="1012" spans="2:41">
      <c r="H1012" s="173" t="s">
        <v>28</v>
      </c>
      <c r="I1012" s="173"/>
      <c r="J1012" s="173"/>
      <c r="V1012" s="17"/>
      <c r="AC1012" s="176"/>
      <c r="AD1012" s="176"/>
      <c r="AE1012" s="176"/>
    </row>
    <row r="1013" spans="2:41">
      <c r="H1013" s="173"/>
      <c r="I1013" s="173"/>
      <c r="J1013" s="173"/>
      <c r="V1013" s="17"/>
      <c r="AC1013" s="176"/>
      <c r="AD1013" s="176"/>
      <c r="AE1013" s="176"/>
    </row>
    <row r="1014" spans="2:41">
      <c r="V1014" s="17"/>
    </row>
    <row r="1015" spans="2:41">
      <c r="V1015" s="17"/>
    </row>
    <row r="1016" spans="2:41" ht="23.25">
      <c r="B1016" s="22" t="s">
        <v>72</v>
      </c>
      <c r="V1016" s="17"/>
      <c r="X1016" s="22" t="s">
        <v>74</v>
      </c>
    </row>
    <row r="1017" spans="2:41" ht="23.25">
      <c r="B1017" s="23" t="s">
        <v>32</v>
      </c>
      <c r="C1017" s="20">
        <f>IF(X969="PAGADO",0,Y974)</f>
        <v>1160</v>
      </c>
      <c r="E1017" s="174" t="s">
        <v>20</v>
      </c>
      <c r="F1017" s="174"/>
      <c r="G1017" s="174"/>
      <c r="H1017" s="174"/>
      <c r="V1017" s="17"/>
      <c r="X1017" s="23" t="s">
        <v>32</v>
      </c>
      <c r="Y1017" s="20">
        <f>IF(B1017="PAGADO",0,C1022)</f>
        <v>1160</v>
      </c>
      <c r="AA1017" s="174" t="s">
        <v>20</v>
      </c>
      <c r="AB1017" s="174"/>
      <c r="AC1017" s="174"/>
      <c r="AD1017" s="174"/>
    </row>
    <row r="1018" spans="2:41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2:41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" t="s">
        <v>24</v>
      </c>
      <c r="C1020" s="19">
        <f>IF(C1017&gt;0,C1017+C1018,C1018)</f>
        <v>1160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1160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9</v>
      </c>
      <c r="C1021" s="20">
        <f>C1044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Y1044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6" t="s">
        <v>25</v>
      </c>
      <c r="C1022" s="21">
        <f>C1020-C1021</f>
        <v>1160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8</v>
      </c>
      <c r="Y1022" s="21">
        <f>Y1020-Y1021</f>
        <v>1160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 ht="26.25">
      <c r="B1023" s="177" t="str">
        <f>IF(C1022&lt;0,"NO PAGAR","COBRAR")</f>
        <v>COBRAR</v>
      </c>
      <c r="C1023" s="177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77" t="str">
        <f>IF(Y1022&lt;0,"NO PAGAR","COBRAR")</f>
        <v>COBRAR</v>
      </c>
      <c r="Y1023" s="177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68" t="s">
        <v>9</v>
      </c>
      <c r="C1024" s="169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8" t="s">
        <v>9</v>
      </c>
      <c r="Y1024" s="169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IF(C1058&lt;0,"SALDO A FAVOR","SALDO ADELANTAD0'")</f>
        <v>SALDO ADELANTAD0'</v>
      </c>
      <c r="C1025" s="10" t="b">
        <f>IF(Y969&lt;=0,Y969*-1)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IF(C1022&lt;0,"SALDO ADELANTADO","SALDO A FAVOR'")</f>
        <v>SALDO A FAVOR'</v>
      </c>
      <c r="Y1025" s="10" t="b">
        <f>IF(C1022&lt;=0,C1022*-1)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R1035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AN1035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70" t="s">
        <v>7</v>
      </c>
      <c r="F1033" s="171"/>
      <c r="G1033" s="172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70" t="s">
        <v>7</v>
      </c>
      <c r="AB1033" s="171"/>
      <c r="AC1033" s="172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2"/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70" t="s">
        <v>7</v>
      </c>
      <c r="O1035" s="171"/>
      <c r="P1035" s="171"/>
      <c r="Q1035" s="172"/>
      <c r="R1035" s="18">
        <f>SUM(R1019:R1034)</f>
        <v>0</v>
      </c>
      <c r="S1035" s="3"/>
      <c r="V1035" s="17"/>
      <c r="X1035" s="12"/>
      <c r="Y1035" s="10"/>
      <c r="AJ1035" s="170" t="s">
        <v>7</v>
      </c>
      <c r="AK1035" s="171"/>
      <c r="AL1035" s="171"/>
      <c r="AM1035" s="172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1"/>
      <c r="C1043" s="10"/>
      <c r="V1043" s="17"/>
      <c r="X1043" s="11"/>
      <c r="Y1043" s="10"/>
    </row>
    <row r="1044" spans="1:43">
      <c r="B1044" s="15" t="s">
        <v>18</v>
      </c>
      <c r="C1044" s="16">
        <f>SUM(C1025:C1043)</f>
        <v>0</v>
      </c>
      <c r="V1044" s="17"/>
      <c r="X1044" s="15" t="s">
        <v>18</v>
      </c>
      <c r="Y1044" s="16">
        <f>SUM(Y1025:Y1043)</f>
        <v>0</v>
      </c>
    </row>
    <row r="1045" spans="1:43">
      <c r="D1045" t="s">
        <v>22</v>
      </c>
      <c r="E1045" t="s">
        <v>21</v>
      </c>
      <c r="V1045" s="17"/>
      <c r="Z1045" t="s">
        <v>22</v>
      </c>
      <c r="AA1045" t="s">
        <v>21</v>
      </c>
    </row>
    <row r="1046" spans="1:43">
      <c r="E1046" s="1" t="s">
        <v>19</v>
      </c>
      <c r="V1046" s="17"/>
      <c r="AA1046" s="1" t="s">
        <v>19</v>
      </c>
    </row>
    <row r="1047" spans="1:43">
      <c r="V1047" s="17"/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V1056" s="17"/>
    </row>
    <row r="1057" spans="2:41">
      <c r="H1057" s="173" t="s">
        <v>30</v>
      </c>
      <c r="I1057" s="173"/>
      <c r="J1057" s="173"/>
      <c r="V1057" s="17"/>
      <c r="AA1057" s="173" t="s">
        <v>31</v>
      </c>
      <c r="AB1057" s="173"/>
      <c r="AC1057" s="173"/>
    </row>
    <row r="1058" spans="2:41">
      <c r="H1058" s="173"/>
      <c r="I1058" s="173"/>
      <c r="J1058" s="173"/>
      <c r="V1058" s="17"/>
      <c r="AA1058" s="173"/>
      <c r="AB1058" s="173"/>
      <c r="AC1058" s="173"/>
    </row>
    <row r="1059" spans="2:41">
      <c r="V1059" s="17"/>
    </row>
    <row r="1060" spans="2:41">
      <c r="V1060" s="17"/>
    </row>
    <row r="1061" spans="2:41" ht="23.25">
      <c r="B1061" s="24" t="s">
        <v>72</v>
      </c>
      <c r="V1061" s="17"/>
      <c r="X1061" s="22" t="s">
        <v>72</v>
      </c>
    </row>
    <row r="1062" spans="2:41" ht="23.25">
      <c r="B1062" s="23" t="s">
        <v>32</v>
      </c>
      <c r="C1062" s="20">
        <f>IF(X1017="PAGADO",0,C1022)</f>
        <v>1160</v>
      </c>
      <c r="E1062" s="174" t="s">
        <v>20</v>
      </c>
      <c r="F1062" s="174"/>
      <c r="G1062" s="174"/>
      <c r="H1062" s="174"/>
      <c r="V1062" s="17"/>
      <c r="X1062" s="23" t="s">
        <v>32</v>
      </c>
      <c r="Y1062" s="20">
        <f>IF(B1862="PAGADO",0,C1067)</f>
        <v>1160</v>
      </c>
      <c r="AA1062" s="174" t="s">
        <v>20</v>
      </c>
      <c r="AB1062" s="174"/>
      <c r="AC1062" s="174"/>
      <c r="AD1062" s="174"/>
    </row>
    <row r="1063" spans="2:41">
      <c r="B1063" s="1" t="s">
        <v>0</v>
      </c>
      <c r="C1063" s="19">
        <f>H1078</f>
        <v>0</v>
      </c>
      <c r="E1063" s="2" t="s">
        <v>1</v>
      </c>
      <c r="F1063" s="2" t="s">
        <v>2</v>
      </c>
      <c r="G1063" s="2" t="s">
        <v>3</v>
      </c>
      <c r="H1063" s="2" t="s">
        <v>4</v>
      </c>
      <c r="N1063" s="2" t="s">
        <v>1</v>
      </c>
      <c r="O1063" s="2" t="s">
        <v>5</v>
      </c>
      <c r="P1063" s="2" t="s">
        <v>4</v>
      </c>
      <c r="Q1063" s="2" t="s">
        <v>6</v>
      </c>
      <c r="R1063" s="2" t="s">
        <v>7</v>
      </c>
      <c r="S1063" s="3"/>
      <c r="V1063" s="17"/>
      <c r="X1063" s="1" t="s">
        <v>0</v>
      </c>
      <c r="Y1063" s="19">
        <f>AD1078</f>
        <v>0</v>
      </c>
      <c r="AA1063" s="2" t="s">
        <v>1</v>
      </c>
      <c r="AB1063" s="2" t="s">
        <v>2</v>
      </c>
      <c r="AC1063" s="2" t="s">
        <v>3</v>
      </c>
      <c r="AD1063" s="2" t="s">
        <v>4</v>
      </c>
      <c r="AJ1063" s="2" t="s">
        <v>1</v>
      </c>
      <c r="AK1063" s="2" t="s">
        <v>5</v>
      </c>
      <c r="AL1063" s="2" t="s">
        <v>4</v>
      </c>
      <c r="AM1063" s="2" t="s">
        <v>6</v>
      </c>
      <c r="AN1063" s="2" t="s">
        <v>7</v>
      </c>
      <c r="AO1063" s="3"/>
    </row>
    <row r="1064" spans="2:41">
      <c r="C1064" s="2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Y1064" s="2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" t="s">
        <v>24</v>
      </c>
      <c r="C1065" s="19">
        <f>IF(C1062&gt;0,C1062+C1063,C1063)</f>
        <v>1160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" t="s">
        <v>24</v>
      </c>
      <c r="Y1065" s="19">
        <f>IF(Y1062&gt;0,Y1062+Y1063,Y1063)</f>
        <v>1160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9</v>
      </c>
      <c r="C1066" s="20">
        <f>C1090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9</v>
      </c>
      <c r="Y1066" s="20">
        <f>Y1090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6" t="s">
        <v>26</v>
      </c>
      <c r="C1067" s="21">
        <f>C1065-C1066</f>
        <v>1160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6" t="s">
        <v>27</v>
      </c>
      <c r="Y1067" s="21">
        <f>Y1065-Y1066</f>
        <v>1160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 ht="23.25">
      <c r="B1068" s="6"/>
      <c r="C1068" s="7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75" t="str">
        <f>IF(Y1067&lt;0,"NO PAGAR","COBRAR'")</f>
        <v>COBRAR'</v>
      </c>
      <c r="Y1068" s="175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175" t="str">
        <f>IF(C1067&lt;0,"NO PAGAR","COBRAR'")</f>
        <v>COBRAR'</v>
      </c>
      <c r="C1069" s="175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6"/>
      <c r="Y1069" s="8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68" t="s">
        <v>9</v>
      </c>
      <c r="C1070" s="169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68" t="s">
        <v>9</v>
      </c>
      <c r="Y1070" s="169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9" t="str">
        <f>IF(Y1022&lt;0,"SALDO ADELANTADO","SALDO A FAVOR '")</f>
        <v>SALDO A FAVOR '</v>
      </c>
      <c r="C1071" s="10" t="b">
        <f>IF(Y1022&lt;=0,Y1022*-1)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9" t="str">
        <f>IF(C1067&lt;0,"SALDO ADELANTADO","SALDO A FAVOR'")</f>
        <v>SALDO A FAVOR'</v>
      </c>
      <c r="Y1071" s="10" t="b">
        <f>IF(C1067&lt;=0,C1067*-1)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10</v>
      </c>
      <c r="C1072" s="10">
        <f>R1080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10</v>
      </c>
      <c r="Y1072" s="10">
        <f>AN1080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11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11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12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12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13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13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14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14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15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15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16</v>
      </c>
      <c r="C1078" s="10"/>
      <c r="E1078" s="170" t="s">
        <v>7</v>
      </c>
      <c r="F1078" s="171"/>
      <c r="G1078" s="172"/>
      <c r="H1078" s="5">
        <f>SUM(H1064:H1077)</f>
        <v>0</v>
      </c>
      <c r="N1078" s="3"/>
      <c r="O1078" s="3"/>
      <c r="P1078" s="3"/>
      <c r="Q1078" s="3"/>
      <c r="R1078" s="18"/>
      <c r="S1078" s="3"/>
      <c r="V1078" s="17"/>
      <c r="X1078" s="11" t="s">
        <v>16</v>
      </c>
      <c r="Y1078" s="10"/>
      <c r="AA1078" s="170" t="s">
        <v>7</v>
      </c>
      <c r="AB1078" s="171"/>
      <c r="AC1078" s="172"/>
      <c r="AD1078" s="5">
        <f>SUM(AD1064:AD1077)</f>
        <v>0</v>
      </c>
      <c r="AJ1078" s="3"/>
      <c r="AK1078" s="3"/>
      <c r="AL1078" s="3"/>
      <c r="AM1078" s="3"/>
      <c r="AN1078" s="18"/>
      <c r="AO1078" s="3"/>
    </row>
    <row r="1079" spans="2:41">
      <c r="B1079" s="11" t="s">
        <v>17</v>
      </c>
      <c r="C1079" s="10"/>
      <c r="E1079" s="13"/>
      <c r="F1079" s="13"/>
      <c r="G1079" s="13"/>
      <c r="N1079" s="3"/>
      <c r="O1079" s="3"/>
      <c r="P1079" s="3"/>
      <c r="Q1079" s="3"/>
      <c r="R1079" s="18"/>
      <c r="S1079" s="3"/>
      <c r="V1079" s="17"/>
      <c r="X1079" s="11" t="s">
        <v>17</v>
      </c>
      <c r="Y1079" s="10"/>
      <c r="AA1079" s="13"/>
      <c r="AB1079" s="13"/>
      <c r="AC1079" s="13"/>
      <c r="AJ1079" s="3"/>
      <c r="AK1079" s="3"/>
      <c r="AL1079" s="3"/>
      <c r="AM1079" s="3"/>
      <c r="AN1079" s="18"/>
      <c r="AO1079" s="3"/>
    </row>
    <row r="1080" spans="2:41">
      <c r="B1080" s="12"/>
      <c r="C1080" s="10"/>
      <c r="N1080" s="170" t="s">
        <v>7</v>
      </c>
      <c r="O1080" s="171"/>
      <c r="P1080" s="171"/>
      <c r="Q1080" s="172"/>
      <c r="R1080" s="18">
        <f>SUM(R1064:R1079)</f>
        <v>0</v>
      </c>
      <c r="S1080" s="3"/>
      <c r="V1080" s="17"/>
      <c r="X1080" s="12"/>
      <c r="Y1080" s="10"/>
      <c r="AJ1080" s="170" t="s">
        <v>7</v>
      </c>
      <c r="AK1080" s="171"/>
      <c r="AL1080" s="171"/>
      <c r="AM1080" s="172"/>
      <c r="AN1080" s="18">
        <f>SUM(AN1064:AN1079)</f>
        <v>0</v>
      </c>
      <c r="AO1080" s="3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E1083" s="14"/>
      <c r="V1083" s="17"/>
      <c r="X1083" s="12"/>
      <c r="Y1083" s="10"/>
      <c r="AA1083" s="14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1"/>
      <c r="C1089" s="10"/>
      <c r="V1089" s="17"/>
      <c r="X1089" s="11"/>
      <c r="Y1089" s="10"/>
    </row>
    <row r="1090" spans="2:27">
      <c r="B1090" s="15" t="s">
        <v>18</v>
      </c>
      <c r="C1090" s="16">
        <f>SUM(C1071:C1089)</f>
        <v>0</v>
      </c>
      <c r="D1090" t="s">
        <v>22</v>
      </c>
      <c r="E1090" t="s">
        <v>21</v>
      </c>
      <c r="V1090" s="17"/>
      <c r="X1090" s="15" t="s">
        <v>18</v>
      </c>
      <c r="Y1090" s="16">
        <f>SUM(Y1071:Y1089)</f>
        <v>0</v>
      </c>
      <c r="Z1090" t="s">
        <v>22</v>
      </c>
      <c r="AA1090" t="s">
        <v>21</v>
      </c>
    </row>
    <row r="1091" spans="2:27">
      <c r="E1091" s="1" t="s">
        <v>19</v>
      </c>
      <c r="V1091" s="17"/>
      <c r="AA1091" s="1" t="s">
        <v>19</v>
      </c>
    </row>
    <row r="1092" spans="2:27">
      <c r="V1092" s="17"/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7:C697"/>
    <mergeCell ref="X697:Y697"/>
    <mergeCell ref="E705:G705"/>
    <mergeCell ref="AA705:AC705"/>
    <mergeCell ref="N707:Q707"/>
    <mergeCell ref="AJ707:AM707"/>
    <mergeCell ref="H684:J685"/>
    <mergeCell ref="AA684:AC685"/>
    <mergeCell ref="E689:H689"/>
    <mergeCell ref="AA689:AD689"/>
    <mergeCell ref="X695:Y695"/>
    <mergeCell ref="B696:C696"/>
    <mergeCell ref="B744:C744"/>
    <mergeCell ref="X744:Y744"/>
    <mergeCell ref="E753:G753"/>
    <mergeCell ref="AA753:AC753"/>
    <mergeCell ref="N755:Q755"/>
    <mergeCell ref="AJ755:AM755"/>
    <mergeCell ref="AC731:AE733"/>
    <mergeCell ref="H732:J733"/>
    <mergeCell ref="E737:H737"/>
    <mergeCell ref="AA737:AD737"/>
    <mergeCell ref="B743:C743"/>
    <mergeCell ref="X743:Y743"/>
    <mergeCell ref="B790:C790"/>
    <mergeCell ref="X790:Y790"/>
    <mergeCell ref="E798:G798"/>
    <mergeCell ref="AA798:AC798"/>
    <mergeCell ref="N800:Q800"/>
    <mergeCell ref="AJ800:AM800"/>
    <mergeCell ref="H777:J778"/>
    <mergeCell ref="AA777:AC778"/>
    <mergeCell ref="E782:H782"/>
    <mergeCell ref="AA782:AD782"/>
    <mergeCell ref="X788:Y788"/>
    <mergeCell ref="B789:C789"/>
    <mergeCell ref="B837:C837"/>
    <mergeCell ref="X837:Y837"/>
    <mergeCell ref="E846:G846"/>
    <mergeCell ref="AA846:AC846"/>
    <mergeCell ref="N848:Q848"/>
    <mergeCell ref="AJ848:AM848"/>
    <mergeCell ref="AC824:AE826"/>
    <mergeCell ref="H825:J826"/>
    <mergeCell ref="E830:H830"/>
    <mergeCell ref="AA830:AD830"/>
    <mergeCell ref="B836:C836"/>
    <mergeCell ref="X836:Y836"/>
    <mergeCell ref="B883:C883"/>
    <mergeCell ref="X883:Y883"/>
    <mergeCell ref="E891:G891"/>
    <mergeCell ref="AA891:AC891"/>
    <mergeCell ref="N893:Q893"/>
    <mergeCell ref="AJ893:AM893"/>
    <mergeCell ref="H870:J871"/>
    <mergeCell ref="AA870:AC871"/>
    <mergeCell ref="E875:H875"/>
    <mergeCell ref="AA875:AD875"/>
    <mergeCell ref="X881:Y881"/>
    <mergeCell ref="B882:C882"/>
    <mergeCell ref="B931:C931"/>
    <mergeCell ref="X931:Y931"/>
    <mergeCell ref="E940:G940"/>
    <mergeCell ref="AA940:AC940"/>
    <mergeCell ref="N942:Q942"/>
    <mergeCell ref="AJ942:AM942"/>
    <mergeCell ref="AC918:AE920"/>
    <mergeCell ref="H919:J920"/>
    <mergeCell ref="E924:H924"/>
    <mergeCell ref="AA924:AD924"/>
    <mergeCell ref="B930:C930"/>
    <mergeCell ref="X930:Y930"/>
    <mergeCell ref="B977:C977"/>
    <mergeCell ref="X977:Y977"/>
    <mergeCell ref="E985:G985"/>
    <mergeCell ref="AA985:AC985"/>
    <mergeCell ref="N987:Q987"/>
    <mergeCell ref="AJ987:AM987"/>
    <mergeCell ref="H964:J965"/>
    <mergeCell ref="AA964:AC965"/>
    <mergeCell ref="E969:H969"/>
    <mergeCell ref="AA969:AD969"/>
    <mergeCell ref="X975:Y975"/>
    <mergeCell ref="B976:C976"/>
    <mergeCell ref="B1024:C1024"/>
    <mergeCell ref="X1024:Y1024"/>
    <mergeCell ref="E1033:G1033"/>
    <mergeCell ref="AA1033:AC1033"/>
    <mergeCell ref="N1035:Q1035"/>
    <mergeCell ref="AJ1035:AM1035"/>
    <mergeCell ref="AC1011:AE1013"/>
    <mergeCell ref="H1012:J1013"/>
    <mergeCell ref="E1017:H1017"/>
    <mergeCell ref="AA1017:AD1017"/>
    <mergeCell ref="B1023:C1023"/>
    <mergeCell ref="X1023:Y1023"/>
    <mergeCell ref="B1070:C1070"/>
    <mergeCell ref="X1070:Y1070"/>
    <mergeCell ref="E1078:G1078"/>
    <mergeCell ref="AA1078:AC1078"/>
    <mergeCell ref="N1080:Q1080"/>
    <mergeCell ref="AJ1080:AM1080"/>
    <mergeCell ref="H1057:J1058"/>
    <mergeCell ref="AA1057:AC1058"/>
    <mergeCell ref="E1062:H1062"/>
    <mergeCell ref="AA1062:AD1062"/>
    <mergeCell ref="X1068:Y1068"/>
    <mergeCell ref="B1069:C1069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8"/>
  <sheetViews>
    <sheetView topLeftCell="A493" zoomScale="70" zoomScaleNormal="70" workbookViewId="0">
      <selection activeCell="AG511" sqref="AG511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74" t="s">
        <v>134</v>
      </c>
      <c r="F8" s="174"/>
      <c r="G8" s="174"/>
      <c r="H8" s="174"/>
      <c r="V8" s="17"/>
      <c r="X8" s="23" t="s">
        <v>156</v>
      </c>
      <c r="Y8" s="20">
        <f>IF(B8="PAGADO",0,C13)</f>
        <v>0</v>
      </c>
      <c r="AA8" s="174" t="s">
        <v>157</v>
      </c>
      <c r="AB8" s="174"/>
      <c r="AC8" s="174"/>
      <c r="AD8" s="174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 ht="15" customHeight="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74" t="s">
        <v>195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239</v>
      </c>
      <c r="AB53" s="174"/>
      <c r="AC53" s="174"/>
      <c r="AD53" s="174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76" t="s">
        <v>29</v>
      </c>
      <c r="AD93" s="176"/>
      <c r="AE93" s="176"/>
    </row>
    <row r="94" spans="2:31">
      <c r="H94" s="173" t="s">
        <v>28</v>
      </c>
      <c r="I94" s="173"/>
      <c r="J94" s="173"/>
      <c r="V94" s="17"/>
      <c r="AC94" s="176"/>
      <c r="AD94" s="176"/>
      <c r="AE94" s="176"/>
    </row>
    <row r="95" spans="2:31">
      <c r="H95" s="173"/>
      <c r="I95" s="173"/>
      <c r="J95" s="173"/>
      <c r="V95" s="17"/>
      <c r="AC95" s="176"/>
      <c r="AD95" s="176"/>
      <c r="AE95" s="17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74" t="s">
        <v>287</v>
      </c>
      <c r="F99" s="174"/>
      <c r="G99" s="174"/>
      <c r="H99" s="174"/>
      <c r="V99" s="17"/>
      <c r="X99" s="23" t="s">
        <v>282</v>
      </c>
      <c r="Y99" s="20">
        <f>IF(B99="PAGADO",0,C104)</f>
        <v>0</v>
      </c>
      <c r="AA99" s="174" t="s">
        <v>134</v>
      </c>
      <c r="AB99" s="174"/>
      <c r="AC99" s="174"/>
      <c r="AD99" s="174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77" t="str">
        <f>IF(C104&lt;0,"NO PAGAR","COBRAR")</f>
        <v>COBRAR</v>
      </c>
      <c r="C105" s="17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77" t="str">
        <f>IF(Y104&lt;0,"NO PAGAR","COBRAR")</f>
        <v>COBRAR</v>
      </c>
      <c r="Y105" s="17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68" t="s">
        <v>9</v>
      </c>
      <c r="C106" s="16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68" t="s">
        <v>9</v>
      </c>
      <c r="Y106" s="16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70" t="s">
        <v>7</v>
      </c>
      <c r="F115" s="171"/>
      <c r="G115" s="17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70" t="s">
        <v>7</v>
      </c>
      <c r="AB115" s="171"/>
      <c r="AC115" s="17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70" t="s">
        <v>7</v>
      </c>
      <c r="O117" s="171"/>
      <c r="P117" s="171"/>
      <c r="Q117" s="172"/>
      <c r="R117" s="18">
        <f>SUM(R101:R116)</f>
        <v>0</v>
      </c>
      <c r="S117" s="3"/>
      <c r="V117" s="17"/>
      <c r="X117" s="12"/>
      <c r="Y117" s="10"/>
      <c r="AJ117" s="170" t="s">
        <v>7</v>
      </c>
      <c r="AK117" s="171"/>
      <c r="AL117" s="171"/>
      <c r="AM117" s="172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3" t="s">
        <v>30</v>
      </c>
      <c r="I131" s="173"/>
      <c r="J131" s="173"/>
      <c r="V131" s="17"/>
      <c r="AA131" s="173" t="s">
        <v>31</v>
      </c>
      <c r="AB131" s="173"/>
      <c r="AC131" s="173"/>
    </row>
    <row r="132" spans="1:43">
      <c r="H132" s="173"/>
      <c r="I132" s="173"/>
      <c r="J132" s="173"/>
      <c r="V132" s="17"/>
      <c r="AA132" s="173"/>
      <c r="AB132" s="173"/>
      <c r="AC132" s="17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74" t="s">
        <v>20</v>
      </c>
      <c r="F136" s="174"/>
      <c r="G136" s="174"/>
      <c r="H136" s="174"/>
      <c r="V136" s="17"/>
      <c r="X136" s="23" t="s">
        <v>82</v>
      </c>
      <c r="Y136" s="20">
        <f>IF(B136="PAGADO",0,C141)</f>
        <v>0</v>
      </c>
      <c r="AA136" s="174" t="s">
        <v>20</v>
      </c>
      <c r="AB136" s="174"/>
      <c r="AC136" s="174"/>
      <c r="AD136" s="174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75" t="str">
        <f>IF(Y141&lt;0,"NO PAGAR","COBRAR'")</f>
        <v>COBRAR'</v>
      </c>
      <c r="Y142" s="17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75" t="str">
        <f>IF(C141&lt;0,"NO PAGAR","COBRAR'")</f>
        <v>COBRAR'</v>
      </c>
      <c r="C143" s="175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68" t="s">
        <v>9</v>
      </c>
      <c r="C144" s="16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0" t="s">
        <v>7</v>
      </c>
      <c r="F152" s="171"/>
      <c r="G152" s="17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76" t="s">
        <v>29</v>
      </c>
      <c r="AD179" s="176"/>
      <c r="AE179" s="176"/>
    </row>
    <row r="180" spans="2:41">
      <c r="H180" s="173" t="s">
        <v>28</v>
      </c>
      <c r="I180" s="173"/>
      <c r="J180" s="173"/>
      <c r="V180" s="17"/>
      <c r="AC180" s="176"/>
      <c r="AD180" s="176"/>
      <c r="AE180" s="176"/>
    </row>
    <row r="181" spans="2:41">
      <c r="H181" s="173"/>
      <c r="I181" s="173"/>
      <c r="J181" s="173"/>
      <c r="V181" s="17"/>
      <c r="AC181" s="176"/>
      <c r="AD181" s="176"/>
      <c r="AE181" s="17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74" t="s">
        <v>20</v>
      </c>
      <c r="F185" s="174"/>
      <c r="G185" s="174"/>
      <c r="H185" s="174"/>
      <c r="V185" s="17"/>
      <c r="X185" s="23" t="s">
        <v>82</v>
      </c>
      <c r="Y185" s="20">
        <f>IF(B185="PAGADO",0,C190)</f>
        <v>0</v>
      </c>
      <c r="AA185" s="174" t="s">
        <v>20</v>
      </c>
      <c r="AB185" s="174"/>
      <c r="AC185" s="174"/>
      <c r="AD185" s="174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77" t="str">
        <f>IF(C190&lt;0,"NO PAGAR","COBRAR")</f>
        <v>COBRAR</v>
      </c>
      <c r="C191" s="17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77" t="str">
        <f>IF(Y190&lt;0,"NO PAGAR","COBRAR")</f>
        <v>COBRAR</v>
      </c>
      <c r="Y191" s="17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68" t="s">
        <v>9</v>
      </c>
      <c r="C192" s="16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8" t="s">
        <v>9</v>
      </c>
      <c r="Y192" s="16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70" t="s">
        <v>7</v>
      </c>
      <c r="F201" s="171"/>
      <c r="G201" s="17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70" t="s">
        <v>7</v>
      </c>
      <c r="AB201" s="171"/>
      <c r="AC201" s="17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70" t="s">
        <v>7</v>
      </c>
      <c r="O203" s="171"/>
      <c r="P203" s="171"/>
      <c r="Q203" s="172"/>
      <c r="R203" s="18">
        <f>SUM(R187:R202)</f>
        <v>0</v>
      </c>
      <c r="S203" s="3"/>
      <c r="V203" s="17"/>
      <c r="X203" s="12"/>
      <c r="Y203" s="10"/>
      <c r="AJ203" s="170" t="s">
        <v>7</v>
      </c>
      <c r="AK203" s="171"/>
      <c r="AL203" s="171"/>
      <c r="AM203" s="172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73" t="s">
        <v>30</v>
      </c>
      <c r="I225" s="173"/>
      <c r="J225" s="173"/>
      <c r="V225" s="17"/>
      <c r="AA225" s="173" t="s">
        <v>31</v>
      </c>
      <c r="AB225" s="173"/>
      <c r="AC225" s="173"/>
    </row>
    <row r="226" spans="2:41">
      <c r="H226" s="173"/>
      <c r="I226" s="173"/>
      <c r="J226" s="173"/>
      <c r="V226" s="17"/>
      <c r="AA226" s="173"/>
      <c r="AB226" s="173"/>
      <c r="AC226" s="173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74" t="s">
        <v>20</v>
      </c>
      <c r="F230" s="174"/>
      <c r="G230" s="174"/>
      <c r="H230" s="174"/>
      <c r="V230" s="17"/>
      <c r="X230" s="23" t="s">
        <v>32</v>
      </c>
      <c r="Y230" s="20">
        <f>IF(B1016="PAGADO",0,C235)</f>
        <v>0</v>
      </c>
      <c r="AA230" s="174" t="s">
        <v>20</v>
      </c>
      <c r="AB230" s="174"/>
      <c r="AC230" s="174"/>
      <c r="AD230" s="174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75" t="str">
        <f>IF(Y235&lt;0,"NO PAGAR","COBRAR'")</f>
        <v>COBRAR'</v>
      </c>
      <c r="Y236" s="175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75" t="str">
        <f>IF(C235&lt;0,"NO PAGAR","COBRAR'")</f>
        <v>COBRAR'</v>
      </c>
      <c r="C237" s="175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68" t="s">
        <v>9</v>
      </c>
      <c r="C238" s="16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8" t="s">
        <v>9</v>
      </c>
      <c r="Y238" s="16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70" t="s">
        <v>7</v>
      </c>
      <c r="F246" s="171"/>
      <c r="G246" s="17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70" t="s">
        <v>7</v>
      </c>
      <c r="AB246" s="171"/>
      <c r="AC246" s="17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70" t="s">
        <v>7</v>
      </c>
      <c r="O248" s="171"/>
      <c r="P248" s="171"/>
      <c r="Q248" s="172"/>
      <c r="R248" s="18">
        <f>SUM(R232:R247)</f>
        <v>0</v>
      </c>
      <c r="S248" s="3"/>
      <c r="V248" s="17"/>
      <c r="X248" s="12"/>
      <c r="Y248" s="10"/>
      <c r="AJ248" s="170" t="s">
        <v>7</v>
      </c>
      <c r="AK248" s="171"/>
      <c r="AL248" s="171"/>
      <c r="AM248" s="172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76" t="s">
        <v>29</v>
      </c>
      <c r="AD271" s="176"/>
      <c r="AE271" s="176"/>
    </row>
    <row r="272" spans="2:31">
      <c r="H272" s="173" t="s">
        <v>28</v>
      </c>
      <c r="I272" s="173"/>
      <c r="J272" s="173"/>
      <c r="V272" s="17"/>
      <c r="AC272" s="176"/>
      <c r="AD272" s="176"/>
      <c r="AE272" s="176"/>
    </row>
    <row r="273" spans="2:41">
      <c r="H273" s="173"/>
      <c r="I273" s="173"/>
      <c r="J273" s="173"/>
      <c r="V273" s="17"/>
      <c r="AC273" s="176"/>
      <c r="AD273" s="176"/>
      <c r="AE273" s="17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74" t="s">
        <v>20</v>
      </c>
      <c r="F277" s="174"/>
      <c r="G277" s="174"/>
      <c r="H277" s="174"/>
      <c r="V277" s="17"/>
      <c r="X277" s="23" t="s">
        <v>282</v>
      </c>
      <c r="Y277" s="20">
        <f>IF(B277="PAGADO",0,C282)</f>
        <v>0</v>
      </c>
      <c r="AA277" s="174" t="s">
        <v>134</v>
      </c>
      <c r="AB277" s="174"/>
      <c r="AC277" s="174"/>
      <c r="AD277" s="174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77" t="str">
        <f>IF(C282&lt;0,"NO PAGAR","COBRAR")</f>
        <v>COBRAR</v>
      </c>
      <c r="C283" s="17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77" t="str">
        <f>IF(Y282&lt;0,"NO PAGAR","COBRAR")</f>
        <v>COBRAR</v>
      </c>
      <c r="Y283" s="17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68" t="s">
        <v>9</v>
      </c>
      <c r="C284" s="16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8" t="s">
        <v>9</v>
      </c>
      <c r="Y284" s="16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70" t="s">
        <v>7</v>
      </c>
      <c r="F293" s="171"/>
      <c r="G293" s="17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70" t="s">
        <v>7</v>
      </c>
      <c r="AB293" s="171"/>
      <c r="AC293" s="17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70" t="s">
        <v>7</v>
      </c>
      <c r="O295" s="171"/>
      <c r="P295" s="171"/>
      <c r="Q295" s="172"/>
      <c r="R295" s="18">
        <f>SUM(R279:R294)</f>
        <v>0</v>
      </c>
      <c r="S295" s="3"/>
      <c r="V295" s="17"/>
      <c r="X295" s="12"/>
      <c r="Y295" s="10"/>
      <c r="AJ295" s="170" t="s">
        <v>7</v>
      </c>
      <c r="AK295" s="171"/>
      <c r="AL295" s="171"/>
      <c r="AM295" s="172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73" t="s">
        <v>30</v>
      </c>
      <c r="I317" s="173"/>
      <c r="J317" s="173"/>
      <c r="V317" s="17"/>
      <c r="AA317" s="173" t="s">
        <v>31</v>
      </c>
      <c r="AB317" s="173"/>
      <c r="AC317" s="173"/>
    </row>
    <row r="318" spans="1:43">
      <c r="H318" s="173"/>
      <c r="I318" s="173"/>
      <c r="J318" s="173"/>
      <c r="V318" s="17"/>
      <c r="AA318" s="173"/>
      <c r="AB318" s="173"/>
      <c r="AC318" s="173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74" t="s">
        <v>20</v>
      </c>
      <c r="F322" s="174"/>
      <c r="G322" s="174"/>
      <c r="H322" s="174"/>
      <c r="V322" s="17"/>
      <c r="X322" s="23" t="s">
        <v>32</v>
      </c>
      <c r="Y322" s="20">
        <f>IF(B1108="PAGADO",0,C327)</f>
        <v>0</v>
      </c>
      <c r="AA322" s="174" t="s">
        <v>20</v>
      </c>
      <c r="AB322" s="174"/>
      <c r="AC322" s="174"/>
      <c r="AD322" s="174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75" t="str">
        <f>IF(Y327&lt;0,"NO PAGAR","COBRAR'")</f>
        <v>COBRAR'</v>
      </c>
      <c r="Y328" s="175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75" t="str">
        <f>IF(C327&lt;0,"NO PAGAR","COBRAR'")</f>
        <v>COBRAR'</v>
      </c>
      <c r="C329" s="175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68" t="s">
        <v>9</v>
      </c>
      <c r="C330" s="16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8" t="s">
        <v>9</v>
      </c>
      <c r="Y330" s="16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70" t="s">
        <v>7</v>
      </c>
      <c r="F338" s="171"/>
      <c r="G338" s="17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70" t="s">
        <v>7</v>
      </c>
      <c r="AB338" s="171"/>
      <c r="AC338" s="17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70" t="s">
        <v>7</v>
      </c>
      <c r="O340" s="171"/>
      <c r="P340" s="171"/>
      <c r="Q340" s="172"/>
      <c r="R340" s="18">
        <f>SUM(R324:R339)</f>
        <v>0</v>
      </c>
      <c r="S340" s="3"/>
      <c r="V340" s="17"/>
      <c r="X340" s="12"/>
      <c r="Y340" s="10"/>
      <c r="AJ340" s="170" t="s">
        <v>7</v>
      </c>
      <c r="AK340" s="171"/>
      <c r="AL340" s="171"/>
      <c r="AM340" s="172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76" t="s">
        <v>29</v>
      </c>
      <c r="AD364" s="176"/>
      <c r="AE364" s="176"/>
    </row>
    <row r="365" spans="8:31">
      <c r="H365" s="173" t="s">
        <v>28</v>
      </c>
      <c r="I365" s="173"/>
      <c r="J365" s="173"/>
      <c r="V365" s="17"/>
      <c r="AC365" s="176"/>
      <c r="AD365" s="176"/>
      <c r="AE365" s="176"/>
    </row>
    <row r="366" spans="8:31">
      <c r="H366" s="173"/>
      <c r="I366" s="173"/>
      <c r="J366" s="173"/>
      <c r="V366" s="17"/>
      <c r="AC366" s="176"/>
      <c r="AD366" s="176"/>
      <c r="AE366" s="17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74" t="s">
        <v>20</v>
      </c>
      <c r="F370" s="174"/>
      <c r="G370" s="174"/>
      <c r="H370" s="174"/>
      <c r="V370" s="17"/>
      <c r="X370" s="23" t="s">
        <v>32</v>
      </c>
      <c r="Y370" s="20">
        <f>IF(B370="PAGADO",0,C375)</f>
        <v>0</v>
      </c>
      <c r="AA370" s="174" t="s">
        <v>20</v>
      </c>
      <c r="AB370" s="174"/>
      <c r="AC370" s="174"/>
      <c r="AD370" s="174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77" t="str">
        <f>IF(C375&lt;0,"NO PAGAR","COBRAR")</f>
        <v>COBRAR</v>
      </c>
      <c r="C376" s="17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77" t="str">
        <f>IF(Y375&lt;0,"NO PAGAR","COBRAR")</f>
        <v>COBRAR</v>
      </c>
      <c r="Y376" s="17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68" t="s">
        <v>9</v>
      </c>
      <c r="C377" s="16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68" t="s">
        <v>9</v>
      </c>
      <c r="Y377" s="16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70" t="s">
        <v>7</v>
      </c>
      <c r="F386" s="171"/>
      <c r="G386" s="17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70" t="s">
        <v>7</v>
      </c>
      <c r="AB386" s="171"/>
      <c r="AC386" s="17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70" t="s">
        <v>7</v>
      </c>
      <c r="O388" s="171"/>
      <c r="P388" s="171"/>
      <c r="Q388" s="172"/>
      <c r="R388" s="18">
        <f>SUM(R372:R387)</f>
        <v>0</v>
      </c>
      <c r="S388" s="3"/>
      <c r="V388" s="17"/>
      <c r="X388" s="12"/>
      <c r="Y388" s="10"/>
      <c r="AJ388" s="170" t="s">
        <v>7</v>
      </c>
      <c r="AK388" s="171"/>
      <c r="AL388" s="171"/>
      <c r="AM388" s="172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73" t="s">
        <v>30</v>
      </c>
      <c r="I410" s="173"/>
      <c r="J410" s="173"/>
      <c r="V410" s="17"/>
      <c r="AA410" s="173" t="s">
        <v>31</v>
      </c>
      <c r="AB410" s="173"/>
      <c r="AC410" s="173"/>
    </row>
    <row r="411" spans="1:43">
      <c r="H411" s="173"/>
      <c r="I411" s="173"/>
      <c r="J411" s="173"/>
      <c r="V411" s="17"/>
      <c r="AA411" s="173"/>
      <c r="AB411" s="173"/>
      <c r="AC411" s="173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74" t="s">
        <v>20</v>
      </c>
      <c r="F415" s="174"/>
      <c r="G415" s="174"/>
      <c r="H415" s="174"/>
      <c r="V415" s="17"/>
      <c r="X415" s="23" t="s">
        <v>156</v>
      </c>
      <c r="Y415" s="20">
        <f>IF(B1201="PAGADO",0,C420)</f>
        <v>0</v>
      </c>
      <c r="AA415" s="174" t="s">
        <v>860</v>
      </c>
      <c r="AB415" s="174"/>
      <c r="AC415" s="174"/>
      <c r="AD415" s="174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5" t="str">
        <f>IF(Y420&lt;0,"NO PAGAR","COBRAR'")</f>
        <v>COBRAR'</v>
      </c>
      <c r="Y421" s="17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5" t="str">
        <f>IF(C420&lt;0,"NO PAGAR","COBRAR'")</f>
        <v>COBRAR'</v>
      </c>
      <c r="C422" s="17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70" t="s">
        <v>7</v>
      </c>
      <c r="F431" s="171"/>
      <c r="G431" s="17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70" t="s">
        <v>7</v>
      </c>
      <c r="O433" s="171"/>
      <c r="P433" s="171"/>
      <c r="Q433" s="172"/>
      <c r="R433" s="18">
        <f>SUM(R417:R432)</f>
        <v>0</v>
      </c>
      <c r="S433" s="3"/>
      <c r="V433" s="17"/>
      <c r="X433" s="12"/>
      <c r="Y433" s="10"/>
      <c r="AJ433" s="170" t="s">
        <v>7</v>
      </c>
      <c r="AK433" s="171"/>
      <c r="AL433" s="171"/>
      <c r="AM433" s="172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76" t="s">
        <v>29</v>
      </c>
      <c r="AD454" s="176"/>
      <c r="AE454" s="176"/>
    </row>
    <row r="455" spans="2:41">
      <c r="H455" s="173" t="s">
        <v>28</v>
      </c>
      <c r="I455" s="173"/>
      <c r="J455" s="173"/>
      <c r="V455" s="17"/>
      <c r="AC455" s="176"/>
      <c r="AD455" s="176"/>
      <c r="AE455" s="176"/>
    </row>
    <row r="456" spans="2:41">
      <c r="H456" s="173"/>
      <c r="I456" s="173"/>
      <c r="J456" s="173"/>
      <c r="V456" s="17"/>
      <c r="AC456" s="176"/>
      <c r="AD456" s="176"/>
      <c r="AE456" s="17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74" t="s">
        <v>20</v>
      </c>
      <c r="F460" s="174"/>
      <c r="G460" s="174"/>
      <c r="H460" s="174"/>
      <c r="V460" s="17"/>
      <c r="X460" s="23" t="s">
        <v>32</v>
      </c>
      <c r="Y460" s="20">
        <f>IF(B460="PAGADO",0,C465)</f>
        <v>0</v>
      </c>
      <c r="AA460" s="174" t="s">
        <v>921</v>
      </c>
      <c r="AB460" s="174"/>
      <c r="AC460" s="174"/>
      <c r="AD460" s="174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77" t="str">
        <f>IF(C465&lt;0,"NO PAGAR","COBRAR")</f>
        <v>COBRAR</v>
      </c>
      <c r="C466" s="17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77" t="str">
        <f>IF(Y465&lt;0,"NO PAGAR","COBRAR")</f>
        <v>COBRAR</v>
      </c>
      <c r="Y466" s="17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68" t="s">
        <v>9</v>
      </c>
      <c r="C467" s="16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68" t="s">
        <v>9</v>
      </c>
      <c r="Y467" s="16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70" t="s">
        <v>7</v>
      </c>
      <c r="F476" s="171"/>
      <c r="G476" s="17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70" t="s">
        <v>7</v>
      </c>
      <c r="AB476" s="171"/>
      <c r="AC476" s="17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70" t="s">
        <v>7</v>
      </c>
      <c r="O478" s="171"/>
      <c r="P478" s="171"/>
      <c r="Q478" s="172"/>
      <c r="R478" s="18">
        <f>SUM(R462:R477)</f>
        <v>0</v>
      </c>
      <c r="S478" s="3"/>
      <c r="V478" s="17"/>
      <c r="X478" s="12"/>
      <c r="Y478" s="10"/>
      <c r="AJ478" s="170" t="s">
        <v>7</v>
      </c>
      <c r="AK478" s="171"/>
      <c r="AL478" s="171"/>
      <c r="AM478" s="172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73" t="s">
        <v>30</v>
      </c>
      <c r="I500" s="173"/>
      <c r="J500" s="173"/>
      <c r="V500" s="17"/>
      <c r="AA500" s="173" t="s">
        <v>31</v>
      </c>
      <c r="AB500" s="173"/>
      <c r="AC500" s="173"/>
    </row>
    <row r="501" spans="1:43">
      <c r="H501" s="173"/>
      <c r="I501" s="173"/>
      <c r="J501" s="173"/>
      <c r="V501" s="17"/>
      <c r="AA501" s="173"/>
      <c r="AB501" s="173"/>
      <c r="AC501" s="173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74" t="s">
        <v>991</v>
      </c>
      <c r="F505" s="174"/>
      <c r="G505" s="174"/>
      <c r="H505" s="174"/>
      <c r="V505" s="17"/>
      <c r="X505" s="23" t="s">
        <v>32</v>
      </c>
      <c r="Y505" s="20">
        <f>IF(B505="PAGADO",0,C510)</f>
        <v>0</v>
      </c>
      <c r="AA505" s="174" t="s">
        <v>20</v>
      </c>
      <c r="AB505" s="174"/>
      <c r="AC505" s="174"/>
      <c r="AD505" s="174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75" t="str">
        <f>IF(Y510&lt;0,"NO PAGAR","COBRAR'")</f>
        <v>COBRAR'</v>
      </c>
      <c r="Y511" s="17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75" t="s">
        <v>993</v>
      </c>
      <c r="C512" s="17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68" t="s">
        <v>9</v>
      </c>
      <c r="C513" s="16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68" t="s">
        <v>9</v>
      </c>
      <c r="Y513" s="16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70" t="s">
        <v>7</v>
      </c>
      <c r="F521" s="171"/>
      <c r="G521" s="172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70" t="s">
        <v>7</v>
      </c>
      <c r="AB521" s="171"/>
      <c r="AC521" s="172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70" t="s">
        <v>7</v>
      </c>
      <c r="O523" s="171"/>
      <c r="P523" s="171"/>
      <c r="Q523" s="172"/>
      <c r="R523" s="18">
        <f>SUM(R507:R522)</f>
        <v>0</v>
      </c>
      <c r="S523" s="3"/>
      <c r="V523" s="17"/>
      <c r="X523" s="12"/>
      <c r="Y523" s="10"/>
      <c r="AJ523" s="170" t="s">
        <v>7</v>
      </c>
      <c r="AK523" s="171"/>
      <c r="AL523" s="171"/>
      <c r="AM523" s="172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6" t="s">
        <v>29</v>
      </c>
      <c r="AD546" s="176"/>
      <c r="AE546" s="176"/>
    </row>
    <row r="547" spans="2:41">
      <c r="H547" s="173" t="s">
        <v>28</v>
      </c>
      <c r="I547" s="173"/>
      <c r="J547" s="173"/>
      <c r="V547" s="17"/>
      <c r="AC547" s="176"/>
      <c r="AD547" s="176"/>
      <c r="AE547" s="176"/>
    </row>
    <row r="548" spans="2:41">
      <c r="H548" s="173"/>
      <c r="I548" s="173"/>
      <c r="J548" s="173"/>
      <c r="V548" s="17"/>
      <c r="AC548" s="176"/>
      <c r="AD548" s="176"/>
      <c r="AE548" s="17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550</v>
      </c>
      <c r="E552" s="174" t="s">
        <v>20</v>
      </c>
      <c r="F552" s="174"/>
      <c r="G552" s="174"/>
      <c r="H552" s="174"/>
      <c r="V552" s="17"/>
      <c r="X552" s="23" t="s">
        <v>32</v>
      </c>
      <c r="Y552" s="20">
        <f>IF(B552="PAGADO",0,C557)</f>
        <v>550</v>
      </c>
      <c r="AA552" s="174" t="s">
        <v>20</v>
      </c>
      <c r="AB552" s="174"/>
      <c r="AC552" s="174"/>
      <c r="AD552" s="174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550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550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550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550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7" t="str">
        <f>IF(C557&lt;0,"NO PAGAR","COBRAR")</f>
        <v>COBRAR</v>
      </c>
      <c r="C558" s="17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77" t="str">
        <f>IF(Y557&lt;0,"NO PAGAR","COBRAR")</f>
        <v>COBRAR</v>
      </c>
      <c r="Y558" s="17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70" t="s">
        <v>7</v>
      </c>
      <c r="F568" s="171"/>
      <c r="G568" s="17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73" t="s">
        <v>30</v>
      </c>
      <c r="I592" s="173"/>
      <c r="J592" s="173"/>
      <c r="V592" s="17"/>
      <c r="AA592" s="173" t="s">
        <v>31</v>
      </c>
      <c r="AB592" s="173"/>
      <c r="AC592" s="173"/>
    </row>
    <row r="593" spans="2:41">
      <c r="H593" s="173"/>
      <c r="I593" s="173"/>
      <c r="J593" s="173"/>
      <c r="V593" s="17"/>
      <c r="AA593" s="173"/>
      <c r="AB593" s="173"/>
      <c r="AC593" s="17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550</v>
      </c>
      <c r="E597" s="174" t="s">
        <v>20</v>
      </c>
      <c r="F597" s="174"/>
      <c r="G597" s="174"/>
      <c r="H597" s="174"/>
      <c r="V597" s="17"/>
      <c r="X597" s="23" t="s">
        <v>32</v>
      </c>
      <c r="Y597" s="20">
        <f>IF(B1397="PAGADO",0,C602)</f>
        <v>550</v>
      </c>
      <c r="AA597" s="174" t="s">
        <v>20</v>
      </c>
      <c r="AB597" s="174"/>
      <c r="AC597" s="174"/>
      <c r="AD597" s="17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550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550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550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550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75" t="str">
        <f>IF(Y602&lt;0,"NO PAGAR","COBRAR'")</f>
        <v>COBRAR'</v>
      </c>
      <c r="Y603" s="17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75" t="str">
        <f>IF(C602&lt;0,"NO PAGAR","COBRAR'")</f>
        <v>COBRAR'</v>
      </c>
      <c r="C604" s="17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68" t="s">
        <v>9</v>
      </c>
      <c r="C605" s="16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68" t="s">
        <v>9</v>
      </c>
      <c r="Y605" s="16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 t="b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 t="b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70" t="s">
        <v>7</v>
      </c>
      <c r="F613" s="171"/>
      <c r="G613" s="17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70" t="s">
        <v>7</v>
      </c>
      <c r="AB613" s="171"/>
      <c r="AC613" s="17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70" t="s">
        <v>7</v>
      </c>
      <c r="O615" s="171"/>
      <c r="P615" s="171"/>
      <c r="Q615" s="172"/>
      <c r="R615" s="18">
        <f>SUM(R599:R614)</f>
        <v>0</v>
      </c>
      <c r="S615" s="3"/>
      <c r="V615" s="17"/>
      <c r="X615" s="12"/>
      <c r="Y615" s="10"/>
      <c r="AJ615" s="170" t="s">
        <v>7</v>
      </c>
      <c r="AK615" s="171"/>
      <c r="AL615" s="171"/>
      <c r="AM615" s="172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76" t="s">
        <v>29</v>
      </c>
      <c r="AD639" s="176"/>
      <c r="AE639" s="176"/>
    </row>
    <row r="640" spans="2:31">
      <c r="H640" s="173" t="s">
        <v>28</v>
      </c>
      <c r="I640" s="173"/>
      <c r="J640" s="173"/>
      <c r="V640" s="17"/>
      <c r="AC640" s="176"/>
      <c r="AD640" s="176"/>
      <c r="AE640" s="176"/>
    </row>
    <row r="641" spans="2:41">
      <c r="H641" s="173"/>
      <c r="I641" s="173"/>
      <c r="J641" s="173"/>
      <c r="V641" s="17"/>
      <c r="AC641" s="176"/>
      <c r="AD641" s="176"/>
      <c r="AE641" s="17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550</v>
      </c>
      <c r="E645" s="174" t="s">
        <v>20</v>
      </c>
      <c r="F645" s="174"/>
      <c r="G645" s="174"/>
      <c r="H645" s="174"/>
      <c r="V645" s="17"/>
      <c r="X645" s="23" t="s">
        <v>32</v>
      </c>
      <c r="Y645" s="20">
        <f>IF(B645="PAGADO",0,C650)</f>
        <v>550</v>
      </c>
      <c r="AA645" s="174" t="s">
        <v>20</v>
      </c>
      <c r="AB645" s="174"/>
      <c r="AC645" s="174"/>
      <c r="AD645" s="17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550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550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77" t="str">
        <f>IF(C650&lt;0,"NO PAGAR","COBRAR")</f>
        <v>COBRAR</v>
      </c>
      <c r="C651" s="17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77" t="str">
        <f>IF(Y650&lt;0,"NO PAGAR","COBRAR")</f>
        <v>COBRAR</v>
      </c>
      <c r="Y651" s="17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68" t="s">
        <v>9</v>
      </c>
      <c r="C652" s="16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68" t="s">
        <v>9</v>
      </c>
      <c r="Y652" s="16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 t="b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 t="b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70" t="s">
        <v>7</v>
      </c>
      <c r="F661" s="171"/>
      <c r="G661" s="17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70" t="s">
        <v>7</v>
      </c>
      <c r="AB661" s="171"/>
      <c r="AC661" s="17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70" t="s">
        <v>7</v>
      </c>
      <c r="O663" s="171"/>
      <c r="P663" s="171"/>
      <c r="Q663" s="172"/>
      <c r="R663" s="18">
        <f>SUM(R647:R662)</f>
        <v>0</v>
      </c>
      <c r="S663" s="3"/>
      <c r="V663" s="17"/>
      <c r="X663" s="12"/>
      <c r="Y663" s="10"/>
      <c r="AJ663" s="170" t="s">
        <v>7</v>
      </c>
      <c r="AK663" s="171"/>
      <c r="AL663" s="171"/>
      <c r="AM663" s="172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73" t="s">
        <v>30</v>
      </c>
      <c r="I685" s="173"/>
      <c r="J685" s="173"/>
      <c r="V685" s="17"/>
      <c r="AA685" s="173" t="s">
        <v>31</v>
      </c>
      <c r="AB685" s="173"/>
      <c r="AC685" s="173"/>
    </row>
    <row r="686" spans="1:43">
      <c r="H686" s="173"/>
      <c r="I686" s="173"/>
      <c r="J686" s="173"/>
      <c r="V686" s="17"/>
      <c r="AA686" s="173"/>
      <c r="AB686" s="173"/>
      <c r="AC686" s="173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550</v>
      </c>
      <c r="E690" s="174" t="s">
        <v>20</v>
      </c>
      <c r="F690" s="174"/>
      <c r="G690" s="174"/>
      <c r="H690" s="174"/>
      <c r="V690" s="17"/>
      <c r="X690" s="23" t="s">
        <v>32</v>
      </c>
      <c r="Y690" s="20">
        <f>IF(B1490="PAGADO",0,C695)</f>
        <v>550</v>
      </c>
      <c r="AA690" s="174" t="s">
        <v>20</v>
      </c>
      <c r="AB690" s="174"/>
      <c r="AC690" s="174"/>
      <c r="AD690" s="174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550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550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550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550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75" t="str">
        <f>IF(Y695&lt;0,"NO PAGAR","COBRAR'")</f>
        <v>COBRAR'</v>
      </c>
      <c r="Y696" s="175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75" t="str">
        <f>IF(C695&lt;0,"NO PAGAR","COBRAR'")</f>
        <v>COBRAR'</v>
      </c>
      <c r="C697" s="175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68" t="s">
        <v>9</v>
      </c>
      <c r="C698" s="16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68" t="s">
        <v>9</v>
      </c>
      <c r="Y698" s="16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 t="b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 t="b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70" t="s">
        <v>7</v>
      </c>
      <c r="F706" s="171"/>
      <c r="G706" s="17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70" t="s">
        <v>7</v>
      </c>
      <c r="AB706" s="171"/>
      <c r="AC706" s="17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70" t="s">
        <v>7</v>
      </c>
      <c r="O708" s="171"/>
      <c r="P708" s="171"/>
      <c r="Q708" s="172"/>
      <c r="R708" s="18">
        <f>SUM(R692:R707)</f>
        <v>0</v>
      </c>
      <c r="S708" s="3"/>
      <c r="V708" s="17"/>
      <c r="X708" s="12"/>
      <c r="Y708" s="10"/>
      <c r="AJ708" s="170" t="s">
        <v>7</v>
      </c>
      <c r="AK708" s="171"/>
      <c r="AL708" s="171"/>
      <c r="AM708" s="172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76" t="s">
        <v>29</v>
      </c>
      <c r="AD732" s="176"/>
      <c r="AE732" s="176"/>
    </row>
    <row r="733" spans="8:31">
      <c r="H733" s="173" t="s">
        <v>28</v>
      </c>
      <c r="I733" s="173"/>
      <c r="J733" s="173"/>
      <c r="V733" s="17"/>
      <c r="AC733" s="176"/>
      <c r="AD733" s="176"/>
      <c r="AE733" s="176"/>
    </row>
    <row r="734" spans="8:31">
      <c r="H734" s="173"/>
      <c r="I734" s="173"/>
      <c r="J734" s="173"/>
      <c r="V734" s="17"/>
      <c r="AC734" s="176"/>
      <c r="AD734" s="176"/>
      <c r="AE734" s="176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550</v>
      </c>
      <c r="E738" s="174" t="s">
        <v>20</v>
      </c>
      <c r="F738" s="174"/>
      <c r="G738" s="174"/>
      <c r="H738" s="174"/>
      <c r="V738" s="17"/>
      <c r="X738" s="23" t="s">
        <v>32</v>
      </c>
      <c r="Y738" s="20">
        <f>IF(B738="PAGADO",0,C743)</f>
        <v>550</v>
      </c>
      <c r="AA738" s="174" t="s">
        <v>20</v>
      </c>
      <c r="AB738" s="174"/>
      <c r="AC738" s="174"/>
      <c r="AD738" s="174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550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550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550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550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77" t="str">
        <f>IF(C743&lt;0,"NO PAGAR","COBRAR")</f>
        <v>COBRAR</v>
      </c>
      <c r="C744" s="177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77" t="str">
        <f>IF(Y743&lt;0,"NO PAGAR","COBRAR")</f>
        <v>COBRAR</v>
      </c>
      <c r="Y744" s="177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68" t="s">
        <v>9</v>
      </c>
      <c r="C745" s="16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68" t="s">
        <v>9</v>
      </c>
      <c r="Y745" s="16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 t="b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 t="b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70" t="s">
        <v>7</v>
      </c>
      <c r="F754" s="171"/>
      <c r="G754" s="17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70" t="s">
        <v>7</v>
      </c>
      <c r="AB754" s="171"/>
      <c r="AC754" s="17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70" t="s">
        <v>7</v>
      </c>
      <c r="O756" s="171"/>
      <c r="P756" s="171"/>
      <c r="Q756" s="172"/>
      <c r="R756" s="18">
        <f>SUM(R740:R755)</f>
        <v>0</v>
      </c>
      <c r="S756" s="3"/>
      <c r="V756" s="17"/>
      <c r="X756" s="12"/>
      <c r="Y756" s="10"/>
      <c r="AJ756" s="170" t="s">
        <v>7</v>
      </c>
      <c r="AK756" s="171"/>
      <c r="AL756" s="171"/>
      <c r="AM756" s="172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73" t="s">
        <v>30</v>
      </c>
      <c r="I778" s="173"/>
      <c r="J778" s="173"/>
      <c r="V778" s="17"/>
      <c r="AA778" s="173" t="s">
        <v>31</v>
      </c>
      <c r="AB778" s="173"/>
      <c r="AC778" s="173"/>
    </row>
    <row r="779" spans="1:43">
      <c r="H779" s="173"/>
      <c r="I779" s="173"/>
      <c r="J779" s="173"/>
      <c r="V779" s="17"/>
      <c r="AA779" s="173"/>
      <c r="AB779" s="173"/>
      <c r="AC779" s="173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550</v>
      </c>
      <c r="E783" s="174" t="s">
        <v>20</v>
      </c>
      <c r="F783" s="174"/>
      <c r="G783" s="174"/>
      <c r="H783" s="174"/>
      <c r="V783" s="17"/>
      <c r="X783" s="23" t="s">
        <v>32</v>
      </c>
      <c r="Y783" s="20">
        <f>IF(B1583="PAGADO",0,C788)</f>
        <v>550</v>
      </c>
      <c r="AA783" s="174" t="s">
        <v>20</v>
      </c>
      <c r="AB783" s="174"/>
      <c r="AC783" s="174"/>
      <c r="AD783" s="174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550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550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550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550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75" t="str">
        <f>IF(Y788&lt;0,"NO PAGAR","COBRAR'")</f>
        <v>COBRAR'</v>
      </c>
      <c r="Y789" s="175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75" t="str">
        <f>IF(C788&lt;0,"NO PAGAR","COBRAR'")</f>
        <v>COBRAR'</v>
      </c>
      <c r="C790" s="175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68" t="s">
        <v>9</v>
      </c>
      <c r="C791" s="16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68" t="s">
        <v>9</v>
      </c>
      <c r="Y791" s="16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 t="b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 t="b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70" t="s">
        <v>7</v>
      </c>
      <c r="F799" s="171"/>
      <c r="G799" s="17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70" t="s">
        <v>7</v>
      </c>
      <c r="AB799" s="171"/>
      <c r="AC799" s="17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70" t="s">
        <v>7</v>
      </c>
      <c r="O801" s="171"/>
      <c r="P801" s="171"/>
      <c r="Q801" s="172"/>
      <c r="R801" s="18">
        <f>SUM(R785:R800)</f>
        <v>0</v>
      </c>
      <c r="S801" s="3"/>
      <c r="V801" s="17"/>
      <c r="X801" s="12"/>
      <c r="Y801" s="10"/>
      <c r="AJ801" s="170" t="s">
        <v>7</v>
      </c>
      <c r="AK801" s="171"/>
      <c r="AL801" s="171"/>
      <c r="AM801" s="172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76" t="s">
        <v>29</v>
      </c>
      <c r="AD825" s="176"/>
      <c r="AE825" s="176"/>
    </row>
    <row r="826" spans="2:41">
      <c r="H826" s="173" t="s">
        <v>28</v>
      </c>
      <c r="I826" s="173"/>
      <c r="J826" s="173"/>
      <c r="V826" s="17"/>
      <c r="AC826" s="176"/>
      <c r="AD826" s="176"/>
      <c r="AE826" s="176"/>
    </row>
    <row r="827" spans="2:41">
      <c r="H827" s="173"/>
      <c r="I827" s="173"/>
      <c r="J827" s="173"/>
      <c r="V827" s="17"/>
      <c r="AC827" s="176"/>
      <c r="AD827" s="176"/>
      <c r="AE827" s="176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550</v>
      </c>
      <c r="E831" s="174" t="s">
        <v>20</v>
      </c>
      <c r="F831" s="174"/>
      <c r="G831" s="174"/>
      <c r="H831" s="174"/>
      <c r="V831" s="17"/>
      <c r="X831" s="23" t="s">
        <v>32</v>
      </c>
      <c r="Y831" s="20">
        <f>IF(B831="PAGADO",0,C836)</f>
        <v>550</v>
      </c>
      <c r="AA831" s="174" t="s">
        <v>20</v>
      </c>
      <c r="AB831" s="174"/>
      <c r="AC831" s="174"/>
      <c r="AD831" s="174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550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550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550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550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77" t="str">
        <f>IF(C836&lt;0,"NO PAGAR","COBRAR")</f>
        <v>COBRAR</v>
      </c>
      <c r="C837" s="177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77" t="str">
        <f>IF(Y836&lt;0,"NO PAGAR","COBRAR")</f>
        <v>COBRAR</v>
      </c>
      <c r="Y837" s="177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68" t="s">
        <v>9</v>
      </c>
      <c r="C838" s="16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68" t="s">
        <v>9</v>
      </c>
      <c r="Y838" s="16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 t="b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 t="b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70" t="s">
        <v>7</v>
      </c>
      <c r="F847" s="171"/>
      <c r="G847" s="17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70" t="s">
        <v>7</v>
      </c>
      <c r="AB847" s="171"/>
      <c r="AC847" s="17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70" t="s">
        <v>7</v>
      </c>
      <c r="O849" s="171"/>
      <c r="P849" s="171"/>
      <c r="Q849" s="172"/>
      <c r="R849" s="18">
        <f>SUM(R833:R848)</f>
        <v>0</v>
      </c>
      <c r="S849" s="3"/>
      <c r="V849" s="17"/>
      <c r="X849" s="12"/>
      <c r="Y849" s="10"/>
      <c r="AJ849" s="170" t="s">
        <v>7</v>
      </c>
      <c r="AK849" s="171"/>
      <c r="AL849" s="171"/>
      <c r="AM849" s="172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73" t="s">
        <v>30</v>
      </c>
      <c r="I871" s="173"/>
      <c r="J871" s="173"/>
      <c r="V871" s="17"/>
      <c r="AA871" s="173" t="s">
        <v>31</v>
      </c>
      <c r="AB871" s="173"/>
      <c r="AC871" s="173"/>
    </row>
    <row r="872" spans="1:43">
      <c r="H872" s="173"/>
      <c r="I872" s="173"/>
      <c r="J872" s="173"/>
      <c r="V872" s="17"/>
      <c r="AA872" s="173"/>
      <c r="AB872" s="173"/>
      <c r="AC872" s="173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550</v>
      </c>
      <c r="E876" s="174" t="s">
        <v>20</v>
      </c>
      <c r="F876" s="174"/>
      <c r="G876" s="174"/>
      <c r="H876" s="174"/>
      <c r="V876" s="17"/>
      <c r="X876" s="23" t="s">
        <v>32</v>
      </c>
      <c r="Y876" s="20">
        <f>IF(B1676="PAGADO",0,C881)</f>
        <v>550</v>
      </c>
      <c r="AA876" s="174" t="s">
        <v>20</v>
      </c>
      <c r="AB876" s="174"/>
      <c r="AC876" s="174"/>
      <c r="AD876" s="174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550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550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550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550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75" t="str">
        <f>IF(Y881&lt;0,"NO PAGAR","COBRAR'")</f>
        <v>COBRAR'</v>
      </c>
      <c r="Y882" s="175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75" t="str">
        <f>IF(C881&lt;0,"NO PAGAR","COBRAR'")</f>
        <v>COBRAR'</v>
      </c>
      <c r="C883" s="175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68" t="s">
        <v>9</v>
      </c>
      <c r="C884" s="16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68" t="s">
        <v>9</v>
      </c>
      <c r="Y884" s="16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 t="b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 t="b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70" t="s">
        <v>7</v>
      </c>
      <c r="F892" s="171"/>
      <c r="G892" s="17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70" t="s">
        <v>7</v>
      </c>
      <c r="AB892" s="171"/>
      <c r="AC892" s="17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70" t="s">
        <v>7</v>
      </c>
      <c r="O894" s="171"/>
      <c r="P894" s="171"/>
      <c r="Q894" s="172"/>
      <c r="R894" s="18">
        <f>SUM(R878:R893)</f>
        <v>0</v>
      </c>
      <c r="S894" s="3"/>
      <c r="V894" s="17"/>
      <c r="X894" s="12"/>
      <c r="Y894" s="10"/>
      <c r="AJ894" s="170" t="s">
        <v>7</v>
      </c>
      <c r="AK894" s="171"/>
      <c r="AL894" s="171"/>
      <c r="AM894" s="172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76" t="s">
        <v>29</v>
      </c>
      <c r="AD919" s="176"/>
      <c r="AE919" s="176"/>
    </row>
    <row r="920" spans="2:41">
      <c r="H920" s="173" t="s">
        <v>28</v>
      </c>
      <c r="I920" s="173"/>
      <c r="J920" s="173"/>
      <c r="V920" s="17"/>
      <c r="AC920" s="176"/>
      <c r="AD920" s="176"/>
      <c r="AE920" s="176"/>
    </row>
    <row r="921" spans="2:41">
      <c r="H921" s="173"/>
      <c r="I921" s="173"/>
      <c r="J921" s="173"/>
      <c r="V921" s="17"/>
      <c r="AC921" s="176"/>
      <c r="AD921" s="176"/>
      <c r="AE921" s="176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550</v>
      </c>
      <c r="E925" s="174" t="s">
        <v>20</v>
      </c>
      <c r="F925" s="174"/>
      <c r="G925" s="174"/>
      <c r="H925" s="174"/>
      <c r="V925" s="17"/>
      <c r="X925" s="23" t="s">
        <v>32</v>
      </c>
      <c r="Y925" s="20">
        <f>IF(B925="PAGADO",0,C930)</f>
        <v>550</v>
      </c>
      <c r="AA925" s="174" t="s">
        <v>20</v>
      </c>
      <c r="AB925" s="174"/>
      <c r="AC925" s="174"/>
      <c r="AD925" s="174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550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550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550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550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77" t="str">
        <f>IF(C930&lt;0,"NO PAGAR","COBRAR")</f>
        <v>COBRAR</v>
      </c>
      <c r="C931" s="177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77" t="str">
        <f>IF(Y930&lt;0,"NO PAGAR","COBRAR")</f>
        <v>COBRAR</v>
      </c>
      <c r="Y931" s="177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68" t="s">
        <v>9</v>
      </c>
      <c r="C932" s="16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68" t="s">
        <v>9</v>
      </c>
      <c r="Y932" s="16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 t="b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 t="b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70" t="s">
        <v>7</v>
      </c>
      <c r="F941" s="171"/>
      <c r="G941" s="17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70" t="s">
        <v>7</v>
      </c>
      <c r="AB941" s="171"/>
      <c r="AC941" s="17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70" t="s">
        <v>7</v>
      </c>
      <c r="O943" s="171"/>
      <c r="P943" s="171"/>
      <c r="Q943" s="172"/>
      <c r="R943" s="18">
        <f>SUM(R927:R942)</f>
        <v>0</v>
      </c>
      <c r="S943" s="3"/>
      <c r="V943" s="17"/>
      <c r="X943" s="12"/>
      <c r="Y943" s="10"/>
      <c r="AJ943" s="170" t="s">
        <v>7</v>
      </c>
      <c r="AK943" s="171"/>
      <c r="AL943" s="171"/>
      <c r="AM943" s="172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73" t="s">
        <v>30</v>
      </c>
      <c r="I965" s="173"/>
      <c r="J965" s="173"/>
      <c r="V965" s="17"/>
      <c r="AA965" s="173" t="s">
        <v>31</v>
      </c>
      <c r="AB965" s="173"/>
      <c r="AC965" s="173"/>
    </row>
    <row r="966" spans="1:43">
      <c r="H966" s="173"/>
      <c r="I966" s="173"/>
      <c r="J966" s="173"/>
      <c r="V966" s="17"/>
      <c r="AA966" s="173"/>
      <c r="AB966" s="173"/>
      <c r="AC966" s="173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550</v>
      </c>
      <c r="E970" s="174" t="s">
        <v>20</v>
      </c>
      <c r="F970" s="174"/>
      <c r="G970" s="174"/>
      <c r="H970" s="174"/>
      <c r="V970" s="17"/>
      <c r="X970" s="23" t="s">
        <v>32</v>
      </c>
      <c r="Y970" s="20">
        <f>IF(B1770="PAGADO",0,C975)</f>
        <v>550</v>
      </c>
      <c r="AA970" s="174" t="s">
        <v>20</v>
      </c>
      <c r="AB970" s="174"/>
      <c r="AC970" s="174"/>
      <c r="AD970" s="174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550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550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550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550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75" t="str">
        <f>IF(Y975&lt;0,"NO PAGAR","COBRAR'")</f>
        <v>COBRAR'</v>
      </c>
      <c r="Y976" s="175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75" t="str">
        <f>IF(C975&lt;0,"NO PAGAR","COBRAR'")</f>
        <v>COBRAR'</v>
      </c>
      <c r="C977" s="175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68" t="s">
        <v>9</v>
      </c>
      <c r="C978" s="16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68" t="s">
        <v>9</v>
      </c>
      <c r="Y978" s="16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 t="b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 t="b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70" t="s">
        <v>7</v>
      </c>
      <c r="F986" s="171"/>
      <c r="G986" s="17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70" t="s">
        <v>7</v>
      </c>
      <c r="AB986" s="171"/>
      <c r="AC986" s="17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70" t="s">
        <v>7</v>
      </c>
      <c r="O988" s="171"/>
      <c r="P988" s="171"/>
      <c r="Q988" s="172"/>
      <c r="R988" s="18">
        <f>SUM(R972:R987)</f>
        <v>0</v>
      </c>
      <c r="S988" s="3"/>
      <c r="V988" s="17"/>
      <c r="X988" s="12"/>
      <c r="Y988" s="10"/>
      <c r="AJ988" s="170" t="s">
        <v>7</v>
      </c>
      <c r="AK988" s="171"/>
      <c r="AL988" s="171"/>
      <c r="AM988" s="172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76" t="s">
        <v>29</v>
      </c>
      <c r="AD1012" s="176"/>
      <c r="AE1012" s="176"/>
    </row>
    <row r="1013" spans="2:41">
      <c r="H1013" s="173" t="s">
        <v>28</v>
      </c>
      <c r="I1013" s="173"/>
      <c r="J1013" s="173"/>
      <c r="V1013" s="17"/>
      <c r="AC1013" s="176"/>
      <c r="AD1013" s="176"/>
      <c r="AE1013" s="176"/>
    </row>
    <row r="1014" spans="2:41">
      <c r="H1014" s="173"/>
      <c r="I1014" s="173"/>
      <c r="J1014" s="173"/>
      <c r="V1014" s="17"/>
      <c r="AC1014" s="176"/>
      <c r="AD1014" s="176"/>
      <c r="AE1014" s="176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550</v>
      </c>
      <c r="E1018" s="174" t="s">
        <v>20</v>
      </c>
      <c r="F1018" s="174"/>
      <c r="G1018" s="174"/>
      <c r="H1018" s="174"/>
      <c r="V1018" s="17"/>
      <c r="X1018" s="23" t="s">
        <v>32</v>
      </c>
      <c r="Y1018" s="20">
        <f>IF(B1018="PAGADO",0,C1023)</f>
        <v>550</v>
      </c>
      <c r="AA1018" s="174" t="s">
        <v>20</v>
      </c>
      <c r="AB1018" s="174"/>
      <c r="AC1018" s="174"/>
      <c r="AD1018" s="174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550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550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550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550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77" t="str">
        <f>IF(C1023&lt;0,"NO PAGAR","COBRAR")</f>
        <v>COBRAR</v>
      </c>
      <c r="C1024" s="177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77" t="str">
        <f>IF(Y1023&lt;0,"NO PAGAR","COBRAR")</f>
        <v>COBRAR</v>
      </c>
      <c r="Y1024" s="177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68" t="s">
        <v>9</v>
      </c>
      <c r="C1025" s="16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68" t="s">
        <v>9</v>
      </c>
      <c r="Y1025" s="16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 t="b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 t="b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70" t="s">
        <v>7</v>
      </c>
      <c r="F1034" s="171"/>
      <c r="G1034" s="17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70" t="s">
        <v>7</v>
      </c>
      <c r="AB1034" s="171"/>
      <c r="AC1034" s="17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70" t="s">
        <v>7</v>
      </c>
      <c r="O1036" s="171"/>
      <c r="P1036" s="171"/>
      <c r="Q1036" s="172"/>
      <c r="R1036" s="18">
        <f>SUM(R1020:R1035)</f>
        <v>0</v>
      </c>
      <c r="S1036" s="3"/>
      <c r="V1036" s="17"/>
      <c r="X1036" s="12"/>
      <c r="Y1036" s="10"/>
      <c r="AJ1036" s="170" t="s">
        <v>7</v>
      </c>
      <c r="AK1036" s="171"/>
      <c r="AL1036" s="171"/>
      <c r="AM1036" s="172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73" t="s">
        <v>30</v>
      </c>
      <c r="I1058" s="173"/>
      <c r="J1058" s="173"/>
      <c r="V1058" s="17"/>
      <c r="AA1058" s="173" t="s">
        <v>31</v>
      </c>
      <c r="AB1058" s="173"/>
      <c r="AC1058" s="173"/>
    </row>
    <row r="1059" spans="2:41">
      <c r="H1059" s="173"/>
      <c r="I1059" s="173"/>
      <c r="J1059" s="173"/>
      <c r="V1059" s="17"/>
      <c r="AA1059" s="173"/>
      <c r="AB1059" s="173"/>
      <c r="AC1059" s="173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550</v>
      </c>
      <c r="E1063" s="174" t="s">
        <v>20</v>
      </c>
      <c r="F1063" s="174"/>
      <c r="G1063" s="174"/>
      <c r="H1063" s="174"/>
      <c r="V1063" s="17"/>
      <c r="X1063" s="23" t="s">
        <v>32</v>
      </c>
      <c r="Y1063" s="20">
        <f>IF(B1863="PAGADO",0,C1068)</f>
        <v>550</v>
      </c>
      <c r="AA1063" s="174" t="s">
        <v>20</v>
      </c>
      <c r="AB1063" s="174"/>
      <c r="AC1063" s="174"/>
      <c r="AD1063" s="174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550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550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550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550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75" t="str">
        <f>IF(Y1068&lt;0,"NO PAGAR","COBRAR'")</f>
        <v>COBRAR'</v>
      </c>
      <c r="Y1069" s="175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75" t="str">
        <f>IF(C1068&lt;0,"NO PAGAR","COBRAR'")</f>
        <v>COBRAR'</v>
      </c>
      <c r="C1070" s="175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68" t="s">
        <v>9</v>
      </c>
      <c r="C1071" s="16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68" t="s">
        <v>9</v>
      </c>
      <c r="Y1071" s="16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 t="b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 t="b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70" t="s">
        <v>7</v>
      </c>
      <c r="F1079" s="171"/>
      <c r="G1079" s="17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70" t="s">
        <v>7</v>
      </c>
      <c r="AB1079" s="171"/>
      <c r="AC1079" s="17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70" t="s">
        <v>7</v>
      </c>
      <c r="O1081" s="171"/>
      <c r="P1081" s="171"/>
      <c r="Q1081" s="172"/>
      <c r="R1081" s="18">
        <f>SUM(R1065:R1080)</f>
        <v>0</v>
      </c>
      <c r="S1081" s="3"/>
      <c r="V1081" s="17"/>
      <c r="X1081" s="12"/>
      <c r="Y1081" s="10"/>
      <c r="AJ1081" s="170" t="s">
        <v>7</v>
      </c>
      <c r="AK1081" s="171"/>
      <c r="AL1081" s="171"/>
      <c r="AM1081" s="172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1"/>
  <sheetViews>
    <sheetView topLeftCell="A551" zoomScaleNormal="100" workbookViewId="0">
      <selection activeCell="B547" sqref="B547:J574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20</v>
      </c>
      <c r="F8" s="174"/>
      <c r="G8" s="174"/>
      <c r="H8" s="174"/>
      <c r="V8" s="17"/>
      <c r="X8" s="23" t="s">
        <v>82</v>
      </c>
      <c r="Y8" s="20">
        <f>IF(B8="PAGADO",0,C13)</f>
        <v>0</v>
      </c>
      <c r="AA8" s="174" t="s">
        <v>62</v>
      </c>
      <c r="AB8" s="174"/>
      <c r="AC8" s="174"/>
      <c r="AD8" s="17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4" t="s">
        <v>206</v>
      </c>
      <c r="F53" s="174"/>
      <c r="G53" s="174"/>
      <c r="H53" s="174"/>
      <c r="V53" s="17"/>
      <c r="X53" s="23" t="s">
        <v>32</v>
      </c>
      <c r="Y53" s="20">
        <f>IF(B53="PAGADO",0,C58)</f>
        <v>0</v>
      </c>
      <c r="AA53" s="174" t="s">
        <v>20</v>
      </c>
      <c r="AB53" s="174"/>
      <c r="AC53" s="174"/>
      <c r="AD53" s="174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74"/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74" t="s">
        <v>343</v>
      </c>
      <c r="F151" s="174"/>
      <c r="G151" s="174"/>
      <c r="H151" s="174"/>
      <c r="V151" s="17"/>
      <c r="X151" s="23" t="s">
        <v>32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6" t="s">
        <v>29</v>
      </c>
      <c r="AD185" s="176"/>
      <c r="AE185" s="176"/>
    </row>
    <row r="186" spans="2:41">
      <c r="H186" s="173" t="s">
        <v>28</v>
      </c>
      <c r="I186" s="173"/>
      <c r="J186" s="173"/>
      <c r="V186" s="17"/>
      <c r="AC186" s="176"/>
      <c r="AD186" s="176"/>
      <c r="AE186" s="176"/>
    </row>
    <row r="187" spans="2:41">
      <c r="H187" s="173"/>
      <c r="I187" s="173"/>
      <c r="J187" s="173"/>
      <c r="V187" s="17"/>
      <c r="AC187" s="176"/>
      <c r="AD187" s="176"/>
      <c r="AE187" s="17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74" t="s">
        <v>309</v>
      </c>
      <c r="F191" s="174"/>
      <c r="G191" s="174"/>
      <c r="H191" s="174"/>
      <c r="V191" s="17"/>
      <c r="X191" s="23" t="s">
        <v>32</v>
      </c>
      <c r="Y191" s="20">
        <f>IF(B191="PAGADO",0,C196)</f>
        <v>0</v>
      </c>
      <c r="AA191" s="174" t="s">
        <v>20</v>
      </c>
      <c r="AB191" s="174"/>
      <c r="AC191" s="174"/>
      <c r="AD191" s="174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7" t="str">
        <f>IF(C196&lt;0,"NO PAGAR","COBRAR")</f>
        <v>COBRAR</v>
      </c>
      <c r="C197" s="177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77" t="str">
        <f>IF(Y196&lt;0,"NO PAGAR","COBRAR")</f>
        <v>COBRAR</v>
      </c>
      <c r="Y197" s="17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3" t="s">
        <v>30</v>
      </c>
      <c r="I231" s="173"/>
      <c r="J231" s="173"/>
      <c r="V231" s="17"/>
      <c r="AA231" s="173" t="s">
        <v>31</v>
      </c>
      <c r="AB231" s="173"/>
      <c r="AC231" s="173"/>
    </row>
    <row r="232" spans="1:43">
      <c r="H232" s="173"/>
      <c r="I232" s="173"/>
      <c r="J232" s="173"/>
      <c r="V232" s="17"/>
      <c r="AA232" s="173"/>
      <c r="AB232" s="173"/>
      <c r="AC232" s="17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4" t="s">
        <v>20</v>
      </c>
      <c r="F236" s="174"/>
      <c r="G236" s="174"/>
      <c r="H236" s="174"/>
      <c r="V236" s="17"/>
      <c r="X236" s="23" t="s">
        <v>82</v>
      </c>
      <c r="Y236" s="20">
        <f>IF(B1009="PAGADO",0,C241)</f>
        <v>0</v>
      </c>
      <c r="AA236" s="174" t="s">
        <v>253</v>
      </c>
      <c r="AB236" s="174"/>
      <c r="AC236" s="174"/>
      <c r="AD236" s="17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5" t="str">
        <f>IF(Y241&lt;0,"NO PAGAR","COBRAR'")</f>
        <v>COBRAR'</v>
      </c>
      <c r="Y242" s="175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75" t="str">
        <f>IF(C241&lt;0,"NO PAGAR","COBRAR'")</f>
        <v>COBRAR'</v>
      </c>
      <c r="C243" s="17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6" t="s">
        <v>29</v>
      </c>
      <c r="AD277" s="176"/>
      <c r="AE277" s="176"/>
    </row>
    <row r="278" spans="2:41">
      <c r="H278" s="173" t="s">
        <v>28</v>
      </c>
      <c r="I278" s="173"/>
      <c r="J278" s="173"/>
      <c r="V278" s="17"/>
      <c r="AC278" s="176"/>
      <c r="AD278" s="176"/>
      <c r="AE278" s="176"/>
    </row>
    <row r="279" spans="2:41">
      <c r="H279" s="173"/>
      <c r="I279" s="173"/>
      <c r="J279" s="173"/>
      <c r="V279" s="17"/>
      <c r="AC279" s="176"/>
      <c r="AD279" s="176"/>
      <c r="AE279" s="17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74" t="s">
        <v>20</v>
      </c>
      <c r="F283" s="174"/>
      <c r="G283" s="174"/>
      <c r="H283" s="174"/>
      <c r="V283" s="17"/>
      <c r="X283" s="23" t="s">
        <v>32</v>
      </c>
      <c r="Y283" s="20">
        <f>IF(B283="PAGADO",0,C288)</f>
        <v>0</v>
      </c>
      <c r="AA283" s="174" t="s">
        <v>20</v>
      </c>
      <c r="AB283" s="174"/>
      <c r="AC283" s="174"/>
      <c r="AD283" s="17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7" t="str">
        <f>IF(C288&lt;0,"NO PAGAR","COBRAR")</f>
        <v>COBRAR</v>
      </c>
      <c r="C289" s="17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7" t="str">
        <f>IF(Y288&lt;0,"NO PAGAR","COBRAR")</f>
        <v>COBRAR</v>
      </c>
      <c r="Y289" s="17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3" t="s">
        <v>30</v>
      </c>
      <c r="I323" s="173"/>
      <c r="J323" s="173"/>
      <c r="V323" s="17"/>
      <c r="AA323" s="173" t="s">
        <v>31</v>
      </c>
      <c r="AB323" s="173"/>
      <c r="AC323" s="173"/>
    </row>
    <row r="324" spans="1:43">
      <c r="H324" s="173"/>
      <c r="I324" s="173"/>
      <c r="J324" s="173"/>
      <c r="V324" s="17"/>
      <c r="AA324" s="173"/>
      <c r="AB324" s="173"/>
      <c r="AC324" s="17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74" t="s">
        <v>20</v>
      </c>
      <c r="F328" s="174"/>
      <c r="G328" s="174"/>
      <c r="H328" s="174"/>
      <c r="V328" s="17"/>
      <c r="X328" s="23" t="s">
        <v>82</v>
      </c>
      <c r="Y328" s="20">
        <f>IF(B1101="PAGADO",0,C333)</f>
        <v>0</v>
      </c>
      <c r="AA328" s="174" t="s">
        <v>699</v>
      </c>
      <c r="AB328" s="174"/>
      <c r="AC328" s="174"/>
      <c r="AD328" s="17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5" t="str">
        <f>IF(Y333&lt;0,"NO PAGAR","COBRAR'")</f>
        <v>COBRAR'</v>
      </c>
      <c r="Y334" s="175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75" t="str">
        <f>IF(C333&lt;0,"NO PAGAR","COBRAR'")</f>
        <v>COBRAR'</v>
      </c>
      <c r="C335" s="17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76" t="s">
        <v>29</v>
      </c>
      <c r="AD363" s="176"/>
      <c r="AE363" s="176"/>
    </row>
    <row r="364" spans="2:31">
      <c r="H364" s="173" t="s">
        <v>28</v>
      </c>
      <c r="I364" s="173"/>
      <c r="J364" s="173"/>
      <c r="V364" s="17"/>
      <c r="AC364" s="176"/>
      <c r="AD364" s="176"/>
      <c r="AE364" s="176"/>
    </row>
    <row r="365" spans="2:31">
      <c r="H365" s="173"/>
      <c r="I365" s="173"/>
      <c r="J365" s="173"/>
      <c r="V365" s="17"/>
      <c r="AC365" s="176"/>
      <c r="AD365" s="176"/>
      <c r="AE365" s="17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74" t="s">
        <v>20</v>
      </c>
      <c r="F369" s="174"/>
      <c r="G369" s="174"/>
      <c r="H369" s="174"/>
      <c r="V369" s="17"/>
      <c r="X369" s="23" t="s">
        <v>32</v>
      </c>
      <c r="Y369" s="20">
        <f>IF(B369="PAGADO",0,C374)</f>
        <v>0</v>
      </c>
      <c r="AA369" s="174" t="s">
        <v>20</v>
      </c>
      <c r="AB369" s="174"/>
      <c r="AC369" s="174"/>
      <c r="AD369" s="174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77" t="str">
        <f>IF(C374&lt;0,"NO PAGAR","COBRAR")</f>
        <v>COBRAR</v>
      </c>
      <c r="C375" s="17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77" t="str">
        <f>IF(Y374&lt;0,"NO PAGAR","COBRAR")</f>
        <v>COBRAR</v>
      </c>
      <c r="Y375" s="17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68" t="s">
        <v>9</v>
      </c>
      <c r="C376" s="16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8" t="s">
        <v>9</v>
      </c>
      <c r="Y376" s="16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70" t="s">
        <v>7</v>
      </c>
      <c r="F385" s="171"/>
      <c r="G385" s="17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70" t="s">
        <v>7</v>
      </c>
      <c r="AB385" s="171"/>
      <c r="AC385" s="17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70" t="s">
        <v>7</v>
      </c>
      <c r="O387" s="171"/>
      <c r="P387" s="171"/>
      <c r="Q387" s="172"/>
      <c r="R387" s="18">
        <f>SUM(R371:R386)</f>
        <v>0</v>
      </c>
      <c r="S387" s="3"/>
      <c r="V387" s="17"/>
      <c r="X387" s="12"/>
      <c r="Y387" s="10"/>
      <c r="AJ387" s="170" t="s">
        <v>7</v>
      </c>
      <c r="AK387" s="171"/>
      <c r="AL387" s="171"/>
      <c r="AM387" s="172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73" t="s">
        <v>30</v>
      </c>
      <c r="I409" s="173"/>
      <c r="J409" s="173"/>
      <c r="V409" s="17"/>
      <c r="AA409" s="173" t="s">
        <v>31</v>
      </c>
      <c r="AB409" s="173"/>
      <c r="AC409" s="173"/>
    </row>
    <row r="410" spans="1:43">
      <c r="H410" s="173"/>
      <c r="I410" s="173"/>
      <c r="J410" s="173"/>
      <c r="V410" s="17"/>
      <c r="AA410" s="173"/>
      <c r="AB410" s="173"/>
      <c r="AC410" s="173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74" t="s">
        <v>309</v>
      </c>
      <c r="F414" s="174"/>
      <c r="G414" s="174"/>
      <c r="H414" s="174"/>
      <c r="V414" s="17"/>
      <c r="X414" s="23" t="s">
        <v>32</v>
      </c>
      <c r="Y414" s="20">
        <f>IF(B414="PAGADO",0,C419)</f>
        <v>0</v>
      </c>
      <c r="AA414" s="174" t="s">
        <v>20</v>
      </c>
      <c r="AB414" s="174"/>
      <c r="AC414" s="174"/>
      <c r="AD414" s="174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75" t="str">
        <f>IF(Y419&lt;0,"NO PAGAR","COBRAR'")</f>
        <v>COBRAR'</v>
      </c>
      <c r="Y420" s="175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75" t="str">
        <f>IF(C419&lt;0,"NO PAGAR","COBRAR'")</f>
        <v>COBRAR'</v>
      </c>
      <c r="C421" s="175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68" t="s">
        <v>9</v>
      </c>
      <c r="C422" s="169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68" t="s">
        <v>9</v>
      </c>
      <c r="Y422" s="16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70" t="s">
        <v>7</v>
      </c>
      <c r="F430" s="171"/>
      <c r="G430" s="17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70" t="s">
        <v>7</v>
      </c>
      <c r="AB430" s="171"/>
      <c r="AC430" s="17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70" t="s">
        <v>7</v>
      </c>
      <c r="O432" s="171"/>
      <c r="P432" s="171"/>
      <c r="Q432" s="172"/>
      <c r="R432" s="18">
        <f>SUM(R416:R431)</f>
        <v>0</v>
      </c>
      <c r="S432" s="3"/>
      <c r="V432" s="17"/>
      <c r="X432" s="12"/>
      <c r="Y432" s="10"/>
      <c r="AJ432" s="170" t="s">
        <v>7</v>
      </c>
      <c r="AK432" s="171"/>
      <c r="AL432" s="171"/>
      <c r="AM432" s="172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76" t="s">
        <v>29</v>
      </c>
      <c r="AD453" s="176"/>
      <c r="AE453" s="176"/>
    </row>
    <row r="454" spans="2:41">
      <c r="H454" s="173" t="s">
        <v>28</v>
      </c>
      <c r="I454" s="173"/>
      <c r="J454" s="173"/>
      <c r="V454" s="17"/>
      <c r="AC454" s="176"/>
      <c r="AD454" s="176"/>
      <c r="AE454" s="176"/>
    </row>
    <row r="455" spans="2:41">
      <c r="H455" s="173"/>
      <c r="I455" s="173"/>
      <c r="J455" s="173"/>
      <c r="V455" s="17"/>
      <c r="AC455" s="176"/>
      <c r="AD455" s="176"/>
      <c r="AE455" s="17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74" t="s">
        <v>20</v>
      </c>
      <c r="F459" s="174"/>
      <c r="G459" s="174"/>
      <c r="H459" s="174"/>
      <c r="V459" s="17"/>
      <c r="X459" s="23" t="s">
        <v>32</v>
      </c>
      <c r="Y459" s="20">
        <f>IF(B459="PAGADO",0,C464)</f>
        <v>0</v>
      </c>
      <c r="AA459" s="174" t="s">
        <v>20</v>
      </c>
      <c r="AB459" s="174"/>
      <c r="AC459" s="174"/>
      <c r="AD459" s="174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77" t="str">
        <f>IF(C464&lt;0,"NO PAGAR","COBRAR")</f>
        <v>COBRAR</v>
      </c>
      <c r="C465" s="177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77" t="str">
        <f>IF(Y464&lt;0,"NO PAGAR","COBRAR")</f>
        <v>COBRAR</v>
      </c>
      <c r="Y465" s="177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68" t="s">
        <v>9</v>
      </c>
      <c r="C466" s="16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8" t="s">
        <v>9</v>
      </c>
      <c r="Y466" s="16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70" t="s">
        <v>7</v>
      </c>
      <c r="F475" s="171"/>
      <c r="G475" s="17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70" t="s">
        <v>7</v>
      </c>
      <c r="AB475" s="171"/>
      <c r="AC475" s="17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70" t="s">
        <v>7</v>
      </c>
      <c r="O477" s="171"/>
      <c r="P477" s="171"/>
      <c r="Q477" s="172"/>
      <c r="R477" s="18">
        <f>SUM(R461:R476)</f>
        <v>0</v>
      </c>
      <c r="S477" s="3"/>
      <c r="V477" s="17"/>
      <c r="X477" s="12"/>
      <c r="Y477" s="10"/>
      <c r="AJ477" s="170" t="s">
        <v>7</v>
      </c>
      <c r="AK477" s="171"/>
      <c r="AL477" s="171"/>
      <c r="AM477" s="172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73" t="s">
        <v>30</v>
      </c>
      <c r="I499" s="173"/>
      <c r="J499" s="173"/>
      <c r="V499" s="17"/>
      <c r="AA499" s="173" t="s">
        <v>31</v>
      </c>
      <c r="AB499" s="173"/>
      <c r="AC499" s="173"/>
    </row>
    <row r="500" spans="1:43">
      <c r="H500" s="173"/>
      <c r="I500" s="173"/>
      <c r="J500" s="173"/>
      <c r="V500" s="17"/>
      <c r="AA500" s="173"/>
      <c r="AB500" s="173"/>
      <c r="AC500" s="173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74" t="s">
        <v>253</v>
      </c>
      <c r="F504" s="174"/>
      <c r="G504" s="174"/>
      <c r="H504" s="174"/>
      <c r="V504" s="17"/>
      <c r="X504" s="23" t="s">
        <v>32</v>
      </c>
      <c r="Y504" s="20">
        <f>IF(B504="PAGADO",0,C509)</f>
        <v>0</v>
      </c>
      <c r="AA504" s="174" t="s">
        <v>1006</v>
      </c>
      <c r="AB504" s="174"/>
      <c r="AC504" s="174"/>
      <c r="AD504" s="174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75" t="str">
        <f>IF(Y509&lt;0,"NO PAGAR","COBRAR'")</f>
        <v>COBRAR'</v>
      </c>
      <c r="Y510" s="17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75" t="str">
        <f>IF(C509&lt;0,"NO PAGAR","COBRAR'")</f>
        <v>COBRAR'</v>
      </c>
      <c r="C511" s="17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68" t="s">
        <v>9</v>
      </c>
      <c r="C512" s="16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68" t="s">
        <v>9</v>
      </c>
      <c r="Y512" s="16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70" t="s">
        <v>7</v>
      </c>
      <c r="F520" s="171"/>
      <c r="G520" s="17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70" t="s">
        <v>7</v>
      </c>
      <c r="AB520" s="171"/>
      <c r="AC520" s="17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70" t="s">
        <v>7</v>
      </c>
      <c r="O522" s="171"/>
      <c r="P522" s="171"/>
      <c r="Q522" s="172"/>
      <c r="R522" s="18">
        <f>SUM(R506:R521)</f>
        <v>0</v>
      </c>
      <c r="S522" s="3"/>
      <c r="V522" s="17"/>
      <c r="X522" s="12"/>
      <c r="Y522" s="10"/>
      <c r="AJ522" s="170" t="s">
        <v>7</v>
      </c>
      <c r="AK522" s="171"/>
      <c r="AL522" s="171"/>
      <c r="AM522" s="172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6" t="s">
        <v>29</v>
      </c>
      <c r="AD546" s="176"/>
      <c r="AE546" s="176"/>
    </row>
    <row r="547" spans="2:41">
      <c r="H547" s="173" t="s">
        <v>28</v>
      </c>
      <c r="I547" s="173"/>
      <c r="J547" s="173"/>
      <c r="V547" s="17"/>
      <c r="AC547" s="176"/>
      <c r="AD547" s="176"/>
      <c r="AE547" s="176"/>
    </row>
    <row r="548" spans="2:41">
      <c r="H548" s="173"/>
      <c r="I548" s="173"/>
      <c r="J548" s="173"/>
      <c r="V548" s="17"/>
      <c r="AC548" s="176"/>
      <c r="AD548" s="176"/>
      <c r="AE548" s="17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IF(X504="PAGADO",0,Y509)</f>
        <v>0</v>
      </c>
      <c r="E552" s="174" t="s">
        <v>253</v>
      </c>
      <c r="F552" s="174"/>
      <c r="G552" s="174"/>
      <c r="H552" s="174"/>
      <c r="V552" s="17"/>
      <c r="X552" s="23" t="s">
        <v>32</v>
      </c>
      <c r="Y552" s="20">
        <f>IF(B552="PAGADO",0,C557)</f>
        <v>60</v>
      </c>
      <c r="AA552" s="174" t="s">
        <v>20</v>
      </c>
      <c r="AB552" s="174"/>
      <c r="AC552" s="174"/>
      <c r="AD552" s="174"/>
    </row>
    <row r="553" spans="2:41">
      <c r="B553" s="1" t="s">
        <v>0</v>
      </c>
      <c r="C553" s="19">
        <f>H568</f>
        <v>60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60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60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1026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60</v>
      </c>
      <c r="E557" s="4">
        <v>45041</v>
      </c>
      <c r="F557" s="3" t="s">
        <v>1026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60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7" t="str">
        <f>IF(C557&lt;0,"NO PAGAR","COBRAR")</f>
        <v>COBRAR</v>
      </c>
      <c r="C558" s="177"/>
      <c r="E558" s="4">
        <v>45041</v>
      </c>
      <c r="F558" s="3" t="s">
        <v>1026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77" t="str">
        <f>IF(Y557&lt;0,"NO PAGAR","COBRAR")</f>
        <v>COBRAR</v>
      </c>
      <c r="Y558" s="17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>
        <v>45042</v>
      </c>
      <c r="F559" s="3" t="s">
        <v>1026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IF(C586&lt;0,"SALDO A FAVOR","SALDO ADELANTAD0'")</f>
        <v>SALDO ADELANTAD0'</v>
      </c>
      <c r="C560" s="10">
        <f>IF(Y509&lt;=0,Y509*-1)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70" t="s">
        <v>7</v>
      </c>
      <c r="F568" s="171"/>
      <c r="G568" s="172"/>
      <c r="H568" s="5">
        <f>SUM(H554:H567)</f>
        <v>60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70" t="s">
        <v>7</v>
      </c>
      <c r="O570" s="171"/>
      <c r="P570" s="171"/>
      <c r="Q570" s="172"/>
      <c r="R570" s="18">
        <f>SUM(R554:R569)</f>
        <v>0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V572" s="17"/>
      <c r="X572" s="15" t="s">
        <v>18</v>
      </c>
      <c r="Y572" s="16">
        <f>SUM(Y560:Y571)</f>
        <v>0</v>
      </c>
    </row>
    <row r="573" spans="2:41">
      <c r="D573" t="s">
        <v>22</v>
      </c>
      <c r="E573" t="s">
        <v>21</v>
      </c>
      <c r="V573" s="17"/>
      <c r="Z573" t="s">
        <v>22</v>
      </c>
      <c r="AA573" t="s">
        <v>21</v>
      </c>
    </row>
    <row r="574" spans="2:41">
      <c r="E574" s="1" t="s">
        <v>19</v>
      </c>
      <c r="V574" s="17"/>
      <c r="AA574" s="1" t="s">
        <v>19</v>
      </c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V584" s="17"/>
    </row>
    <row r="585" spans="1:43">
      <c r="H585" s="173" t="s">
        <v>30</v>
      </c>
      <c r="I585" s="173"/>
      <c r="J585" s="173"/>
      <c r="V585" s="17"/>
      <c r="AA585" s="173" t="s">
        <v>31</v>
      </c>
      <c r="AB585" s="173"/>
      <c r="AC585" s="173"/>
    </row>
    <row r="586" spans="1:43">
      <c r="H586" s="173"/>
      <c r="I586" s="173"/>
      <c r="J586" s="173"/>
      <c r="V586" s="17"/>
      <c r="AA586" s="173"/>
      <c r="AB586" s="173"/>
      <c r="AC586" s="173"/>
    </row>
    <row r="587" spans="1:43">
      <c r="V587" s="17"/>
    </row>
    <row r="588" spans="1:43">
      <c r="V588" s="17"/>
    </row>
    <row r="589" spans="1:43" ht="23.25">
      <c r="B589" s="24" t="s">
        <v>67</v>
      </c>
      <c r="V589" s="17"/>
      <c r="X589" s="22" t="s">
        <v>67</v>
      </c>
    </row>
    <row r="590" spans="1:43" ht="23.25">
      <c r="B590" s="23" t="s">
        <v>32</v>
      </c>
      <c r="C590" s="20">
        <f>IF(X552="PAGADO",0,C557)</f>
        <v>60</v>
      </c>
      <c r="E590" s="174" t="s">
        <v>20</v>
      </c>
      <c r="F590" s="174"/>
      <c r="G590" s="174"/>
      <c r="H590" s="174"/>
      <c r="V590" s="17"/>
      <c r="X590" s="23" t="s">
        <v>32</v>
      </c>
      <c r="Y590" s="20">
        <f>IF(B1390="PAGADO",0,C595)</f>
        <v>60</v>
      </c>
      <c r="AA590" s="174" t="s">
        <v>20</v>
      </c>
      <c r="AB590" s="174"/>
      <c r="AC590" s="174"/>
      <c r="AD590" s="174"/>
    </row>
    <row r="591" spans="1:43">
      <c r="B591" s="1" t="s">
        <v>0</v>
      </c>
      <c r="C591" s="19">
        <f>H606</f>
        <v>0</v>
      </c>
      <c r="E591" s="2" t="s">
        <v>1</v>
      </c>
      <c r="F591" s="2" t="s">
        <v>2</v>
      </c>
      <c r="G591" s="2" t="s">
        <v>3</v>
      </c>
      <c r="H591" s="2" t="s">
        <v>4</v>
      </c>
      <c r="N591" s="2" t="s">
        <v>1</v>
      </c>
      <c r="O591" s="2" t="s">
        <v>5</v>
      </c>
      <c r="P591" s="2" t="s">
        <v>4</v>
      </c>
      <c r="Q591" s="2" t="s">
        <v>6</v>
      </c>
      <c r="R591" s="2" t="s">
        <v>7</v>
      </c>
      <c r="S591" s="3"/>
      <c r="V591" s="17"/>
      <c r="X591" s="1" t="s">
        <v>0</v>
      </c>
      <c r="Y591" s="19">
        <f>AD606</f>
        <v>0</v>
      </c>
      <c r="AA591" s="2" t="s">
        <v>1</v>
      </c>
      <c r="AB591" s="2" t="s">
        <v>2</v>
      </c>
      <c r="AC591" s="2" t="s">
        <v>3</v>
      </c>
      <c r="AD591" s="2" t="s">
        <v>4</v>
      </c>
      <c r="AJ591" s="2" t="s">
        <v>1</v>
      </c>
      <c r="AK591" s="2" t="s">
        <v>5</v>
      </c>
      <c r="AL591" s="2" t="s">
        <v>4</v>
      </c>
      <c r="AM591" s="2" t="s">
        <v>6</v>
      </c>
      <c r="AN591" s="2" t="s">
        <v>7</v>
      </c>
      <c r="AO591" s="3"/>
    </row>
    <row r="592" spans="1:43">
      <c r="C592" s="2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Y592" s="2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24</v>
      </c>
      <c r="C593" s="19">
        <f>IF(C590&gt;0,C590+C591,C591)</f>
        <v>60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24</v>
      </c>
      <c r="Y593" s="19">
        <f>IF(Y590&gt;0,Y590+Y591,Y591)</f>
        <v>60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9</v>
      </c>
      <c r="C594" s="20">
        <f>C618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9</v>
      </c>
      <c r="Y594" s="20">
        <f>Y618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6" t="s">
        <v>26</v>
      </c>
      <c r="C595" s="21">
        <f>C593-C594</f>
        <v>60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 t="s">
        <v>27</v>
      </c>
      <c r="Y595" s="21">
        <f>Y593-Y594</f>
        <v>60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6"/>
      <c r="C596" s="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75" t="str">
        <f>IF(Y595&lt;0,"NO PAGAR","COBRAR'")</f>
        <v>COBRAR'</v>
      </c>
      <c r="Y596" s="175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175" t="str">
        <f>IF(C595&lt;0,"NO PAGAR","COBRAR'")</f>
        <v>COBRAR'</v>
      </c>
      <c r="C597" s="175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6"/>
      <c r="Y597" s="8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68" t="s">
        <v>9</v>
      </c>
      <c r="C598" s="169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68" t="s">
        <v>9</v>
      </c>
      <c r="Y598" s="169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9" t="str">
        <f>IF(Y557&lt;0,"SALDO ADELANTADO","SALDO A FAVOR '")</f>
        <v>SALDO A FAVOR '</v>
      </c>
      <c r="C599" s="10" t="b">
        <f>IF(Y557&lt;=0,Y557*-1)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9" t="str">
        <f>IF(C595&lt;0,"SALDO ADELANTADO","SALDO A FAVOR'")</f>
        <v>SALDO A FAVOR'</v>
      </c>
      <c r="Y599" s="10" t="b">
        <f>IF(C595&lt;=0,C595*-1)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10</v>
      </c>
      <c r="C600" s="10">
        <f>R608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10</v>
      </c>
      <c r="Y600" s="10">
        <f>AN608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11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11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12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12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13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13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14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14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15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15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16</v>
      </c>
      <c r="C606" s="10"/>
      <c r="E606" s="170" t="s">
        <v>7</v>
      </c>
      <c r="F606" s="171"/>
      <c r="G606" s="172"/>
      <c r="H606" s="5">
        <f>SUM(H592:H605)</f>
        <v>0</v>
      </c>
      <c r="N606" s="3"/>
      <c r="O606" s="3"/>
      <c r="P606" s="3"/>
      <c r="Q606" s="3"/>
      <c r="R606" s="18"/>
      <c r="S606" s="3"/>
      <c r="V606" s="17"/>
      <c r="X606" s="11" t="s">
        <v>16</v>
      </c>
      <c r="Y606" s="10"/>
      <c r="AA606" s="170" t="s">
        <v>7</v>
      </c>
      <c r="AB606" s="171"/>
      <c r="AC606" s="172"/>
      <c r="AD606" s="5">
        <f>SUM(AD592:AD605)</f>
        <v>0</v>
      </c>
      <c r="AJ606" s="3"/>
      <c r="AK606" s="3"/>
      <c r="AL606" s="3"/>
      <c r="AM606" s="3"/>
      <c r="AN606" s="18"/>
      <c r="AO606" s="3"/>
    </row>
    <row r="607" spans="2:41">
      <c r="B607" s="11" t="s">
        <v>17</v>
      </c>
      <c r="C607" s="10"/>
      <c r="E607" s="13"/>
      <c r="F607" s="13"/>
      <c r="G607" s="13"/>
      <c r="N607" s="3"/>
      <c r="O607" s="3"/>
      <c r="P607" s="3"/>
      <c r="Q607" s="3"/>
      <c r="R607" s="18"/>
      <c r="S607" s="3"/>
      <c r="V607" s="17"/>
      <c r="X607" s="11" t="s">
        <v>17</v>
      </c>
      <c r="Y607" s="10"/>
      <c r="AA607" s="13"/>
      <c r="AB607" s="13"/>
      <c r="AC607" s="13"/>
      <c r="AJ607" s="3"/>
      <c r="AK607" s="3"/>
      <c r="AL607" s="3"/>
      <c r="AM607" s="3"/>
      <c r="AN607" s="18"/>
      <c r="AO607" s="3"/>
    </row>
    <row r="608" spans="2:41">
      <c r="B608" s="12"/>
      <c r="C608" s="10"/>
      <c r="N608" s="170" t="s">
        <v>7</v>
      </c>
      <c r="O608" s="171"/>
      <c r="P608" s="171"/>
      <c r="Q608" s="172"/>
      <c r="R608" s="18">
        <f>SUM(R592:R607)</f>
        <v>0</v>
      </c>
      <c r="S608" s="3"/>
      <c r="V608" s="17"/>
      <c r="X608" s="12"/>
      <c r="Y608" s="10"/>
      <c r="AJ608" s="170" t="s">
        <v>7</v>
      </c>
      <c r="AK608" s="171"/>
      <c r="AL608" s="171"/>
      <c r="AM608" s="172"/>
      <c r="AN608" s="18">
        <f>SUM(AN592:AN607)</f>
        <v>0</v>
      </c>
      <c r="AO608" s="3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E611" s="14"/>
      <c r="V611" s="17"/>
      <c r="X611" s="12"/>
      <c r="Y611" s="10"/>
      <c r="AA611" s="14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2"/>
      <c r="C616" s="10"/>
      <c r="V616" s="17"/>
      <c r="X616" s="12"/>
      <c r="Y616" s="10"/>
    </row>
    <row r="617" spans="2:27">
      <c r="B617" s="11"/>
      <c r="C617" s="10"/>
      <c r="V617" s="17"/>
      <c r="X617" s="11"/>
      <c r="Y617" s="10"/>
    </row>
    <row r="618" spans="2:27">
      <c r="B618" s="15" t="s">
        <v>18</v>
      </c>
      <c r="C618" s="16">
        <f>SUM(C599:C617)</f>
        <v>0</v>
      </c>
      <c r="D618" t="s">
        <v>22</v>
      </c>
      <c r="E618" t="s">
        <v>21</v>
      </c>
      <c r="V618" s="17"/>
      <c r="X618" s="15" t="s">
        <v>18</v>
      </c>
      <c r="Y618" s="16">
        <f>SUM(Y599:Y617)</f>
        <v>0</v>
      </c>
      <c r="Z618" t="s">
        <v>22</v>
      </c>
      <c r="AA618" t="s">
        <v>21</v>
      </c>
    </row>
    <row r="619" spans="2:27">
      <c r="E619" s="1" t="s">
        <v>19</v>
      </c>
      <c r="V619" s="17"/>
      <c r="AA619" s="1" t="s">
        <v>19</v>
      </c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  <c r="AC632" s="176" t="s">
        <v>29</v>
      </c>
      <c r="AD632" s="176"/>
      <c r="AE632" s="176"/>
    </row>
    <row r="633" spans="2:41">
      <c r="H633" s="173" t="s">
        <v>28</v>
      </c>
      <c r="I633" s="173"/>
      <c r="J633" s="173"/>
      <c r="V633" s="17"/>
      <c r="AC633" s="176"/>
      <c r="AD633" s="176"/>
      <c r="AE633" s="176"/>
    </row>
    <row r="634" spans="2:41">
      <c r="H634" s="173"/>
      <c r="I634" s="173"/>
      <c r="J634" s="173"/>
      <c r="V634" s="17"/>
      <c r="AC634" s="176"/>
      <c r="AD634" s="176"/>
      <c r="AE634" s="176"/>
    </row>
    <row r="635" spans="2:41">
      <c r="V635" s="17"/>
    </row>
    <row r="636" spans="2:41">
      <c r="V636" s="17"/>
    </row>
    <row r="637" spans="2:41" ht="23.25">
      <c r="B637" s="22" t="s">
        <v>68</v>
      </c>
      <c r="V637" s="17"/>
      <c r="X637" s="22" t="s">
        <v>68</v>
      </c>
    </row>
    <row r="638" spans="2:41" ht="23.25">
      <c r="B638" s="23" t="s">
        <v>32</v>
      </c>
      <c r="C638" s="20">
        <f>IF(X590="PAGADO",0,Y595)</f>
        <v>60</v>
      </c>
      <c r="E638" s="174" t="s">
        <v>20</v>
      </c>
      <c r="F638" s="174"/>
      <c r="G638" s="174"/>
      <c r="H638" s="174"/>
      <c r="V638" s="17"/>
      <c r="X638" s="23" t="s">
        <v>32</v>
      </c>
      <c r="Y638" s="20">
        <f>IF(B638="PAGADO",0,C643)</f>
        <v>60</v>
      </c>
      <c r="AA638" s="174" t="s">
        <v>20</v>
      </c>
      <c r="AB638" s="174"/>
      <c r="AC638" s="174"/>
      <c r="AD638" s="174"/>
    </row>
    <row r="639" spans="2:41">
      <c r="B639" s="1" t="s">
        <v>0</v>
      </c>
      <c r="C639" s="19">
        <f>H654</f>
        <v>0</v>
      </c>
      <c r="E639" s="2" t="s">
        <v>1</v>
      </c>
      <c r="F639" s="2" t="s">
        <v>2</v>
      </c>
      <c r="G639" s="2" t="s">
        <v>3</v>
      </c>
      <c r="H639" s="2" t="s">
        <v>4</v>
      </c>
      <c r="N639" s="2" t="s">
        <v>1</v>
      </c>
      <c r="O639" s="2" t="s">
        <v>5</v>
      </c>
      <c r="P639" s="2" t="s">
        <v>4</v>
      </c>
      <c r="Q639" s="2" t="s">
        <v>6</v>
      </c>
      <c r="R639" s="2" t="s">
        <v>7</v>
      </c>
      <c r="S639" s="3"/>
      <c r="V639" s="17"/>
      <c r="X639" s="1" t="s">
        <v>0</v>
      </c>
      <c r="Y639" s="19">
        <f>AD654</f>
        <v>0</v>
      </c>
      <c r="AA639" s="2" t="s">
        <v>1</v>
      </c>
      <c r="AB639" s="2" t="s">
        <v>2</v>
      </c>
      <c r="AC639" s="2" t="s">
        <v>3</v>
      </c>
      <c r="AD639" s="2" t="s">
        <v>4</v>
      </c>
      <c r="AJ639" s="2" t="s">
        <v>1</v>
      </c>
      <c r="AK639" s="2" t="s">
        <v>5</v>
      </c>
      <c r="AL639" s="2" t="s">
        <v>4</v>
      </c>
      <c r="AM639" s="2" t="s">
        <v>6</v>
      </c>
      <c r="AN639" s="2" t="s">
        <v>7</v>
      </c>
      <c r="AO639" s="3"/>
    </row>
    <row r="640" spans="2:41">
      <c r="C640" s="2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Y640" s="2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24</v>
      </c>
      <c r="C641" s="19">
        <f>IF(C638&gt;0,C638+C639,C639)</f>
        <v>60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24</v>
      </c>
      <c r="Y641" s="19">
        <f>IF(Y638&gt;0,Y638+Y639,Y639)</f>
        <v>60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9</v>
      </c>
      <c r="C642" s="20">
        <f>C665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9</v>
      </c>
      <c r="Y642" s="20">
        <f>Y665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6" t="s">
        <v>25</v>
      </c>
      <c r="C643" s="21">
        <f>C641-C642</f>
        <v>60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6" t="s">
        <v>8</v>
      </c>
      <c r="Y643" s="21">
        <f>Y641-Y642</f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 ht="26.25">
      <c r="B644" s="177" t="str">
        <f>IF(C643&lt;0,"NO PAGAR","COBRAR")</f>
        <v>COBRAR</v>
      </c>
      <c r="C644" s="177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77" t="str">
        <f>IF(Y643&lt;0,"NO PAGAR","COBRAR")</f>
        <v>COBRAR</v>
      </c>
      <c r="Y644" s="177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68" t="s">
        <v>9</v>
      </c>
      <c r="C645" s="169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68" t="s">
        <v>9</v>
      </c>
      <c r="Y645" s="16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9" t="str">
        <f>IF(C679&lt;0,"SALDO A FAVOR","SALDO ADELANTAD0'")</f>
        <v>SALDO ADELANTAD0'</v>
      </c>
      <c r="C646" s="10" t="b">
        <f>IF(Y590&lt;=0,Y590*-1)</f>
        <v>0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9" t="str">
        <f>IF(C643&lt;0,"SALDO ADELANTADO","SALDO A FAVOR'")</f>
        <v>SALDO A FAVOR'</v>
      </c>
      <c r="Y646" s="10" t="b">
        <f>IF(C643&lt;=0,C643*-1)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10</v>
      </c>
      <c r="C647" s="10">
        <f>R656</f>
        <v>0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10</v>
      </c>
      <c r="Y647" s="10">
        <f>AN656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11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11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12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12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13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13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14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14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15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15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16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16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17</v>
      </c>
      <c r="C654" s="10"/>
      <c r="E654" s="170" t="s">
        <v>7</v>
      </c>
      <c r="F654" s="171"/>
      <c r="G654" s="172"/>
      <c r="H654" s="5">
        <f>SUM(H640:H653)</f>
        <v>0</v>
      </c>
      <c r="N654" s="3"/>
      <c r="O654" s="3"/>
      <c r="P654" s="3"/>
      <c r="Q654" s="3"/>
      <c r="R654" s="18"/>
      <c r="S654" s="3"/>
      <c r="V654" s="17"/>
      <c r="X654" s="11" t="s">
        <v>17</v>
      </c>
      <c r="Y654" s="10"/>
      <c r="AA654" s="170" t="s">
        <v>7</v>
      </c>
      <c r="AB654" s="171"/>
      <c r="AC654" s="172"/>
      <c r="AD654" s="5">
        <f>SUM(AD640:AD653)</f>
        <v>0</v>
      </c>
      <c r="AJ654" s="3"/>
      <c r="AK654" s="3"/>
      <c r="AL654" s="3"/>
      <c r="AM654" s="3"/>
      <c r="AN654" s="18"/>
      <c r="AO654" s="3"/>
    </row>
    <row r="655" spans="2:41">
      <c r="B655" s="12"/>
      <c r="C655" s="10"/>
      <c r="E655" s="13"/>
      <c r="F655" s="13"/>
      <c r="G655" s="13"/>
      <c r="N655" s="3"/>
      <c r="O655" s="3"/>
      <c r="P655" s="3"/>
      <c r="Q655" s="3"/>
      <c r="R655" s="18"/>
      <c r="S655" s="3"/>
      <c r="V655" s="17"/>
      <c r="X655" s="12"/>
      <c r="Y655" s="10"/>
      <c r="AA655" s="13"/>
      <c r="AB655" s="13"/>
      <c r="AC655" s="13"/>
      <c r="AJ655" s="3"/>
      <c r="AK655" s="3"/>
      <c r="AL655" s="3"/>
      <c r="AM655" s="3"/>
      <c r="AN655" s="18"/>
      <c r="AO655" s="3"/>
    </row>
    <row r="656" spans="2:41">
      <c r="B656" s="12"/>
      <c r="C656" s="10"/>
      <c r="N656" s="170" t="s">
        <v>7</v>
      </c>
      <c r="O656" s="171"/>
      <c r="P656" s="171"/>
      <c r="Q656" s="172"/>
      <c r="R656" s="18">
        <f>SUM(R640:R655)</f>
        <v>0</v>
      </c>
      <c r="S656" s="3"/>
      <c r="V656" s="17"/>
      <c r="X656" s="12"/>
      <c r="Y656" s="10"/>
      <c r="AJ656" s="170" t="s">
        <v>7</v>
      </c>
      <c r="AK656" s="171"/>
      <c r="AL656" s="171"/>
      <c r="AM656" s="172"/>
      <c r="AN656" s="18">
        <f>SUM(AN640:AN655)</f>
        <v>0</v>
      </c>
      <c r="AO656" s="3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V658" s="17"/>
      <c r="X658" s="12"/>
      <c r="Y658" s="10"/>
    </row>
    <row r="659" spans="2:27">
      <c r="B659" s="12"/>
      <c r="C659" s="10"/>
      <c r="E659" s="14"/>
      <c r="V659" s="17"/>
      <c r="X659" s="12"/>
      <c r="Y659" s="10"/>
      <c r="AA659" s="14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2"/>
      <c r="C663" s="10"/>
      <c r="V663" s="17"/>
      <c r="X663" s="12"/>
      <c r="Y663" s="10"/>
    </row>
    <row r="664" spans="2:27">
      <c r="B664" s="11"/>
      <c r="C664" s="10"/>
      <c r="V664" s="17"/>
      <c r="X664" s="11"/>
      <c r="Y664" s="10"/>
    </row>
    <row r="665" spans="2:27">
      <c r="B665" s="15" t="s">
        <v>18</v>
      </c>
      <c r="C665" s="16">
        <f>SUM(C646:C664)</f>
        <v>0</v>
      </c>
      <c r="V665" s="17"/>
      <c r="X665" s="15" t="s">
        <v>18</v>
      </c>
      <c r="Y665" s="16">
        <f>SUM(Y646:Y664)</f>
        <v>0</v>
      </c>
    </row>
    <row r="666" spans="2:27">
      <c r="D666" t="s">
        <v>22</v>
      </c>
      <c r="E666" t="s">
        <v>21</v>
      </c>
      <c r="V666" s="17"/>
      <c r="Z666" t="s">
        <v>22</v>
      </c>
      <c r="AA666" t="s">
        <v>21</v>
      </c>
    </row>
    <row r="667" spans="2:27">
      <c r="E667" s="1" t="s">
        <v>19</v>
      </c>
      <c r="V667" s="17"/>
      <c r="AA667" s="1" t="s">
        <v>19</v>
      </c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V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V677" s="17"/>
    </row>
    <row r="678" spans="1:43">
      <c r="H678" s="173" t="s">
        <v>30</v>
      </c>
      <c r="I678" s="173"/>
      <c r="J678" s="173"/>
      <c r="V678" s="17"/>
      <c r="AA678" s="173" t="s">
        <v>31</v>
      </c>
      <c r="AB678" s="173"/>
      <c r="AC678" s="173"/>
    </row>
    <row r="679" spans="1:43">
      <c r="H679" s="173"/>
      <c r="I679" s="173"/>
      <c r="J679" s="173"/>
      <c r="V679" s="17"/>
      <c r="AA679" s="173"/>
      <c r="AB679" s="173"/>
      <c r="AC679" s="173"/>
    </row>
    <row r="680" spans="1:43">
      <c r="V680" s="17"/>
    </row>
    <row r="681" spans="1:43">
      <c r="V681" s="17"/>
    </row>
    <row r="682" spans="1:43" ht="23.25">
      <c r="B682" s="24" t="s">
        <v>68</v>
      </c>
      <c r="V682" s="17"/>
      <c r="X682" s="22" t="s">
        <v>68</v>
      </c>
    </row>
    <row r="683" spans="1:43" ht="23.25">
      <c r="B683" s="23" t="s">
        <v>32</v>
      </c>
      <c r="C683" s="20">
        <f>IF(X638="PAGADO",0,C643)</f>
        <v>60</v>
      </c>
      <c r="E683" s="174" t="s">
        <v>20</v>
      </c>
      <c r="F683" s="174"/>
      <c r="G683" s="174"/>
      <c r="H683" s="174"/>
      <c r="V683" s="17"/>
      <c r="X683" s="23" t="s">
        <v>32</v>
      </c>
      <c r="Y683" s="20">
        <f>IF(B1483="PAGADO",0,C688)</f>
        <v>60</v>
      </c>
      <c r="AA683" s="174" t="s">
        <v>20</v>
      </c>
      <c r="AB683" s="174"/>
      <c r="AC683" s="174"/>
      <c r="AD683" s="174"/>
    </row>
    <row r="684" spans="1:43">
      <c r="B684" s="1" t="s">
        <v>0</v>
      </c>
      <c r="C684" s="19">
        <f>H699</f>
        <v>0</v>
      </c>
      <c r="E684" s="2" t="s">
        <v>1</v>
      </c>
      <c r="F684" s="2" t="s">
        <v>2</v>
      </c>
      <c r="G684" s="2" t="s">
        <v>3</v>
      </c>
      <c r="H684" s="2" t="s">
        <v>4</v>
      </c>
      <c r="N684" s="2" t="s">
        <v>1</v>
      </c>
      <c r="O684" s="2" t="s">
        <v>5</v>
      </c>
      <c r="P684" s="2" t="s">
        <v>4</v>
      </c>
      <c r="Q684" s="2" t="s">
        <v>6</v>
      </c>
      <c r="R684" s="2" t="s">
        <v>7</v>
      </c>
      <c r="S684" s="3"/>
      <c r="V684" s="17"/>
      <c r="X684" s="1" t="s">
        <v>0</v>
      </c>
      <c r="Y684" s="19">
        <f>AD699</f>
        <v>0</v>
      </c>
      <c r="AA684" s="2" t="s">
        <v>1</v>
      </c>
      <c r="AB684" s="2" t="s">
        <v>2</v>
      </c>
      <c r="AC684" s="2" t="s">
        <v>3</v>
      </c>
      <c r="AD684" s="2" t="s">
        <v>4</v>
      </c>
      <c r="AJ684" s="2" t="s">
        <v>1</v>
      </c>
      <c r="AK684" s="2" t="s">
        <v>5</v>
      </c>
      <c r="AL684" s="2" t="s">
        <v>4</v>
      </c>
      <c r="AM684" s="2" t="s">
        <v>6</v>
      </c>
      <c r="AN684" s="2" t="s">
        <v>7</v>
      </c>
      <c r="AO684" s="3"/>
    </row>
    <row r="685" spans="1:43">
      <c r="C685" s="2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Y685" s="2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24</v>
      </c>
      <c r="C686" s="19">
        <f>IF(C683&gt;0,C683+C684,C684)</f>
        <v>60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24</v>
      </c>
      <c r="Y686" s="19">
        <f>IF(Y683&gt;0,Y683+Y684,Y684)</f>
        <v>60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9</v>
      </c>
      <c r="C687" s="20">
        <f>C711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9</v>
      </c>
      <c r="Y687" s="20">
        <f>Y711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6" t="s">
        <v>26</v>
      </c>
      <c r="C688" s="21">
        <f>C686-C687</f>
        <v>60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 t="s">
        <v>27</v>
      </c>
      <c r="Y688" s="21">
        <f>Y686-Y687</f>
        <v>60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23.25">
      <c r="B689" s="6"/>
      <c r="C689" s="7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75" t="str">
        <f>IF(Y688&lt;0,"NO PAGAR","COBRAR'")</f>
        <v>COBRAR'</v>
      </c>
      <c r="Y689" s="175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175" t="str">
        <f>IF(C688&lt;0,"NO PAGAR","COBRAR'")</f>
        <v>COBRAR'</v>
      </c>
      <c r="C690" s="175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6"/>
      <c r="Y690" s="8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68" t="s">
        <v>9</v>
      </c>
      <c r="C691" s="169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68" t="s">
        <v>9</v>
      </c>
      <c r="Y691" s="169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9" t="str">
        <f>IF(Y643&lt;0,"SALDO ADELANTADO","SALDO A FAVOR '")</f>
        <v>SALDO A FAVOR '</v>
      </c>
      <c r="C692" s="10" t="b">
        <f>IF(Y643&lt;=0,Y643*-1)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9" t="str">
        <f>IF(C688&lt;0,"SALDO ADELANTADO","SALDO A FAVOR'")</f>
        <v>SALDO A FAVOR'</v>
      </c>
      <c r="Y692" s="10" t="b">
        <f>IF(C688&lt;=0,C688*-1)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10</v>
      </c>
      <c r="C693" s="10">
        <f>R701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10</v>
      </c>
      <c r="Y693" s="10">
        <f>AN701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11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11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12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12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13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13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14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14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15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15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16</v>
      </c>
      <c r="C699" s="10"/>
      <c r="E699" s="170" t="s">
        <v>7</v>
      </c>
      <c r="F699" s="171"/>
      <c r="G699" s="172"/>
      <c r="H699" s="5">
        <f>SUM(H685:H698)</f>
        <v>0</v>
      </c>
      <c r="N699" s="3"/>
      <c r="O699" s="3"/>
      <c r="P699" s="3"/>
      <c r="Q699" s="3"/>
      <c r="R699" s="18"/>
      <c r="S699" s="3"/>
      <c r="V699" s="17"/>
      <c r="X699" s="11" t="s">
        <v>16</v>
      </c>
      <c r="Y699" s="10"/>
      <c r="AA699" s="170" t="s">
        <v>7</v>
      </c>
      <c r="AB699" s="171"/>
      <c r="AC699" s="172"/>
      <c r="AD699" s="5">
        <f>SUM(AD685:AD698)</f>
        <v>0</v>
      </c>
      <c r="AJ699" s="3"/>
      <c r="AK699" s="3"/>
      <c r="AL699" s="3"/>
      <c r="AM699" s="3"/>
      <c r="AN699" s="18"/>
      <c r="AO699" s="3"/>
    </row>
    <row r="700" spans="2:41">
      <c r="B700" s="11" t="s">
        <v>17</v>
      </c>
      <c r="C700" s="10"/>
      <c r="E700" s="13"/>
      <c r="F700" s="13"/>
      <c r="G700" s="13"/>
      <c r="N700" s="3"/>
      <c r="O700" s="3"/>
      <c r="P700" s="3"/>
      <c r="Q700" s="3"/>
      <c r="R700" s="18"/>
      <c r="S700" s="3"/>
      <c r="V700" s="17"/>
      <c r="X700" s="11" t="s">
        <v>17</v>
      </c>
      <c r="Y700" s="10"/>
      <c r="AA700" s="13"/>
      <c r="AB700" s="13"/>
      <c r="AC700" s="13"/>
      <c r="AJ700" s="3"/>
      <c r="AK700" s="3"/>
      <c r="AL700" s="3"/>
      <c r="AM700" s="3"/>
      <c r="AN700" s="18"/>
      <c r="AO700" s="3"/>
    </row>
    <row r="701" spans="2:41">
      <c r="B701" s="12"/>
      <c r="C701" s="10"/>
      <c r="N701" s="170" t="s">
        <v>7</v>
      </c>
      <c r="O701" s="171"/>
      <c r="P701" s="171"/>
      <c r="Q701" s="172"/>
      <c r="R701" s="18">
        <f>SUM(R685:R700)</f>
        <v>0</v>
      </c>
      <c r="S701" s="3"/>
      <c r="V701" s="17"/>
      <c r="X701" s="12"/>
      <c r="Y701" s="10"/>
      <c r="AJ701" s="170" t="s">
        <v>7</v>
      </c>
      <c r="AK701" s="171"/>
      <c r="AL701" s="171"/>
      <c r="AM701" s="172"/>
      <c r="AN701" s="18">
        <f>SUM(AN685:AN700)</f>
        <v>0</v>
      </c>
      <c r="AO701" s="3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E704" s="14"/>
      <c r="V704" s="17"/>
      <c r="X704" s="12"/>
      <c r="Y704" s="10"/>
      <c r="AA704" s="14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1"/>
      <c r="C710" s="10"/>
      <c r="V710" s="17"/>
      <c r="X710" s="11"/>
      <c r="Y710" s="10"/>
    </row>
    <row r="711" spans="2:27">
      <c r="B711" s="15" t="s">
        <v>18</v>
      </c>
      <c r="C711" s="16">
        <f>SUM(C692:C710)</f>
        <v>0</v>
      </c>
      <c r="D711" t="s">
        <v>22</v>
      </c>
      <c r="E711" t="s">
        <v>21</v>
      </c>
      <c r="V711" s="17"/>
      <c r="X711" s="15" t="s">
        <v>18</v>
      </c>
      <c r="Y711" s="16">
        <f>SUM(Y692:Y710)</f>
        <v>0</v>
      </c>
      <c r="Z711" t="s">
        <v>22</v>
      </c>
      <c r="AA711" t="s">
        <v>21</v>
      </c>
    </row>
    <row r="712" spans="2:27">
      <c r="E712" s="1" t="s">
        <v>19</v>
      </c>
      <c r="V712" s="17"/>
      <c r="AA712" s="1" t="s">
        <v>19</v>
      </c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  <c r="AC725" s="176" t="s">
        <v>29</v>
      </c>
      <c r="AD725" s="176"/>
      <c r="AE725" s="176"/>
    </row>
    <row r="726" spans="2:41">
      <c r="H726" s="173" t="s">
        <v>28</v>
      </c>
      <c r="I726" s="173"/>
      <c r="J726" s="173"/>
      <c r="V726" s="17"/>
      <c r="AC726" s="176"/>
      <c r="AD726" s="176"/>
      <c r="AE726" s="176"/>
    </row>
    <row r="727" spans="2:41">
      <c r="H727" s="173"/>
      <c r="I727" s="173"/>
      <c r="J727" s="173"/>
      <c r="V727" s="17"/>
      <c r="AC727" s="176"/>
      <c r="AD727" s="176"/>
      <c r="AE727" s="176"/>
    </row>
    <row r="728" spans="2:41">
      <c r="V728" s="17"/>
    </row>
    <row r="729" spans="2:41">
      <c r="V729" s="17"/>
    </row>
    <row r="730" spans="2:41" ht="23.25">
      <c r="B730" s="22" t="s">
        <v>69</v>
      </c>
      <c r="V730" s="17"/>
      <c r="X730" s="22" t="s">
        <v>69</v>
      </c>
    </row>
    <row r="731" spans="2:41" ht="23.25">
      <c r="B731" s="23" t="s">
        <v>32</v>
      </c>
      <c r="C731" s="20">
        <f>IF(X683="PAGADO",0,Y688)</f>
        <v>60</v>
      </c>
      <c r="E731" s="174" t="s">
        <v>20</v>
      </c>
      <c r="F731" s="174"/>
      <c r="G731" s="174"/>
      <c r="H731" s="174"/>
      <c r="V731" s="17"/>
      <c r="X731" s="23" t="s">
        <v>32</v>
      </c>
      <c r="Y731" s="20">
        <f>IF(B731="PAGADO",0,C736)</f>
        <v>60</v>
      </c>
      <c r="AA731" s="174" t="s">
        <v>20</v>
      </c>
      <c r="AB731" s="174"/>
      <c r="AC731" s="174"/>
      <c r="AD731" s="174"/>
    </row>
    <row r="732" spans="2:41">
      <c r="B732" s="1" t="s">
        <v>0</v>
      </c>
      <c r="C732" s="19">
        <f>H747</f>
        <v>0</v>
      </c>
      <c r="E732" s="2" t="s">
        <v>1</v>
      </c>
      <c r="F732" s="2" t="s">
        <v>2</v>
      </c>
      <c r="G732" s="2" t="s">
        <v>3</v>
      </c>
      <c r="H732" s="2" t="s">
        <v>4</v>
      </c>
      <c r="N732" s="2" t="s">
        <v>1</v>
      </c>
      <c r="O732" s="2" t="s">
        <v>5</v>
      </c>
      <c r="P732" s="2" t="s">
        <v>4</v>
      </c>
      <c r="Q732" s="2" t="s">
        <v>6</v>
      </c>
      <c r="R732" s="2" t="s">
        <v>7</v>
      </c>
      <c r="S732" s="3"/>
      <c r="V732" s="17"/>
      <c r="X732" s="1" t="s">
        <v>0</v>
      </c>
      <c r="Y732" s="19">
        <f>AD747</f>
        <v>0</v>
      </c>
      <c r="AA732" s="2" t="s">
        <v>1</v>
      </c>
      <c r="AB732" s="2" t="s">
        <v>2</v>
      </c>
      <c r="AC732" s="2" t="s">
        <v>3</v>
      </c>
      <c r="AD732" s="2" t="s">
        <v>4</v>
      </c>
      <c r="AJ732" s="2" t="s">
        <v>1</v>
      </c>
      <c r="AK732" s="2" t="s">
        <v>5</v>
      </c>
      <c r="AL732" s="2" t="s">
        <v>4</v>
      </c>
      <c r="AM732" s="2" t="s">
        <v>6</v>
      </c>
      <c r="AN732" s="2" t="s">
        <v>7</v>
      </c>
      <c r="AO732" s="3"/>
    </row>
    <row r="733" spans="2:41">
      <c r="C733" s="2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Y733" s="2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24</v>
      </c>
      <c r="C734" s="19">
        <f>IF(C731&gt;0,C731+C732,C732)</f>
        <v>60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24</v>
      </c>
      <c r="Y734" s="19">
        <f>IF(Y731&gt;0,Y731+Y732,Y732)</f>
        <v>60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9</v>
      </c>
      <c r="C735" s="20">
        <f>C758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9</v>
      </c>
      <c r="Y735" s="20">
        <f>Y758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6" t="s">
        <v>25</v>
      </c>
      <c r="C736" s="21">
        <f>C734-C735</f>
        <v>60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6" t="s">
        <v>8</v>
      </c>
      <c r="Y736" s="21">
        <f>Y734-Y735</f>
        <v>60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6.25">
      <c r="B737" s="177" t="str">
        <f>IF(C736&lt;0,"NO PAGAR","COBRAR")</f>
        <v>COBRAR</v>
      </c>
      <c r="C737" s="177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77" t="str">
        <f>IF(Y736&lt;0,"NO PAGAR","COBRAR")</f>
        <v>COBRAR</v>
      </c>
      <c r="Y737" s="177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68" t="s">
        <v>9</v>
      </c>
      <c r="C738" s="169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68" t="s">
        <v>9</v>
      </c>
      <c r="Y738" s="169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IF(C772&lt;0,"SALDO A FAVOR","SALDO ADELANTAD0'")</f>
        <v>SALDO ADELANTAD0'</v>
      </c>
      <c r="C739" s="10" t="b">
        <f>IF(Y683&lt;=0,Y683*-1)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IF(C736&lt;0,"SALDO ADELANTADO","SALDO A FAVOR'")</f>
        <v>SALDO A FAVOR'</v>
      </c>
      <c r="Y739" s="10" t="b">
        <f>IF(C736&lt;=0,C736*-1)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R749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AN749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17</v>
      </c>
      <c r="C747" s="10"/>
      <c r="E747" s="170" t="s">
        <v>7</v>
      </c>
      <c r="F747" s="171"/>
      <c r="G747" s="172"/>
      <c r="H747" s="5">
        <f>SUM(H733:H746)</f>
        <v>0</v>
      </c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70" t="s">
        <v>7</v>
      </c>
      <c r="AB747" s="171"/>
      <c r="AC747" s="172"/>
      <c r="AD747" s="5">
        <f>SUM(AD733:AD746)</f>
        <v>0</v>
      </c>
      <c r="AJ747" s="3"/>
      <c r="AK747" s="3"/>
      <c r="AL747" s="3"/>
      <c r="AM747" s="3"/>
      <c r="AN747" s="18"/>
      <c r="AO747" s="3"/>
    </row>
    <row r="748" spans="2:41">
      <c r="B748" s="12"/>
      <c r="C748" s="10"/>
      <c r="E748" s="13"/>
      <c r="F748" s="13"/>
      <c r="G748" s="13"/>
      <c r="N748" s="3"/>
      <c r="O748" s="3"/>
      <c r="P748" s="3"/>
      <c r="Q748" s="3"/>
      <c r="R748" s="18"/>
      <c r="S748" s="3"/>
      <c r="V748" s="17"/>
      <c r="X748" s="12"/>
      <c r="Y748" s="10"/>
      <c r="AA748" s="13"/>
      <c r="AB748" s="13"/>
      <c r="AC748" s="13"/>
      <c r="AJ748" s="3"/>
      <c r="AK748" s="3"/>
      <c r="AL748" s="3"/>
      <c r="AM748" s="3"/>
      <c r="AN748" s="18"/>
      <c r="AO748" s="3"/>
    </row>
    <row r="749" spans="2:41">
      <c r="B749" s="12"/>
      <c r="C749" s="10"/>
      <c r="N749" s="170" t="s">
        <v>7</v>
      </c>
      <c r="O749" s="171"/>
      <c r="P749" s="171"/>
      <c r="Q749" s="172"/>
      <c r="R749" s="18">
        <f>SUM(R733:R748)</f>
        <v>0</v>
      </c>
      <c r="S749" s="3"/>
      <c r="V749" s="17"/>
      <c r="X749" s="12"/>
      <c r="Y749" s="10"/>
      <c r="AJ749" s="170" t="s">
        <v>7</v>
      </c>
      <c r="AK749" s="171"/>
      <c r="AL749" s="171"/>
      <c r="AM749" s="172"/>
      <c r="AN749" s="18">
        <f>SUM(AN733:AN748)</f>
        <v>0</v>
      </c>
      <c r="AO749" s="3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E752" s="14"/>
      <c r="V752" s="17"/>
      <c r="X752" s="12"/>
      <c r="Y752" s="10"/>
      <c r="AA752" s="14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1"/>
      <c r="C757" s="10"/>
      <c r="V757" s="17"/>
      <c r="X757" s="11"/>
      <c r="Y757" s="10"/>
    </row>
    <row r="758" spans="1:43">
      <c r="B758" s="15" t="s">
        <v>18</v>
      </c>
      <c r="C758" s="16">
        <f>SUM(C739:C757)</f>
        <v>0</v>
      </c>
      <c r="V758" s="17"/>
      <c r="X758" s="15" t="s">
        <v>18</v>
      </c>
      <c r="Y758" s="16">
        <f>SUM(Y739:Y757)</f>
        <v>0</v>
      </c>
    </row>
    <row r="759" spans="1:43">
      <c r="D759" t="s">
        <v>22</v>
      </c>
      <c r="E759" t="s">
        <v>21</v>
      </c>
      <c r="V759" s="17"/>
      <c r="Z759" t="s">
        <v>22</v>
      </c>
      <c r="AA759" t="s">
        <v>21</v>
      </c>
    </row>
    <row r="760" spans="1:43">
      <c r="E760" s="1" t="s">
        <v>19</v>
      </c>
      <c r="V760" s="17"/>
      <c r="AA760" s="1" t="s">
        <v>19</v>
      </c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V770" s="17"/>
    </row>
    <row r="771" spans="1:43">
      <c r="H771" s="173" t="s">
        <v>30</v>
      </c>
      <c r="I771" s="173"/>
      <c r="J771" s="173"/>
      <c r="V771" s="17"/>
      <c r="AA771" s="173" t="s">
        <v>31</v>
      </c>
      <c r="AB771" s="173"/>
      <c r="AC771" s="173"/>
    </row>
    <row r="772" spans="1:43">
      <c r="H772" s="173"/>
      <c r="I772" s="173"/>
      <c r="J772" s="173"/>
      <c r="V772" s="17"/>
      <c r="AA772" s="173"/>
      <c r="AB772" s="173"/>
      <c r="AC772" s="173"/>
    </row>
    <row r="773" spans="1:43">
      <c r="V773" s="17"/>
    </row>
    <row r="774" spans="1:43">
      <c r="V774" s="17"/>
    </row>
    <row r="775" spans="1:43" ht="23.25">
      <c r="B775" s="24" t="s">
        <v>69</v>
      </c>
      <c r="V775" s="17"/>
      <c r="X775" s="22" t="s">
        <v>69</v>
      </c>
    </row>
    <row r="776" spans="1:43" ht="23.25">
      <c r="B776" s="23" t="s">
        <v>32</v>
      </c>
      <c r="C776" s="20">
        <f>IF(X731="PAGADO",0,C736)</f>
        <v>60</v>
      </c>
      <c r="E776" s="174" t="s">
        <v>20</v>
      </c>
      <c r="F776" s="174"/>
      <c r="G776" s="174"/>
      <c r="H776" s="174"/>
      <c r="V776" s="17"/>
      <c r="X776" s="23" t="s">
        <v>32</v>
      </c>
      <c r="Y776" s="20">
        <f>IF(B1576="PAGADO",0,C781)</f>
        <v>60</v>
      </c>
      <c r="AA776" s="174" t="s">
        <v>20</v>
      </c>
      <c r="AB776" s="174"/>
      <c r="AC776" s="174"/>
      <c r="AD776" s="174"/>
    </row>
    <row r="777" spans="1:43">
      <c r="B777" s="1" t="s">
        <v>0</v>
      </c>
      <c r="C777" s="19">
        <f>H792</f>
        <v>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1:43">
      <c r="C778" s="2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Y778" s="2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1:43">
      <c r="B779" s="1" t="s">
        <v>24</v>
      </c>
      <c r="C779" s="19">
        <f>IF(C776&gt;0,C776+C777,C777)</f>
        <v>60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IF(Y776&gt;0,Y776+Y777,Y777)</f>
        <v>60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9</v>
      </c>
      <c r="C780" s="20">
        <f>C804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Y804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6" t="s">
        <v>26</v>
      </c>
      <c r="C781" s="21">
        <f>C779-C780</f>
        <v>60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27</v>
      </c>
      <c r="Y781" s="21">
        <f>Y779-Y780</f>
        <v>60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 ht="23.25">
      <c r="B782" s="6"/>
      <c r="C782" s="7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75" t="str">
        <f>IF(Y781&lt;0,"NO PAGAR","COBRAR'")</f>
        <v>COBRAR'</v>
      </c>
      <c r="Y782" s="175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175" t="str">
        <f>IF(C781&lt;0,"NO PAGAR","COBRAR'")</f>
        <v>COBRAR'</v>
      </c>
      <c r="C783" s="175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6"/>
      <c r="Y783" s="8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168" t="s">
        <v>9</v>
      </c>
      <c r="C784" s="169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68" t="s">
        <v>9</v>
      </c>
      <c r="Y784" s="169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9" t="str">
        <f>IF(Y736&lt;0,"SALDO ADELANTADO","SALDO A FAVOR '")</f>
        <v>SALDO A FAVOR '</v>
      </c>
      <c r="C785" s="10" t="b">
        <f>IF(Y736&lt;=0,Y736*-1)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9" t="str">
        <f>IF(C781&lt;0,"SALDO ADELANTADO","SALDO A FAVOR'")</f>
        <v>SALDO A FAVOR'</v>
      </c>
      <c r="Y785" s="10" t="b">
        <f>IF(C781&lt;=0,C781*-1)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10</v>
      </c>
      <c r="C786" s="10">
        <f>R794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10</v>
      </c>
      <c r="Y786" s="10">
        <f>AN794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11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11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12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12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13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13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14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14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15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16</v>
      </c>
      <c r="C792" s="10"/>
      <c r="E792" s="170" t="s">
        <v>7</v>
      </c>
      <c r="F792" s="171"/>
      <c r="G792" s="172"/>
      <c r="H792" s="5">
        <f>SUM(H778:H791)</f>
        <v>0</v>
      </c>
      <c r="N792" s="3"/>
      <c r="O792" s="3"/>
      <c r="P792" s="3"/>
      <c r="Q792" s="3"/>
      <c r="R792" s="18"/>
      <c r="S792" s="3"/>
      <c r="V792" s="17"/>
      <c r="X792" s="11" t="s">
        <v>16</v>
      </c>
      <c r="Y792" s="10"/>
      <c r="AA792" s="170" t="s">
        <v>7</v>
      </c>
      <c r="AB792" s="171"/>
      <c r="AC792" s="172"/>
      <c r="AD792" s="5">
        <f>SUM(AD778:AD791)</f>
        <v>0</v>
      </c>
      <c r="AJ792" s="3"/>
      <c r="AK792" s="3"/>
      <c r="AL792" s="3"/>
      <c r="AM792" s="3"/>
      <c r="AN792" s="18"/>
      <c r="AO792" s="3"/>
    </row>
    <row r="793" spans="2:41">
      <c r="B793" s="11" t="s">
        <v>17</v>
      </c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1" t="s">
        <v>17</v>
      </c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170" t="s">
        <v>7</v>
      </c>
      <c r="O794" s="171"/>
      <c r="P794" s="171"/>
      <c r="Q794" s="172"/>
      <c r="R794" s="18">
        <f>SUM(R778:R793)</f>
        <v>0</v>
      </c>
      <c r="S794" s="3"/>
      <c r="V794" s="17"/>
      <c r="X794" s="12"/>
      <c r="Y794" s="10"/>
      <c r="AJ794" s="170" t="s">
        <v>7</v>
      </c>
      <c r="AK794" s="171"/>
      <c r="AL794" s="171"/>
      <c r="AM794" s="172"/>
      <c r="AN794" s="18">
        <f>SUM(AN778:AN793)</f>
        <v>0</v>
      </c>
      <c r="AO794" s="3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E797" s="14"/>
      <c r="V797" s="17"/>
      <c r="X797" s="12"/>
      <c r="Y797" s="10"/>
      <c r="AA797" s="14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1"/>
      <c r="C803" s="10"/>
      <c r="V803" s="17"/>
      <c r="X803" s="11"/>
      <c r="Y803" s="10"/>
    </row>
    <row r="804" spans="2:27">
      <c r="B804" s="15" t="s">
        <v>18</v>
      </c>
      <c r="C804" s="16">
        <f>SUM(C785:C803)</f>
        <v>0</v>
      </c>
      <c r="D804" t="s">
        <v>22</v>
      </c>
      <c r="E804" t="s">
        <v>21</v>
      </c>
      <c r="V804" s="17"/>
      <c r="X804" s="15" t="s">
        <v>18</v>
      </c>
      <c r="Y804" s="16">
        <f>SUM(Y785:Y803)</f>
        <v>0</v>
      </c>
      <c r="Z804" t="s">
        <v>22</v>
      </c>
      <c r="AA804" t="s">
        <v>21</v>
      </c>
    </row>
    <row r="805" spans="2:27">
      <c r="E805" s="1" t="s">
        <v>19</v>
      </c>
      <c r="V805" s="17"/>
      <c r="AA805" s="1" t="s">
        <v>19</v>
      </c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  <c r="AC818" s="176" t="s">
        <v>29</v>
      </c>
      <c r="AD818" s="176"/>
      <c r="AE818" s="176"/>
    </row>
    <row r="819" spans="2:41">
      <c r="H819" s="173" t="s">
        <v>28</v>
      </c>
      <c r="I819" s="173"/>
      <c r="J819" s="173"/>
      <c r="V819" s="17"/>
      <c r="AC819" s="176"/>
      <c r="AD819" s="176"/>
      <c r="AE819" s="176"/>
    </row>
    <row r="820" spans="2:41">
      <c r="H820" s="173"/>
      <c r="I820" s="173"/>
      <c r="J820" s="173"/>
      <c r="V820" s="17"/>
      <c r="AC820" s="176"/>
      <c r="AD820" s="176"/>
      <c r="AE820" s="176"/>
    </row>
    <row r="821" spans="2:41">
      <c r="V821" s="17"/>
    </row>
    <row r="822" spans="2:41">
      <c r="V822" s="17"/>
    </row>
    <row r="823" spans="2:41" ht="23.25">
      <c r="B823" s="22" t="s">
        <v>70</v>
      </c>
      <c r="V823" s="17"/>
      <c r="X823" s="22" t="s">
        <v>70</v>
      </c>
    </row>
    <row r="824" spans="2:41" ht="23.25">
      <c r="B824" s="23" t="s">
        <v>32</v>
      </c>
      <c r="C824" s="20">
        <f>IF(X776="PAGADO",0,Y781)</f>
        <v>60</v>
      </c>
      <c r="E824" s="174" t="s">
        <v>20</v>
      </c>
      <c r="F824" s="174"/>
      <c r="G824" s="174"/>
      <c r="H824" s="174"/>
      <c r="V824" s="17"/>
      <c r="X824" s="23" t="s">
        <v>32</v>
      </c>
      <c r="Y824" s="20">
        <f>IF(B824="PAGADO",0,C829)</f>
        <v>60</v>
      </c>
      <c r="AA824" s="174" t="s">
        <v>20</v>
      </c>
      <c r="AB824" s="174"/>
      <c r="AC824" s="174"/>
      <c r="AD824" s="174"/>
    </row>
    <row r="825" spans="2:41">
      <c r="B825" s="1" t="s">
        <v>0</v>
      </c>
      <c r="C825" s="19">
        <f>H840</f>
        <v>0</v>
      </c>
      <c r="E825" s="2" t="s">
        <v>1</v>
      </c>
      <c r="F825" s="2" t="s">
        <v>2</v>
      </c>
      <c r="G825" s="2" t="s">
        <v>3</v>
      </c>
      <c r="H825" s="2" t="s">
        <v>4</v>
      </c>
      <c r="N825" s="2" t="s">
        <v>1</v>
      </c>
      <c r="O825" s="2" t="s">
        <v>5</v>
      </c>
      <c r="P825" s="2" t="s">
        <v>4</v>
      </c>
      <c r="Q825" s="2" t="s">
        <v>6</v>
      </c>
      <c r="R825" s="2" t="s">
        <v>7</v>
      </c>
      <c r="S825" s="3"/>
      <c r="V825" s="17"/>
      <c r="X825" s="1" t="s">
        <v>0</v>
      </c>
      <c r="Y825" s="19">
        <f>AD840</f>
        <v>0</v>
      </c>
      <c r="AA825" s="2" t="s">
        <v>1</v>
      </c>
      <c r="AB825" s="2" t="s">
        <v>2</v>
      </c>
      <c r="AC825" s="2" t="s">
        <v>3</v>
      </c>
      <c r="AD825" s="2" t="s">
        <v>4</v>
      </c>
      <c r="AJ825" s="2" t="s">
        <v>1</v>
      </c>
      <c r="AK825" s="2" t="s">
        <v>5</v>
      </c>
      <c r="AL825" s="2" t="s">
        <v>4</v>
      </c>
      <c r="AM825" s="2" t="s">
        <v>6</v>
      </c>
      <c r="AN825" s="2" t="s">
        <v>7</v>
      </c>
      <c r="AO825" s="3"/>
    </row>
    <row r="826" spans="2:41">
      <c r="C826" s="2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Y826" s="2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24</v>
      </c>
      <c r="C827" s="19">
        <f>IF(C824&gt;0,C824+C825,C825)</f>
        <v>60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24</v>
      </c>
      <c r="Y827" s="19">
        <f>IF(Y824&gt;0,Y825+Y824,Y825)</f>
        <v>60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9</v>
      </c>
      <c r="C828" s="20">
        <f>C851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9</v>
      </c>
      <c r="Y828" s="20">
        <f>Y851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6" t="s">
        <v>25</v>
      </c>
      <c r="C829" s="21">
        <f>C827-C828</f>
        <v>60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6" t="s">
        <v>8</v>
      </c>
      <c r="Y829" s="21">
        <f>Y827-Y828</f>
        <v>60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 ht="26.25">
      <c r="B830" s="177" t="str">
        <f>IF(C829&lt;0,"NO PAGAR","COBRAR")</f>
        <v>COBRAR</v>
      </c>
      <c r="C830" s="177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77" t="str">
        <f>IF(Y829&lt;0,"NO PAGAR","COBRAR")</f>
        <v>COBRAR</v>
      </c>
      <c r="Y830" s="177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68" t="s">
        <v>9</v>
      </c>
      <c r="C831" s="169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68" t="s">
        <v>9</v>
      </c>
      <c r="Y831" s="169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9" t="str">
        <f>IF(C865&lt;0,"SALDO A FAVOR","SALDO ADELANTAD0'")</f>
        <v>SALDO ADELANTAD0'</v>
      </c>
      <c r="C832" s="10" t="b">
        <f>IF(Y776&lt;=0,Y776*-1)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9" t="str">
        <f>IF(C829&lt;0,"SALDO ADELANTADO","SALDO A FAVOR'")</f>
        <v>SALDO A FAVOR'</v>
      </c>
      <c r="Y832" s="10" t="b">
        <f>IF(C829&lt;=0,C829*-1)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10</v>
      </c>
      <c r="C833" s="10">
        <f>R842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10</v>
      </c>
      <c r="Y833" s="10">
        <f>AN842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11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11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12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12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13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13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14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14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15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15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16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16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17</v>
      </c>
      <c r="C840" s="10"/>
      <c r="E840" s="170" t="s">
        <v>7</v>
      </c>
      <c r="F840" s="171"/>
      <c r="G840" s="172"/>
      <c r="H840" s="5">
        <f>SUM(H826:H839)</f>
        <v>0</v>
      </c>
      <c r="N840" s="3"/>
      <c r="O840" s="3"/>
      <c r="P840" s="3"/>
      <c r="Q840" s="3"/>
      <c r="R840" s="18"/>
      <c r="S840" s="3"/>
      <c r="V840" s="17"/>
      <c r="X840" s="11" t="s">
        <v>17</v>
      </c>
      <c r="Y840" s="10"/>
      <c r="AA840" s="170" t="s">
        <v>7</v>
      </c>
      <c r="AB840" s="171"/>
      <c r="AC840" s="172"/>
      <c r="AD840" s="5">
        <f>SUM(AD826:AD839)</f>
        <v>0</v>
      </c>
      <c r="AJ840" s="3"/>
      <c r="AK840" s="3"/>
      <c r="AL840" s="3"/>
      <c r="AM840" s="3"/>
      <c r="AN840" s="18"/>
      <c r="AO840" s="3"/>
    </row>
    <row r="841" spans="2:41">
      <c r="B841" s="12"/>
      <c r="C841" s="10"/>
      <c r="E841" s="13"/>
      <c r="F841" s="13"/>
      <c r="G841" s="13"/>
      <c r="N841" s="3"/>
      <c r="O841" s="3"/>
      <c r="P841" s="3"/>
      <c r="Q841" s="3"/>
      <c r="R841" s="18"/>
      <c r="S841" s="3"/>
      <c r="V841" s="17"/>
      <c r="X841" s="12"/>
      <c r="Y841" s="10"/>
      <c r="AA841" s="13"/>
      <c r="AB841" s="13"/>
      <c r="AC841" s="13"/>
      <c r="AJ841" s="3"/>
      <c r="AK841" s="3"/>
      <c r="AL841" s="3"/>
      <c r="AM841" s="3"/>
      <c r="AN841" s="18"/>
      <c r="AO841" s="3"/>
    </row>
    <row r="842" spans="2:41">
      <c r="B842" s="12"/>
      <c r="C842" s="10"/>
      <c r="N842" s="170" t="s">
        <v>7</v>
      </c>
      <c r="O842" s="171"/>
      <c r="P842" s="171"/>
      <c r="Q842" s="172"/>
      <c r="R842" s="18">
        <f>SUM(R826:R841)</f>
        <v>0</v>
      </c>
      <c r="S842" s="3"/>
      <c r="V842" s="17"/>
      <c r="X842" s="12"/>
      <c r="Y842" s="10"/>
      <c r="AJ842" s="170" t="s">
        <v>7</v>
      </c>
      <c r="AK842" s="171"/>
      <c r="AL842" s="171"/>
      <c r="AM842" s="172"/>
      <c r="AN842" s="18">
        <f>SUM(AN826:AN841)</f>
        <v>0</v>
      </c>
      <c r="AO842" s="3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E845" s="14"/>
      <c r="V845" s="17"/>
      <c r="X845" s="12"/>
      <c r="Y845" s="10"/>
      <c r="AA845" s="14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1"/>
      <c r="C850" s="10"/>
      <c r="V850" s="17"/>
      <c r="X850" s="11"/>
      <c r="Y850" s="10"/>
    </row>
    <row r="851" spans="1:43">
      <c r="B851" s="15" t="s">
        <v>18</v>
      </c>
      <c r="C851" s="16">
        <f>SUM(C832:C850)</f>
        <v>0</v>
      </c>
      <c r="V851" s="17"/>
      <c r="X851" s="15" t="s">
        <v>18</v>
      </c>
      <c r="Y851" s="16">
        <f>SUM(Y832:Y850)</f>
        <v>0</v>
      </c>
    </row>
    <row r="852" spans="1:43">
      <c r="D852" t="s">
        <v>22</v>
      </c>
      <c r="E852" t="s">
        <v>21</v>
      </c>
      <c r="V852" s="17"/>
      <c r="Z852" t="s">
        <v>22</v>
      </c>
      <c r="AA852" t="s">
        <v>21</v>
      </c>
    </row>
    <row r="853" spans="1:43">
      <c r="E853" s="1" t="s">
        <v>19</v>
      </c>
      <c r="V853" s="17"/>
      <c r="AA853" s="1" t="s">
        <v>19</v>
      </c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V863" s="17"/>
    </row>
    <row r="864" spans="1:43">
      <c r="H864" s="173" t="s">
        <v>30</v>
      </c>
      <c r="I864" s="173"/>
      <c r="J864" s="173"/>
      <c r="V864" s="17"/>
      <c r="AA864" s="173" t="s">
        <v>31</v>
      </c>
      <c r="AB864" s="173"/>
      <c r="AC864" s="173"/>
    </row>
    <row r="865" spans="2:41">
      <c r="H865" s="173"/>
      <c r="I865" s="173"/>
      <c r="J865" s="173"/>
      <c r="V865" s="17"/>
      <c r="AA865" s="173"/>
      <c r="AB865" s="173"/>
      <c r="AC865" s="173"/>
    </row>
    <row r="866" spans="2:41">
      <c r="V866" s="17"/>
    </row>
    <row r="867" spans="2:41">
      <c r="V867" s="17"/>
    </row>
    <row r="868" spans="2:41" ht="23.25">
      <c r="B868" s="24" t="s">
        <v>70</v>
      </c>
      <c r="V868" s="17"/>
      <c r="X868" s="22" t="s">
        <v>70</v>
      </c>
    </row>
    <row r="869" spans="2:41" ht="23.25">
      <c r="B869" s="23" t="s">
        <v>32</v>
      </c>
      <c r="C869" s="20">
        <f>IF(X824="PAGADO",0,C829)</f>
        <v>60</v>
      </c>
      <c r="E869" s="174" t="s">
        <v>20</v>
      </c>
      <c r="F869" s="174"/>
      <c r="G869" s="174"/>
      <c r="H869" s="174"/>
      <c r="V869" s="17"/>
      <c r="X869" s="23" t="s">
        <v>32</v>
      </c>
      <c r="Y869" s="20">
        <f>IF(B1669="PAGADO",0,C874)</f>
        <v>60</v>
      </c>
      <c r="AA869" s="174" t="s">
        <v>20</v>
      </c>
      <c r="AB869" s="174"/>
      <c r="AC869" s="174"/>
      <c r="AD869" s="174"/>
    </row>
    <row r="870" spans="2:41">
      <c r="B870" s="1" t="s">
        <v>0</v>
      </c>
      <c r="C870" s="19">
        <f>H885</f>
        <v>0</v>
      </c>
      <c r="E870" s="2" t="s">
        <v>1</v>
      </c>
      <c r="F870" s="2" t="s">
        <v>2</v>
      </c>
      <c r="G870" s="2" t="s">
        <v>3</v>
      </c>
      <c r="H870" s="2" t="s">
        <v>4</v>
      </c>
      <c r="N870" s="2" t="s">
        <v>1</v>
      </c>
      <c r="O870" s="2" t="s">
        <v>5</v>
      </c>
      <c r="P870" s="2" t="s">
        <v>4</v>
      </c>
      <c r="Q870" s="2" t="s">
        <v>6</v>
      </c>
      <c r="R870" s="2" t="s">
        <v>7</v>
      </c>
      <c r="S870" s="3"/>
      <c r="V870" s="17"/>
      <c r="X870" s="1" t="s">
        <v>0</v>
      </c>
      <c r="Y870" s="19">
        <f>AD885</f>
        <v>0</v>
      </c>
      <c r="AA870" s="2" t="s">
        <v>1</v>
      </c>
      <c r="AB870" s="2" t="s">
        <v>2</v>
      </c>
      <c r="AC870" s="2" t="s">
        <v>3</v>
      </c>
      <c r="AD870" s="2" t="s">
        <v>4</v>
      </c>
      <c r="AJ870" s="2" t="s">
        <v>1</v>
      </c>
      <c r="AK870" s="2" t="s">
        <v>5</v>
      </c>
      <c r="AL870" s="2" t="s">
        <v>4</v>
      </c>
      <c r="AM870" s="2" t="s">
        <v>6</v>
      </c>
      <c r="AN870" s="2" t="s">
        <v>7</v>
      </c>
      <c r="AO870" s="3"/>
    </row>
    <row r="871" spans="2:41">
      <c r="C871" s="2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Y871" s="2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24</v>
      </c>
      <c r="C872" s="19">
        <f>IF(C869&gt;0,C869+C870,C870)</f>
        <v>60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24</v>
      </c>
      <c r="Y872" s="19">
        <f>IF(Y869&gt;0,Y869+Y870,Y870)</f>
        <v>60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9</v>
      </c>
      <c r="C873" s="20">
        <f>C897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9</v>
      </c>
      <c r="Y873" s="20">
        <f>Y897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6" t="s">
        <v>26</v>
      </c>
      <c r="C874" s="21">
        <f>C872-C873</f>
        <v>60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 t="s">
        <v>27</v>
      </c>
      <c r="Y874" s="21">
        <f>Y872-Y873</f>
        <v>60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6"/>
      <c r="C875" s="7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75" t="str">
        <f>IF(Y874&lt;0,"NO PAGAR","COBRAR'")</f>
        <v>COBRAR'</v>
      </c>
      <c r="Y875" s="175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175" t="str">
        <f>IF(C874&lt;0,"NO PAGAR","COBRAR'")</f>
        <v>COBRAR'</v>
      </c>
      <c r="C876" s="175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6"/>
      <c r="Y876" s="8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68" t="s">
        <v>9</v>
      </c>
      <c r="C877" s="169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68" t="s">
        <v>9</v>
      </c>
      <c r="Y877" s="169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IF(Y829&lt;0,"SALDO ADELANTADO","SALDO A FAVOR '")</f>
        <v>SALDO A FAVOR '</v>
      </c>
      <c r="C878" s="10" t="b">
        <f>IF(Y829&lt;=0,Y829*-1)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IF(C874&lt;0,"SALDO ADELANTADO","SALDO A FAVOR'")</f>
        <v>SALDO A FAVOR'</v>
      </c>
      <c r="Y878" s="10" t="b">
        <f>IF(C874&lt;=0,C874*-1)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R887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AN887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170" t="s">
        <v>7</v>
      </c>
      <c r="F885" s="171"/>
      <c r="G885" s="172"/>
      <c r="H885" s="5">
        <f>SUM(H871:H884)</f>
        <v>0</v>
      </c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170" t="s">
        <v>7</v>
      </c>
      <c r="AB885" s="171"/>
      <c r="AC885" s="172"/>
      <c r="AD885" s="5">
        <f>SUM(AD871:AD884)</f>
        <v>0</v>
      </c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13"/>
      <c r="F886" s="13"/>
      <c r="G886" s="13"/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13"/>
      <c r="AB886" s="13"/>
      <c r="AC886" s="13"/>
      <c r="AJ886" s="3"/>
      <c r="AK886" s="3"/>
      <c r="AL886" s="3"/>
      <c r="AM886" s="3"/>
      <c r="AN886" s="18"/>
      <c r="AO886" s="3"/>
    </row>
    <row r="887" spans="2:41">
      <c r="B887" s="12"/>
      <c r="C887" s="10"/>
      <c r="N887" s="170" t="s">
        <v>7</v>
      </c>
      <c r="O887" s="171"/>
      <c r="P887" s="171"/>
      <c r="Q887" s="172"/>
      <c r="R887" s="18">
        <f>SUM(R871:R886)</f>
        <v>0</v>
      </c>
      <c r="S887" s="3"/>
      <c r="V887" s="17"/>
      <c r="X887" s="12"/>
      <c r="Y887" s="10"/>
      <c r="AJ887" s="170" t="s">
        <v>7</v>
      </c>
      <c r="AK887" s="171"/>
      <c r="AL887" s="171"/>
      <c r="AM887" s="172"/>
      <c r="AN887" s="18">
        <f>SUM(AN871:AN886)</f>
        <v>0</v>
      </c>
      <c r="AO887" s="3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E890" s="14"/>
      <c r="V890" s="17"/>
      <c r="X890" s="12"/>
      <c r="Y890" s="10"/>
      <c r="AA890" s="14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2:31">
      <c r="B897" s="15" t="s">
        <v>18</v>
      </c>
      <c r="C897" s="16">
        <f>SUM(C878:C896)</f>
        <v>0</v>
      </c>
      <c r="D897" t="s">
        <v>22</v>
      </c>
      <c r="E897" t="s">
        <v>21</v>
      </c>
      <c r="V897" s="17"/>
      <c r="X897" s="15" t="s">
        <v>18</v>
      </c>
      <c r="Y897" s="16">
        <f>SUM(Y878:Y896)</f>
        <v>0</v>
      </c>
      <c r="Z897" t="s">
        <v>22</v>
      </c>
      <c r="AA897" t="s">
        <v>21</v>
      </c>
    </row>
    <row r="898" spans="2:31">
      <c r="E898" s="1" t="s">
        <v>19</v>
      </c>
      <c r="V898" s="17"/>
      <c r="AA898" s="1" t="s">
        <v>19</v>
      </c>
    </row>
    <row r="899" spans="2:31">
      <c r="V899" s="17"/>
    </row>
    <row r="900" spans="2:31">
      <c r="V900" s="17"/>
    </row>
    <row r="901" spans="2:31">
      <c r="V901" s="17"/>
    </row>
    <row r="902" spans="2:31">
      <c r="V902" s="17"/>
    </row>
    <row r="903" spans="2:31">
      <c r="V903" s="17"/>
    </row>
    <row r="904" spans="2:31">
      <c r="V904" s="17"/>
    </row>
    <row r="905" spans="2:31">
      <c r="V905" s="17"/>
    </row>
    <row r="906" spans="2:31">
      <c r="V906" s="17"/>
    </row>
    <row r="907" spans="2:31">
      <c r="V907" s="17"/>
    </row>
    <row r="908" spans="2:31">
      <c r="V908" s="17"/>
    </row>
    <row r="909" spans="2:31">
      <c r="V909" s="17"/>
    </row>
    <row r="910" spans="2:31">
      <c r="V910" s="17"/>
    </row>
    <row r="911" spans="2:31">
      <c r="V911" s="17"/>
    </row>
    <row r="912" spans="2:31">
      <c r="V912" s="17"/>
      <c r="AC912" s="176" t="s">
        <v>29</v>
      </c>
      <c r="AD912" s="176"/>
      <c r="AE912" s="176"/>
    </row>
    <row r="913" spans="2:41">
      <c r="H913" s="173" t="s">
        <v>28</v>
      </c>
      <c r="I913" s="173"/>
      <c r="J913" s="173"/>
      <c r="V913" s="17"/>
      <c r="AC913" s="176"/>
      <c r="AD913" s="176"/>
      <c r="AE913" s="176"/>
    </row>
    <row r="914" spans="2:41">
      <c r="H914" s="173"/>
      <c r="I914" s="173"/>
      <c r="J914" s="173"/>
      <c r="V914" s="17"/>
      <c r="AC914" s="176"/>
      <c r="AD914" s="176"/>
      <c r="AE914" s="176"/>
    </row>
    <row r="915" spans="2:41">
      <c r="V915" s="17"/>
    </row>
    <row r="916" spans="2:41">
      <c r="V916" s="17"/>
    </row>
    <row r="917" spans="2:41" ht="23.25">
      <c r="B917" s="22" t="s">
        <v>71</v>
      </c>
      <c r="V917" s="17"/>
      <c r="X917" s="22" t="s">
        <v>71</v>
      </c>
    </row>
    <row r="918" spans="2:41" ht="23.25">
      <c r="B918" s="23" t="s">
        <v>32</v>
      </c>
      <c r="C918" s="20">
        <f>IF(X869="PAGADO",0,Y874)</f>
        <v>60</v>
      </c>
      <c r="E918" s="174" t="s">
        <v>20</v>
      </c>
      <c r="F918" s="174"/>
      <c r="G918" s="174"/>
      <c r="H918" s="174"/>
      <c r="V918" s="17"/>
      <c r="X918" s="23" t="s">
        <v>32</v>
      </c>
      <c r="Y918" s="20">
        <f>IF(B918="PAGADO",0,C923)</f>
        <v>60</v>
      </c>
      <c r="AA918" s="174" t="s">
        <v>20</v>
      </c>
      <c r="AB918" s="174"/>
      <c r="AC918" s="174"/>
      <c r="AD918" s="174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60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IF(Y918&gt;0,Y919+Y918,Y919)</f>
        <v>60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C945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Y945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25</v>
      </c>
      <c r="C923" s="21">
        <f>C921-C922</f>
        <v>60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8</v>
      </c>
      <c r="Y923" s="21">
        <f>Y921-Y922</f>
        <v>60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6.25">
      <c r="B924" s="177" t="str">
        <f>IF(C923&lt;0,"NO PAGAR","COBRAR")</f>
        <v>COBRAR</v>
      </c>
      <c r="C924" s="17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77" t="str">
        <f>IF(Y923&lt;0,"NO PAGAR","COBRAR")</f>
        <v>COBRAR</v>
      </c>
      <c r="Y924" s="177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68" t="s">
        <v>9</v>
      </c>
      <c r="C925" s="169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68" t="s">
        <v>9</v>
      </c>
      <c r="Y925" s="169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9" t="str">
        <f>IF(C959&lt;0,"SALDO A FAVOR","SALDO ADELANTAD0'")</f>
        <v>SALDO ADELANTAD0'</v>
      </c>
      <c r="C926" s="10" t="b">
        <f>IF(Y874&lt;=0,Y874*-1)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9" t="str">
        <f>IF(C923&lt;0,"SALDO ADELANTADO","SALDO A FAVOR'")</f>
        <v>SALDO A FAVOR'</v>
      </c>
      <c r="Y926" s="10" t="b">
        <f>IF(C923&lt;=0,C923*-1)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10</v>
      </c>
      <c r="C927" s="10">
        <f>R936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10</v>
      </c>
      <c r="Y927" s="10">
        <f>AN936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11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11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12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12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13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13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14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14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15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15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16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16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17</v>
      </c>
      <c r="C934" s="10"/>
      <c r="E934" s="170" t="s">
        <v>7</v>
      </c>
      <c r="F934" s="171"/>
      <c r="G934" s="172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17</v>
      </c>
      <c r="Y934" s="10"/>
      <c r="AA934" s="170" t="s">
        <v>7</v>
      </c>
      <c r="AB934" s="171"/>
      <c r="AC934" s="172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2"/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2"/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170" t="s">
        <v>7</v>
      </c>
      <c r="O936" s="171"/>
      <c r="P936" s="171"/>
      <c r="Q936" s="172"/>
      <c r="R936" s="18">
        <f>SUM(R920:R935)</f>
        <v>0</v>
      </c>
      <c r="S936" s="3"/>
      <c r="V936" s="17"/>
      <c r="X936" s="12"/>
      <c r="Y936" s="10"/>
      <c r="AJ936" s="170" t="s">
        <v>7</v>
      </c>
      <c r="AK936" s="171"/>
      <c r="AL936" s="171"/>
      <c r="AM936" s="172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1"/>
      <c r="C944" s="10"/>
      <c r="V944" s="17"/>
      <c r="X944" s="11"/>
      <c r="Y944" s="10"/>
    </row>
    <row r="945" spans="1:43">
      <c r="B945" s="15" t="s">
        <v>18</v>
      </c>
      <c r="C945" s="16">
        <f>SUM(C926:C944)</f>
        <v>0</v>
      </c>
      <c r="V945" s="17"/>
      <c r="X945" s="15" t="s">
        <v>18</v>
      </c>
      <c r="Y945" s="16">
        <f>SUM(Y926:Y944)</f>
        <v>0</v>
      </c>
    </row>
    <row r="946" spans="1:43">
      <c r="D946" t="s">
        <v>22</v>
      </c>
      <c r="E946" t="s">
        <v>21</v>
      </c>
      <c r="V946" s="17"/>
      <c r="Z946" t="s">
        <v>22</v>
      </c>
      <c r="AA946" t="s">
        <v>21</v>
      </c>
    </row>
    <row r="947" spans="1:43">
      <c r="E947" s="1" t="s">
        <v>19</v>
      </c>
      <c r="V947" s="17"/>
      <c r="AA947" s="1" t="s">
        <v>19</v>
      </c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V957" s="17"/>
    </row>
    <row r="958" spans="1:43">
      <c r="H958" s="173" t="s">
        <v>30</v>
      </c>
      <c r="I958" s="173"/>
      <c r="J958" s="173"/>
      <c r="V958" s="17"/>
      <c r="AA958" s="173" t="s">
        <v>31</v>
      </c>
      <c r="AB958" s="173"/>
      <c r="AC958" s="173"/>
    </row>
    <row r="959" spans="1:43">
      <c r="H959" s="173"/>
      <c r="I959" s="173"/>
      <c r="J959" s="173"/>
      <c r="V959" s="17"/>
      <c r="AA959" s="173"/>
      <c r="AB959" s="173"/>
      <c r="AC959" s="173"/>
    </row>
    <row r="960" spans="1:43">
      <c r="V960" s="17"/>
    </row>
    <row r="961" spans="2:41">
      <c r="V961" s="17"/>
    </row>
    <row r="962" spans="2:41" ht="23.25">
      <c r="B962" s="24" t="s">
        <v>73</v>
      </c>
      <c r="V962" s="17"/>
      <c r="X962" s="22" t="s">
        <v>71</v>
      </c>
    </row>
    <row r="963" spans="2:41" ht="23.25">
      <c r="B963" s="23" t="s">
        <v>32</v>
      </c>
      <c r="C963" s="20">
        <f>IF(X918="PAGADO",0,C923)</f>
        <v>60</v>
      </c>
      <c r="E963" s="174" t="s">
        <v>20</v>
      </c>
      <c r="F963" s="174"/>
      <c r="G963" s="174"/>
      <c r="H963" s="174"/>
      <c r="V963" s="17"/>
      <c r="X963" s="23" t="s">
        <v>32</v>
      </c>
      <c r="Y963" s="20">
        <f>IF(B1763="PAGADO",0,C968)</f>
        <v>60</v>
      </c>
      <c r="AA963" s="174" t="s">
        <v>20</v>
      </c>
      <c r="AB963" s="174"/>
      <c r="AC963" s="174"/>
      <c r="AD963" s="174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60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60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C991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Y991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26</v>
      </c>
      <c r="C968" s="21">
        <f>C966-C967</f>
        <v>60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27</v>
      </c>
      <c r="Y968" s="21">
        <f>Y966-Y967</f>
        <v>60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6"/>
      <c r="C969" s="7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75" t="str">
        <f>IF(Y968&lt;0,"NO PAGAR","COBRAR'")</f>
        <v>COBRAR'</v>
      </c>
      <c r="Y969" s="175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175" t="str">
        <f>IF(C968&lt;0,"NO PAGAR","COBRAR'")</f>
        <v>COBRAR'</v>
      </c>
      <c r="C970" s="175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6"/>
      <c r="Y970" s="8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68" t="s">
        <v>9</v>
      </c>
      <c r="C971" s="169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68" t="s">
        <v>9</v>
      </c>
      <c r="Y971" s="169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9" t="str">
        <f>IF(Y923&lt;0,"SALDO ADELANTADO","SALDO A FAVOR '")</f>
        <v>SALDO A FAVOR '</v>
      </c>
      <c r="C972" s="10" t="b">
        <f>IF(Y923&lt;=0,Y923*-1)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9" t="str">
        <f>IF(C968&lt;0,"SALDO ADELANTADO","SALDO A FAVOR'")</f>
        <v>SALDO A FAVOR'</v>
      </c>
      <c r="Y972" s="10" t="b">
        <f>IF(C968&lt;=0,C968*-1)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10</v>
      </c>
      <c r="C973" s="10">
        <f>R981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10</v>
      </c>
      <c r="Y973" s="10">
        <f>AN981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11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11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12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12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13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13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14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14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15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15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16</v>
      </c>
      <c r="C979" s="10"/>
      <c r="E979" s="170" t="s">
        <v>7</v>
      </c>
      <c r="F979" s="171"/>
      <c r="G979" s="172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16</v>
      </c>
      <c r="Y979" s="10"/>
      <c r="AA979" s="170" t="s">
        <v>7</v>
      </c>
      <c r="AB979" s="171"/>
      <c r="AC979" s="172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1" t="s">
        <v>17</v>
      </c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1" t="s">
        <v>17</v>
      </c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170" t="s">
        <v>7</v>
      </c>
      <c r="O981" s="171"/>
      <c r="P981" s="171"/>
      <c r="Q981" s="172"/>
      <c r="R981" s="18">
        <f>SUM(R965:R980)</f>
        <v>0</v>
      </c>
      <c r="S981" s="3"/>
      <c r="V981" s="17"/>
      <c r="X981" s="12"/>
      <c r="Y981" s="10"/>
      <c r="AJ981" s="170" t="s">
        <v>7</v>
      </c>
      <c r="AK981" s="171"/>
      <c r="AL981" s="171"/>
      <c r="AM981" s="172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1"/>
      <c r="C990" s="10"/>
      <c r="V990" s="17"/>
      <c r="X990" s="11"/>
      <c r="Y990" s="10"/>
    </row>
    <row r="991" spans="2:41">
      <c r="B991" s="15" t="s">
        <v>18</v>
      </c>
      <c r="C991" s="16">
        <f>SUM(C972:C990)</f>
        <v>0</v>
      </c>
      <c r="D991" t="s">
        <v>22</v>
      </c>
      <c r="E991" t="s">
        <v>21</v>
      </c>
      <c r="V991" s="17"/>
      <c r="X991" s="15" t="s">
        <v>18</v>
      </c>
      <c r="Y991" s="16">
        <f>SUM(Y972:Y990)</f>
        <v>0</v>
      </c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</row>
    <row r="1005" spans="8:31">
      <c r="V1005" s="17"/>
      <c r="AC1005" s="176" t="s">
        <v>29</v>
      </c>
      <c r="AD1005" s="176"/>
      <c r="AE1005" s="176"/>
    </row>
    <row r="1006" spans="8:31">
      <c r="H1006" s="173" t="s">
        <v>28</v>
      </c>
      <c r="I1006" s="173"/>
      <c r="J1006" s="173"/>
      <c r="V1006" s="17"/>
      <c r="AC1006" s="176"/>
      <c r="AD1006" s="176"/>
      <c r="AE1006" s="176"/>
    </row>
    <row r="1007" spans="8:31">
      <c r="H1007" s="173"/>
      <c r="I1007" s="173"/>
      <c r="J1007" s="173"/>
      <c r="V1007" s="17"/>
      <c r="AC1007" s="176"/>
      <c r="AD1007" s="176"/>
      <c r="AE1007" s="176"/>
    </row>
    <row r="1008" spans="8:31">
      <c r="V1008" s="17"/>
    </row>
    <row r="1009" spans="2:41">
      <c r="V1009" s="17"/>
    </row>
    <row r="1010" spans="2:41" ht="23.25">
      <c r="B1010" s="22" t="s">
        <v>72</v>
      </c>
      <c r="V1010" s="17"/>
      <c r="X1010" s="22" t="s">
        <v>74</v>
      </c>
    </row>
    <row r="1011" spans="2:41" ht="23.25">
      <c r="B1011" s="23" t="s">
        <v>32</v>
      </c>
      <c r="C1011" s="20">
        <f>IF(X963="PAGADO",0,Y968)</f>
        <v>60</v>
      </c>
      <c r="E1011" s="174" t="s">
        <v>20</v>
      </c>
      <c r="F1011" s="174"/>
      <c r="G1011" s="174"/>
      <c r="H1011" s="174"/>
      <c r="V1011" s="17"/>
      <c r="X1011" s="23" t="s">
        <v>32</v>
      </c>
      <c r="Y1011" s="20">
        <f>IF(B1011="PAGADO",0,C1016)</f>
        <v>60</v>
      </c>
      <c r="AA1011" s="174" t="s">
        <v>20</v>
      </c>
      <c r="AB1011" s="174"/>
      <c r="AC1011" s="174"/>
      <c r="AD1011" s="174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60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60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C1038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Y1038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25</v>
      </c>
      <c r="C1016" s="21">
        <f>C1014-C1015</f>
        <v>60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8</v>
      </c>
      <c r="Y1016" s="21">
        <f>Y1014-Y1015</f>
        <v>60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6.25">
      <c r="B1017" s="177" t="str">
        <f>IF(C1016&lt;0,"NO PAGAR","COBRAR")</f>
        <v>COBRAR</v>
      </c>
      <c r="C1017" s="17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77" t="str">
        <f>IF(Y1016&lt;0,"NO PAGAR","COBRAR")</f>
        <v>COBRAR</v>
      </c>
      <c r="Y1017" s="177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68" t="s">
        <v>9</v>
      </c>
      <c r="C1018" s="169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68" t="s">
        <v>9</v>
      </c>
      <c r="Y1018" s="169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9" t="str">
        <f>IF(C1052&lt;0,"SALDO A FAVOR","SALDO ADELANTAD0'")</f>
        <v>SALDO ADELANTAD0'</v>
      </c>
      <c r="C1019" s="10" t="b">
        <f>IF(Y963&lt;=0,Y963*-1)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9" t="str">
        <f>IF(C1016&lt;0,"SALDO ADELANTADO","SALDO A FAVOR'")</f>
        <v>SALDO A FAVOR'</v>
      </c>
      <c r="Y1019" s="10" t="b">
        <f>IF(C1016&lt;=0,C1016*-1)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10</v>
      </c>
      <c r="C1020" s="10">
        <f>R1029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10</v>
      </c>
      <c r="Y1020" s="10">
        <f>AN1029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11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11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12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12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13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13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14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14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15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15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16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16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17</v>
      </c>
      <c r="C1027" s="10"/>
      <c r="E1027" s="170" t="s">
        <v>7</v>
      </c>
      <c r="F1027" s="171"/>
      <c r="G1027" s="172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17</v>
      </c>
      <c r="Y1027" s="10"/>
      <c r="AA1027" s="170" t="s">
        <v>7</v>
      </c>
      <c r="AB1027" s="171"/>
      <c r="AC1027" s="172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2"/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170" t="s">
        <v>7</v>
      </c>
      <c r="O1029" s="171"/>
      <c r="P1029" s="171"/>
      <c r="Q1029" s="172"/>
      <c r="R1029" s="18">
        <f>SUM(R1013:R1028)</f>
        <v>0</v>
      </c>
      <c r="S1029" s="3"/>
      <c r="V1029" s="17"/>
      <c r="X1029" s="12"/>
      <c r="Y1029" s="10"/>
      <c r="AJ1029" s="170" t="s">
        <v>7</v>
      </c>
      <c r="AK1029" s="171"/>
      <c r="AL1029" s="171"/>
      <c r="AM1029" s="172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1"/>
      <c r="C1037" s="10"/>
      <c r="V1037" s="17"/>
      <c r="X1037" s="11"/>
      <c r="Y1037" s="10"/>
    </row>
    <row r="1038" spans="2:41">
      <c r="B1038" s="15" t="s">
        <v>18</v>
      </c>
      <c r="C1038" s="16">
        <f>SUM(C1019:C1037)</f>
        <v>0</v>
      </c>
      <c r="V1038" s="17"/>
      <c r="X1038" s="15" t="s">
        <v>18</v>
      </c>
      <c r="Y1038" s="16">
        <f>SUM(Y1019:Y1037)</f>
        <v>0</v>
      </c>
    </row>
    <row r="1039" spans="2:41">
      <c r="D1039" t="s">
        <v>22</v>
      </c>
      <c r="E1039" t="s">
        <v>21</v>
      </c>
      <c r="V1039" s="17"/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V1050" s="17"/>
    </row>
    <row r="1051" spans="1:43">
      <c r="H1051" s="173" t="s">
        <v>30</v>
      </c>
      <c r="I1051" s="173"/>
      <c r="J1051" s="173"/>
      <c r="V1051" s="17"/>
      <c r="AA1051" s="173" t="s">
        <v>31</v>
      </c>
      <c r="AB1051" s="173"/>
      <c r="AC1051" s="173"/>
    </row>
    <row r="1052" spans="1:43">
      <c r="H1052" s="173"/>
      <c r="I1052" s="173"/>
      <c r="J1052" s="173"/>
      <c r="V1052" s="17"/>
      <c r="AA1052" s="173"/>
      <c r="AB1052" s="173"/>
      <c r="AC1052" s="173"/>
    </row>
    <row r="1053" spans="1:43">
      <c r="V1053" s="17"/>
    </row>
    <row r="1054" spans="1:43">
      <c r="V1054" s="17"/>
    </row>
    <row r="1055" spans="1:43" ht="23.25">
      <c r="B1055" s="24" t="s">
        <v>72</v>
      </c>
      <c r="V1055" s="17"/>
      <c r="X1055" s="22" t="s">
        <v>72</v>
      </c>
    </row>
    <row r="1056" spans="1:43" ht="23.25">
      <c r="B1056" s="23" t="s">
        <v>32</v>
      </c>
      <c r="C1056" s="20">
        <f>IF(X1011="PAGADO",0,C1016)</f>
        <v>60</v>
      </c>
      <c r="E1056" s="174" t="s">
        <v>20</v>
      </c>
      <c r="F1056" s="174"/>
      <c r="G1056" s="174"/>
      <c r="H1056" s="174"/>
      <c r="V1056" s="17"/>
      <c r="X1056" s="23" t="s">
        <v>32</v>
      </c>
      <c r="Y1056" s="20">
        <f>IF(B1856="PAGADO",0,C1061)</f>
        <v>60</v>
      </c>
      <c r="AA1056" s="174" t="s">
        <v>20</v>
      </c>
      <c r="AB1056" s="174"/>
      <c r="AC1056" s="174"/>
      <c r="AD1056" s="174"/>
    </row>
    <row r="1057" spans="2:41">
      <c r="B1057" s="1" t="s">
        <v>0</v>
      </c>
      <c r="C1057" s="19">
        <f>H1072</f>
        <v>0</v>
      </c>
      <c r="E1057" s="2" t="s">
        <v>1</v>
      </c>
      <c r="F1057" s="2" t="s">
        <v>2</v>
      </c>
      <c r="G1057" s="2" t="s">
        <v>3</v>
      </c>
      <c r="H1057" s="2" t="s">
        <v>4</v>
      </c>
      <c r="N1057" s="2" t="s">
        <v>1</v>
      </c>
      <c r="O1057" s="2" t="s">
        <v>5</v>
      </c>
      <c r="P1057" s="2" t="s">
        <v>4</v>
      </c>
      <c r="Q1057" s="2" t="s">
        <v>6</v>
      </c>
      <c r="R1057" s="2" t="s">
        <v>7</v>
      </c>
      <c r="S1057" s="3"/>
      <c r="V1057" s="17"/>
      <c r="X1057" s="1" t="s">
        <v>0</v>
      </c>
      <c r="Y1057" s="19">
        <f>AD1072</f>
        <v>0</v>
      </c>
      <c r="AA1057" s="2" t="s">
        <v>1</v>
      </c>
      <c r="AB1057" s="2" t="s">
        <v>2</v>
      </c>
      <c r="AC1057" s="2" t="s">
        <v>3</v>
      </c>
      <c r="AD1057" s="2" t="s">
        <v>4</v>
      </c>
      <c r="AJ1057" s="2" t="s">
        <v>1</v>
      </c>
      <c r="AK1057" s="2" t="s">
        <v>5</v>
      </c>
      <c r="AL1057" s="2" t="s">
        <v>4</v>
      </c>
      <c r="AM1057" s="2" t="s">
        <v>6</v>
      </c>
      <c r="AN1057" s="2" t="s">
        <v>7</v>
      </c>
      <c r="AO1057" s="3"/>
    </row>
    <row r="1058" spans="2:41">
      <c r="C1058" s="2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Y1058" s="2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24</v>
      </c>
      <c r="C1059" s="19">
        <f>IF(C1056&gt;0,C1056+C1057,C1057)</f>
        <v>60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24</v>
      </c>
      <c r="Y1059" s="19">
        <f>IF(Y1056&gt;0,Y1056+Y1057,Y1057)</f>
        <v>60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9</v>
      </c>
      <c r="C1060" s="20">
        <f>C1084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9</v>
      </c>
      <c r="Y1060" s="20">
        <f>Y1084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6" t="s">
        <v>26</v>
      </c>
      <c r="C1061" s="21">
        <f>C1059-C1060</f>
        <v>60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 t="s">
        <v>27</v>
      </c>
      <c r="Y1061" s="21">
        <f>Y1059-Y1060</f>
        <v>60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6"/>
      <c r="C1062" s="7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75" t="str">
        <f>IF(Y1061&lt;0,"NO PAGAR","COBRAR'")</f>
        <v>COBRAR'</v>
      </c>
      <c r="Y1062" s="175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175" t="str">
        <f>IF(C1061&lt;0,"NO PAGAR","COBRAR'")</f>
        <v>COBRAR'</v>
      </c>
      <c r="C1063" s="175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6"/>
      <c r="Y1063" s="8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68" t="s">
        <v>9</v>
      </c>
      <c r="C1064" s="169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68" t="s">
        <v>9</v>
      </c>
      <c r="Y1064" s="169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9" t="str">
        <f>IF(Y1016&lt;0,"SALDO ADELANTADO","SALDO A FAVOR '")</f>
        <v>SALDO A FAVOR '</v>
      </c>
      <c r="C1065" s="10" t="b">
        <f>IF(Y1016&lt;=0,Y1016*-1)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9" t="str">
        <f>IF(C1061&lt;0,"SALDO ADELANTADO","SALDO A FAVOR'")</f>
        <v>SALDO A FAVOR'</v>
      </c>
      <c r="Y1065" s="10" t="b">
        <f>IF(C1061&lt;=0,C1061*-1)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10</v>
      </c>
      <c r="C1066" s="10">
        <f>R1074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10</v>
      </c>
      <c r="Y1066" s="10">
        <f>AN1074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11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11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12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12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13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13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14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14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15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15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16</v>
      </c>
      <c r="C1072" s="10"/>
      <c r="E1072" s="170" t="s">
        <v>7</v>
      </c>
      <c r="F1072" s="171"/>
      <c r="G1072" s="172"/>
      <c r="H1072" s="5">
        <f>SUM(H1058:H1071)</f>
        <v>0</v>
      </c>
      <c r="N1072" s="3"/>
      <c r="O1072" s="3"/>
      <c r="P1072" s="3"/>
      <c r="Q1072" s="3"/>
      <c r="R1072" s="18"/>
      <c r="S1072" s="3"/>
      <c r="V1072" s="17"/>
      <c r="X1072" s="11" t="s">
        <v>16</v>
      </c>
      <c r="Y1072" s="10"/>
      <c r="AA1072" s="170" t="s">
        <v>7</v>
      </c>
      <c r="AB1072" s="171"/>
      <c r="AC1072" s="172"/>
      <c r="AD1072" s="5">
        <f>SUM(AD1058:AD1071)</f>
        <v>0</v>
      </c>
      <c r="AJ1072" s="3"/>
      <c r="AK1072" s="3"/>
      <c r="AL1072" s="3"/>
      <c r="AM1072" s="3"/>
      <c r="AN1072" s="18"/>
      <c r="AO1072" s="3"/>
    </row>
    <row r="1073" spans="2:41">
      <c r="B1073" s="11" t="s">
        <v>17</v>
      </c>
      <c r="C1073" s="10"/>
      <c r="E1073" s="13"/>
      <c r="F1073" s="13"/>
      <c r="G1073" s="13"/>
      <c r="N1073" s="3"/>
      <c r="O1073" s="3"/>
      <c r="P1073" s="3"/>
      <c r="Q1073" s="3"/>
      <c r="R1073" s="18"/>
      <c r="S1073" s="3"/>
      <c r="V1073" s="17"/>
      <c r="X1073" s="11" t="s">
        <v>17</v>
      </c>
      <c r="Y1073" s="10"/>
      <c r="AA1073" s="13"/>
      <c r="AB1073" s="13"/>
      <c r="AC1073" s="13"/>
      <c r="AJ1073" s="3"/>
      <c r="AK1073" s="3"/>
      <c r="AL1073" s="3"/>
      <c r="AM1073" s="3"/>
      <c r="AN1073" s="18"/>
      <c r="AO1073" s="3"/>
    </row>
    <row r="1074" spans="2:41">
      <c r="B1074" s="12"/>
      <c r="C1074" s="10"/>
      <c r="N1074" s="170" t="s">
        <v>7</v>
      </c>
      <c r="O1074" s="171"/>
      <c r="P1074" s="171"/>
      <c r="Q1074" s="172"/>
      <c r="R1074" s="18">
        <f>SUM(R1058:R1073)</f>
        <v>0</v>
      </c>
      <c r="S1074" s="3"/>
      <c r="V1074" s="17"/>
      <c r="X1074" s="12"/>
      <c r="Y1074" s="10"/>
      <c r="AJ1074" s="170" t="s">
        <v>7</v>
      </c>
      <c r="AK1074" s="171"/>
      <c r="AL1074" s="171"/>
      <c r="AM1074" s="172"/>
      <c r="AN1074" s="18">
        <f>SUM(AN1058:AN1073)</f>
        <v>0</v>
      </c>
      <c r="AO1074" s="3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E1077" s="14"/>
      <c r="V1077" s="17"/>
      <c r="X1077" s="12"/>
      <c r="Y1077" s="10"/>
      <c r="AA1077" s="14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1"/>
      <c r="C1083" s="10"/>
      <c r="V1083" s="17"/>
      <c r="X1083" s="11"/>
      <c r="Y1083" s="10"/>
    </row>
    <row r="1084" spans="2:41">
      <c r="B1084" s="15" t="s">
        <v>18</v>
      </c>
      <c r="C1084" s="16">
        <f>SUM(C1065:C1083)</f>
        <v>0</v>
      </c>
      <c r="D1084" t="s">
        <v>22</v>
      </c>
      <c r="E1084" t="s">
        <v>21</v>
      </c>
      <c r="V1084" s="17"/>
      <c r="X1084" s="15" t="s">
        <v>18</v>
      </c>
      <c r="Y1084" s="16">
        <f>SUM(Y1065:Y1083)</f>
        <v>0</v>
      </c>
      <c r="Z1084" t="s">
        <v>22</v>
      </c>
      <c r="AA1084" t="s">
        <v>21</v>
      </c>
    </row>
    <row r="1085" spans="2:41">
      <c r="E1085" s="1" t="s">
        <v>19</v>
      </c>
      <c r="V1085" s="17"/>
      <c r="AA1085" s="1" t="s">
        <v>19</v>
      </c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7:C597"/>
    <mergeCell ref="B598:C598"/>
    <mergeCell ref="X598:Y598"/>
    <mergeCell ref="E568:G568"/>
    <mergeCell ref="AA568:AC568"/>
    <mergeCell ref="N570:Q570"/>
    <mergeCell ref="AJ570:AM570"/>
    <mergeCell ref="H585:J586"/>
    <mergeCell ref="AA585:AC586"/>
    <mergeCell ref="E606:G606"/>
    <mergeCell ref="AA606:AC606"/>
    <mergeCell ref="N608:Q608"/>
    <mergeCell ref="AJ608:AM608"/>
    <mergeCell ref="AC632:AE634"/>
    <mergeCell ref="H633:J634"/>
    <mergeCell ref="E590:H590"/>
    <mergeCell ref="AA590:AD590"/>
    <mergeCell ref="X596:Y596"/>
    <mergeCell ref="E654:G654"/>
    <mergeCell ref="AA654:AC654"/>
    <mergeCell ref="N656:Q656"/>
    <mergeCell ref="AJ656:AM656"/>
    <mergeCell ref="H678:J679"/>
    <mergeCell ref="AA678:AC679"/>
    <mergeCell ref="E638:H638"/>
    <mergeCell ref="AA638:AD638"/>
    <mergeCell ref="B644:C644"/>
    <mergeCell ref="X644:Y644"/>
    <mergeCell ref="B645:C645"/>
    <mergeCell ref="X645:Y645"/>
    <mergeCell ref="AJ701:AM701"/>
    <mergeCell ref="AC725:AE727"/>
    <mergeCell ref="H726:J727"/>
    <mergeCell ref="E683:H683"/>
    <mergeCell ref="AA683:AD683"/>
    <mergeCell ref="X689:Y689"/>
    <mergeCell ref="B690:C690"/>
    <mergeCell ref="B691:C691"/>
    <mergeCell ref="X691:Y691"/>
    <mergeCell ref="E731:H731"/>
    <mergeCell ref="AA731:AD731"/>
    <mergeCell ref="B737:C737"/>
    <mergeCell ref="X737:Y737"/>
    <mergeCell ref="B738:C738"/>
    <mergeCell ref="X738:Y738"/>
    <mergeCell ref="E699:G699"/>
    <mergeCell ref="AA699:AC699"/>
    <mergeCell ref="N701:Q701"/>
    <mergeCell ref="B783:C783"/>
    <mergeCell ref="B784:C784"/>
    <mergeCell ref="X784:Y784"/>
    <mergeCell ref="E747:G747"/>
    <mergeCell ref="AA747:AC747"/>
    <mergeCell ref="N749:Q749"/>
    <mergeCell ref="AJ749:AM749"/>
    <mergeCell ref="H771:J772"/>
    <mergeCell ref="AA771:AC772"/>
    <mergeCell ref="E792:G792"/>
    <mergeCell ref="AA792:AC792"/>
    <mergeCell ref="N794:Q794"/>
    <mergeCell ref="AJ794:AM794"/>
    <mergeCell ref="AC818:AE820"/>
    <mergeCell ref="H819:J820"/>
    <mergeCell ref="E776:H776"/>
    <mergeCell ref="AA776:AD776"/>
    <mergeCell ref="X782:Y782"/>
    <mergeCell ref="E840:G840"/>
    <mergeCell ref="AA840:AC840"/>
    <mergeCell ref="N842:Q842"/>
    <mergeCell ref="AJ842:AM842"/>
    <mergeCell ref="H864:J865"/>
    <mergeCell ref="AA864:AC865"/>
    <mergeCell ref="E824:H824"/>
    <mergeCell ref="AA824:AD824"/>
    <mergeCell ref="B830:C830"/>
    <mergeCell ref="X830:Y830"/>
    <mergeCell ref="B831:C831"/>
    <mergeCell ref="X831:Y831"/>
    <mergeCell ref="AJ887:AM887"/>
    <mergeCell ref="AC912:AE914"/>
    <mergeCell ref="H913:J914"/>
    <mergeCell ref="E869:H869"/>
    <mergeCell ref="AA869:AD869"/>
    <mergeCell ref="X875:Y875"/>
    <mergeCell ref="B876:C876"/>
    <mergeCell ref="B877:C877"/>
    <mergeCell ref="X877:Y877"/>
    <mergeCell ref="E918:H918"/>
    <mergeCell ref="AA918:AD918"/>
    <mergeCell ref="B924:C924"/>
    <mergeCell ref="X924:Y924"/>
    <mergeCell ref="B925:C925"/>
    <mergeCell ref="X925:Y925"/>
    <mergeCell ref="E885:G885"/>
    <mergeCell ref="AA885:AC885"/>
    <mergeCell ref="N887:Q887"/>
    <mergeCell ref="B970:C970"/>
    <mergeCell ref="B971:C971"/>
    <mergeCell ref="X971:Y971"/>
    <mergeCell ref="E934:G934"/>
    <mergeCell ref="AA934:AC934"/>
    <mergeCell ref="N936:Q936"/>
    <mergeCell ref="AJ936:AM936"/>
    <mergeCell ref="H958:J959"/>
    <mergeCell ref="AA958:AC959"/>
    <mergeCell ref="E979:G979"/>
    <mergeCell ref="AA979:AC979"/>
    <mergeCell ref="N981:Q981"/>
    <mergeCell ref="AJ981:AM981"/>
    <mergeCell ref="AC1005:AE1007"/>
    <mergeCell ref="H1006:J1007"/>
    <mergeCell ref="E963:H963"/>
    <mergeCell ref="AA963:AD963"/>
    <mergeCell ref="X969:Y969"/>
    <mergeCell ref="E1027:G1027"/>
    <mergeCell ref="AA1027:AC1027"/>
    <mergeCell ref="N1029:Q1029"/>
    <mergeCell ref="AJ1029:AM1029"/>
    <mergeCell ref="H1051:J1052"/>
    <mergeCell ref="AA1051:AC1052"/>
    <mergeCell ref="E1011:H1011"/>
    <mergeCell ref="AA1011:AD1011"/>
    <mergeCell ref="B1017:C1017"/>
    <mergeCell ref="X1017:Y1017"/>
    <mergeCell ref="B1018:C1018"/>
    <mergeCell ref="X1018:Y1018"/>
    <mergeCell ref="E1072:G1072"/>
    <mergeCell ref="AA1072:AC1072"/>
    <mergeCell ref="N1074:Q1074"/>
    <mergeCell ref="AJ1074:AM1074"/>
    <mergeCell ref="E1056:H1056"/>
    <mergeCell ref="AA1056:AD1056"/>
    <mergeCell ref="X1062:Y1062"/>
    <mergeCell ref="B1063:C1063"/>
    <mergeCell ref="B1064:C1064"/>
    <mergeCell ref="X1064:Y1064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93" t="s">
        <v>76</v>
      </c>
      <c r="C1" s="193"/>
      <c r="D1" s="193"/>
      <c r="E1" s="193"/>
      <c r="F1" s="193"/>
      <c r="G1" s="19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80" t="s">
        <v>7</v>
      </c>
      <c r="C17" s="182"/>
      <c r="D17" s="26">
        <f>SUM(D3:D16)</f>
        <v>1178</v>
      </c>
      <c r="E17" s="27"/>
      <c r="F17" s="3"/>
      <c r="G17" s="3"/>
    </row>
    <row r="22" spans="2:7">
      <c r="B22" s="193" t="s">
        <v>23</v>
      </c>
      <c r="C22" s="193"/>
      <c r="D22" s="193"/>
      <c r="E22" s="193"/>
      <c r="F22" s="193"/>
      <c r="G22" s="19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80" t="s">
        <v>7</v>
      </c>
      <c r="C38" s="182"/>
      <c r="D38" s="26">
        <f>SUM(D24:D37)</f>
        <v>1123.0900000000001</v>
      </c>
      <c r="E38" s="27"/>
      <c r="F38" s="3"/>
      <c r="G38" s="3"/>
    </row>
    <row r="41" spans="2:7">
      <c r="B41" s="193" t="s">
        <v>23</v>
      </c>
      <c r="C41" s="193"/>
      <c r="D41" s="193"/>
      <c r="E41" s="193"/>
      <c r="F41" s="193"/>
      <c r="G41" s="19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80" t="s">
        <v>7</v>
      </c>
      <c r="C56" s="182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80" t="s">
        <v>7</v>
      </c>
      <c r="C79" s="182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80" t="s">
        <v>7</v>
      </c>
      <c r="C96" s="182"/>
      <c r="D96" s="26">
        <f>SUM(D83:D95)</f>
        <v>565</v>
      </c>
      <c r="E96" s="27"/>
      <c r="F96" s="3"/>
    </row>
    <row r="99" spans="2:9">
      <c r="B99" s="193" t="s">
        <v>758</v>
      </c>
      <c r="C99" s="193"/>
      <c r="D99" s="193"/>
      <c r="E99" s="193"/>
      <c r="F99" s="193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80" t="s">
        <v>7</v>
      </c>
      <c r="C114" s="182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80" t="s">
        <v>7</v>
      </c>
      <c r="C132" s="182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U268"/>
  <sheetViews>
    <sheetView zoomScale="85" zoomScaleNormal="85" workbookViewId="0">
      <selection activeCell="Q11" sqref="Q1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194" t="s">
        <v>55</v>
      </c>
      <c r="B1" s="195"/>
      <c r="C1" s="195"/>
      <c r="D1" s="195"/>
      <c r="E1" s="195"/>
      <c r="F1" s="195"/>
      <c r="G1" s="195"/>
      <c r="H1" s="195"/>
      <c r="I1" s="196"/>
      <c r="J1" s="194" t="s">
        <v>55</v>
      </c>
      <c r="K1" s="195"/>
      <c r="L1" s="195"/>
      <c r="M1" s="195"/>
      <c r="N1" s="195"/>
      <c r="O1" s="195"/>
      <c r="P1" s="195"/>
      <c r="Q1" s="195"/>
      <c r="R1" s="196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197" t="s">
        <v>39</v>
      </c>
      <c r="B2" s="198"/>
      <c r="C2" s="198"/>
      <c r="D2" s="198"/>
      <c r="E2" s="198"/>
      <c r="F2" s="198"/>
      <c r="G2" s="198"/>
      <c r="H2" s="198"/>
      <c r="I2" s="199"/>
      <c r="J2" s="197" t="s">
        <v>39</v>
      </c>
      <c r="K2" s="198"/>
      <c r="L2" s="198"/>
      <c r="M2" s="198"/>
      <c r="N2" s="198"/>
      <c r="O2" s="198"/>
      <c r="P2" s="198"/>
      <c r="Q2" s="198"/>
      <c r="R2" s="199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1017</v>
      </c>
      <c r="F4" t="s">
        <v>59</v>
      </c>
      <c r="G4" t="s">
        <v>305</v>
      </c>
      <c r="I4" s="28"/>
      <c r="J4" s="29"/>
      <c r="K4" s="1" t="s">
        <v>56</v>
      </c>
      <c r="L4" t="s">
        <v>1011</v>
      </c>
      <c r="O4" t="s">
        <v>59</v>
      </c>
      <c r="P4" t="s">
        <v>1014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03">
        <v>1724600125</v>
      </c>
      <c r="D5" s="203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45078</v>
      </c>
      <c r="F6" s="1" t="s">
        <v>40</v>
      </c>
      <c r="H6">
        <v>30</v>
      </c>
      <c r="I6" s="28"/>
      <c r="J6" s="29"/>
      <c r="K6" t="s">
        <v>58</v>
      </c>
      <c r="L6" s="45">
        <v>45108</v>
      </c>
      <c r="O6" s="1" t="s">
        <v>40</v>
      </c>
      <c r="Q6">
        <v>30</v>
      </c>
      <c r="R6" s="28"/>
      <c r="AC6" s="29"/>
      <c r="AD6" s="200" t="s">
        <v>41</v>
      </c>
      <c r="AE6" s="200"/>
      <c r="AF6" s="200"/>
      <c r="AH6" s="200" t="s">
        <v>42</v>
      </c>
      <c r="AI6" s="200"/>
      <c r="AJ6" s="200"/>
      <c r="AK6" s="34"/>
      <c r="AM6" s="29"/>
      <c r="AN6" s="200" t="s">
        <v>41</v>
      </c>
      <c r="AO6" s="200"/>
      <c r="AP6" s="200"/>
      <c r="AR6" s="200" t="s">
        <v>42</v>
      </c>
      <c r="AS6" s="200"/>
      <c r="AT6" s="200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00" t="s">
        <v>41</v>
      </c>
      <c r="C8" s="200"/>
      <c r="D8" s="200"/>
      <c r="F8" s="200" t="s">
        <v>42</v>
      </c>
      <c r="G8" s="200"/>
      <c r="H8" s="200"/>
      <c r="I8" s="34"/>
      <c r="J8" s="29"/>
      <c r="K8" s="200" t="s">
        <v>41</v>
      </c>
      <c r="L8" s="200"/>
      <c r="M8" s="200"/>
      <c r="O8" s="200" t="s">
        <v>42</v>
      </c>
      <c r="P8" s="200"/>
      <c r="Q8" s="200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200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02">
        <f>AF12-AJ12</f>
        <v>520.00621866666677</v>
      </c>
      <c r="AK13" s="30"/>
      <c r="AM13" s="29"/>
      <c r="AQ13" s="202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242.52877999999998</v>
      </c>
      <c r="R14" s="35"/>
      <c r="AC14" s="29"/>
      <c r="AG14" s="202"/>
      <c r="AK14" s="30"/>
      <c r="AM14" s="29"/>
      <c r="AQ14" s="202"/>
      <c r="AU14" s="30"/>
    </row>
    <row r="15" spans="1:47" ht="15" customHeight="1">
      <c r="A15" s="29"/>
      <c r="E15" s="202">
        <f>D14-H14</f>
        <v>536.97475599999996</v>
      </c>
      <c r="I15" s="30"/>
      <c r="J15" s="29"/>
      <c r="N15" s="202">
        <f>M14-Q14</f>
        <v>320.00288533333332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02"/>
      <c r="I16" s="30"/>
      <c r="J16" s="29"/>
      <c r="N16" s="202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01" t="s">
        <v>53</v>
      </c>
      <c r="AE19" s="201"/>
      <c r="AF19" s="201"/>
      <c r="AH19" s="201" t="s">
        <v>54</v>
      </c>
      <c r="AI19" s="201"/>
      <c r="AJ19" s="201"/>
      <c r="AK19" s="36"/>
      <c r="AM19" s="29"/>
      <c r="AN19" s="201" t="s">
        <v>53</v>
      </c>
      <c r="AO19" s="201"/>
      <c r="AP19" s="201"/>
      <c r="AR19" s="201" t="s">
        <v>54</v>
      </c>
      <c r="AS19" s="201"/>
      <c r="AT19" s="201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01" t="s">
        <v>53</v>
      </c>
      <c r="C21" s="201"/>
      <c r="D21" s="201"/>
      <c r="F21" s="201" t="s">
        <v>54</v>
      </c>
      <c r="G21" s="201"/>
      <c r="H21" s="201"/>
      <c r="I21" s="36"/>
      <c r="J21" s="29"/>
      <c r="K21" s="201" t="s">
        <v>53</v>
      </c>
      <c r="L21" s="201"/>
      <c r="M21" s="201"/>
      <c r="O21" s="201" t="s">
        <v>54</v>
      </c>
      <c r="P21" s="201"/>
      <c r="Q21" s="201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05"/>
      <c r="U22" s="205"/>
      <c r="V22" s="205"/>
      <c r="W22" s="205"/>
      <c r="X22" s="205"/>
      <c r="Y22" s="205"/>
      <c r="Z22" s="205"/>
      <c r="AA22" s="205"/>
      <c r="AB22" s="205"/>
      <c r="AC22" s="194" t="s">
        <v>55</v>
      </c>
      <c r="AD22" s="195"/>
      <c r="AE22" s="195"/>
      <c r="AF22" s="195"/>
      <c r="AG22" s="195"/>
      <c r="AH22" s="195"/>
      <c r="AI22" s="195"/>
      <c r="AJ22" s="195"/>
      <c r="AK22" s="196"/>
      <c r="AM22" s="194" t="s">
        <v>55</v>
      </c>
      <c r="AN22" s="195"/>
      <c r="AO22" s="195"/>
      <c r="AP22" s="195"/>
      <c r="AQ22" s="195"/>
      <c r="AR22" s="195"/>
      <c r="AS22" s="195"/>
      <c r="AT22" s="195"/>
      <c r="AU22" s="196"/>
    </row>
    <row r="23" spans="1:47" ht="26.25">
      <c r="A23" s="194" t="s">
        <v>55</v>
      </c>
      <c r="B23" s="195"/>
      <c r="C23" s="195"/>
      <c r="D23" s="195"/>
      <c r="E23" s="195"/>
      <c r="F23" s="195"/>
      <c r="G23" s="195"/>
      <c r="H23" s="195"/>
      <c r="I23" s="196"/>
      <c r="J23" s="194" t="s">
        <v>55</v>
      </c>
      <c r="K23" s="195"/>
      <c r="L23" s="195"/>
      <c r="M23" s="195"/>
      <c r="N23" s="195"/>
      <c r="O23" s="195"/>
      <c r="P23" s="195"/>
      <c r="Q23" s="195"/>
      <c r="R23" s="196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197" t="s">
        <v>39</v>
      </c>
      <c r="B24" s="198"/>
      <c r="C24" s="198"/>
      <c r="D24" s="198"/>
      <c r="E24" s="198"/>
      <c r="F24" s="198"/>
      <c r="G24" s="198"/>
      <c r="H24" s="198"/>
      <c r="I24" s="199"/>
      <c r="J24" s="197" t="s">
        <v>39</v>
      </c>
      <c r="K24" s="198"/>
      <c r="L24" s="198"/>
      <c r="M24" s="198"/>
      <c r="N24" s="198"/>
      <c r="O24" s="198"/>
      <c r="P24" s="198"/>
      <c r="Q24" s="198"/>
      <c r="R24" s="199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03">
        <v>1719901926</v>
      </c>
      <c r="D27" s="203"/>
      <c r="I27" s="28"/>
      <c r="J27" s="29"/>
      <c r="K27" s="1" t="s">
        <v>57</v>
      </c>
      <c r="L27">
        <v>2350864985</v>
      </c>
      <c r="R27" s="28"/>
      <c r="T27" s="91"/>
      <c r="U27" s="206"/>
      <c r="V27" s="206"/>
      <c r="W27" s="206"/>
      <c r="X27" s="91"/>
      <c r="Y27" s="206"/>
      <c r="Z27" s="206"/>
      <c r="AA27" s="206"/>
      <c r="AB27" s="95"/>
      <c r="AC27" s="29"/>
      <c r="AD27" s="200" t="s">
        <v>41</v>
      </c>
      <c r="AE27" s="200"/>
      <c r="AF27" s="200"/>
      <c r="AH27" s="200" t="s">
        <v>42</v>
      </c>
      <c r="AI27" s="200"/>
      <c r="AJ27" s="200"/>
      <c r="AK27" s="34"/>
      <c r="AM27" s="29"/>
      <c r="AN27" s="200" t="s">
        <v>41</v>
      </c>
      <c r="AO27" s="200"/>
      <c r="AP27" s="200"/>
      <c r="AR27" s="200" t="s">
        <v>42</v>
      </c>
      <c r="AS27" s="200"/>
      <c r="AT27" s="200"/>
      <c r="AU27" s="34"/>
    </row>
    <row r="28" spans="1:47" ht="15.75">
      <c r="A28" s="29"/>
      <c r="B28" t="s">
        <v>58</v>
      </c>
      <c r="C28" s="45">
        <v>45078</v>
      </c>
      <c r="F28" s="1" t="s">
        <v>40</v>
      </c>
      <c r="H28">
        <v>15</v>
      </c>
      <c r="I28" s="28"/>
      <c r="J28" s="29"/>
      <c r="K28" t="s">
        <v>58</v>
      </c>
      <c r="L28" s="45">
        <v>45078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00" t="s">
        <v>41</v>
      </c>
      <c r="C30" s="200"/>
      <c r="D30" s="200"/>
      <c r="F30" s="200" t="s">
        <v>42</v>
      </c>
      <c r="G30" s="200"/>
      <c r="H30" s="200"/>
      <c r="I30" s="34"/>
      <c r="J30" s="29"/>
      <c r="K30" s="200" t="s">
        <v>41</v>
      </c>
      <c r="L30" s="200"/>
      <c r="M30" s="200"/>
      <c r="O30" s="200" t="s">
        <v>42</v>
      </c>
      <c r="P30" s="200"/>
      <c r="Q30" s="200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07"/>
      <c r="Y34" s="91"/>
      <c r="Z34" s="91"/>
      <c r="AA34" s="91"/>
      <c r="AB34" s="91"/>
      <c r="AC34" s="29"/>
      <c r="AG34" s="202">
        <f>AF33-AJ33</f>
        <v>520.00288533333332</v>
      </c>
      <c r="AK34" s="30"/>
      <c r="AM34" s="29"/>
      <c r="AQ34" s="202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07"/>
      <c r="Y35" s="91"/>
      <c r="Z35" s="91"/>
      <c r="AA35" s="91"/>
      <c r="AB35" s="91"/>
      <c r="AC35" s="29"/>
      <c r="AG35" s="202"/>
      <c r="AK35" s="30"/>
      <c r="AM35" s="29"/>
      <c r="AQ35" s="202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02">
        <f>D36-H36</f>
        <v>260.00144333333338</v>
      </c>
      <c r="I37" s="30"/>
      <c r="J37" s="29"/>
      <c r="N37" s="202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02"/>
      <c r="I38" s="30"/>
      <c r="J38" s="29"/>
      <c r="N38" s="202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04"/>
      <c r="V40" s="204"/>
      <c r="W40" s="204"/>
      <c r="X40" s="91"/>
      <c r="Y40" s="204"/>
      <c r="Z40" s="204"/>
      <c r="AA40" s="204"/>
      <c r="AB40" s="99"/>
      <c r="AC40" s="29"/>
      <c r="AD40" s="201" t="s">
        <v>53</v>
      </c>
      <c r="AE40" s="201"/>
      <c r="AF40" s="201"/>
      <c r="AH40" s="201" t="s">
        <v>54</v>
      </c>
      <c r="AI40" s="201"/>
      <c r="AJ40" s="201"/>
      <c r="AK40" s="36"/>
      <c r="AM40" s="29"/>
      <c r="AN40" s="201" t="s">
        <v>53</v>
      </c>
      <c r="AO40" s="201"/>
      <c r="AP40" s="201"/>
      <c r="AR40" s="201" t="s">
        <v>54</v>
      </c>
      <c r="AS40" s="201"/>
      <c r="AT40" s="201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01" t="s">
        <v>53</v>
      </c>
      <c r="C43" s="201"/>
      <c r="D43" s="201"/>
      <c r="F43" s="201" t="s">
        <v>54</v>
      </c>
      <c r="G43" s="201"/>
      <c r="H43" s="201"/>
      <c r="I43" s="36"/>
      <c r="J43" s="29"/>
      <c r="K43" s="201" t="s">
        <v>53</v>
      </c>
      <c r="L43" s="201"/>
      <c r="M43" s="201"/>
      <c r="O43" s="201" t="s">
        <v>54</v>
      </c>
      <c r="P43" s="201"/>
      <c r="Q43" s="201"/>
      <c r="R43" s="36"/>
    </row>
    <row r="44" spans="1:47" ht="6" customHeight="1">
      <c r="A44" s="31"/>
      <c r="B44" s="32"/>
      <c r="C44" s="32"/>
      <c r="D44" s="32"/>
      <c r="E44" s="32"/>
      <c r="F44" s="32"/>
      <c r="G44" s="32"/>
      <c r="H44" s="32"/>
      <c r="I44" s="33"/>
      <c r="J44" s="31"/>
      <c r="K44" s="32"/>
      <c r="L44" s="32"/>
      <c r="M44" s="32"/>
      <c r="N44" s="32"/>
      <c r="O44" s="32"/>
      <c r="P44" s="32"/>
      <c r="Q44" s="32"/>
      <c r="R44" s="33"/>
    </row>
    <row r="45" spans="1:47" ht="24" customHeight="1"/>
    <row r="47" spans="1:47" ht="26.25">
      <c r="A47" s="194" t="s">
        <v>55</v>
      </c>
      <c r="B47" s="195"/>
      <c r="C47" s="195"/>
      <c r="D47" s="195"/>
      <c r="E47" s="195"/>
      <c r="F47" s="195"/>
      <c r="G47" s="195"/>
      <c r="H47" s="195"/>
      <c r="I47" s="196"/>
      <c r="J47" s="194" t="s">
        <v>55</v>
      </c>
      <c r="K47" s="195"/>
      <c r="L47" s="195"/>
      <c r="M47" s="195"/>
      <c r="N47" s="195"/>
      <c r="O47" s="195"/>
      <c r="P47" s="195"/>
      <c r="Q47" s="195"/>
      <c r="R47" s="196"/>
    </row>
    <row r="48" spans="1:47" ht="21">
      <c r="A48" s="197" t="s">
        <v>39</v>
      </c>
      <c r="B48" s="198"/>
      <c r="C48" s="198"/>
      <c r="D48" s="198"/>
      <c r="E48" s="198"/>
      <c r="F48" s="198"/>
      <c r="G48" s="198"/>
      <c r="H48" s="198"/>
      <c r="I48" s="199"/>
      <c r="J48" s="197" t="s">
        <v>39</v>
      </c>
      <c r="K48" s="198"/>
      <c r="L48" s="198"/>
      <c r="M48" s="198"/>
      <c r="N48" s="198"/>
      <c r="O48" s="198"/>
      <c r="P48" s="198"/>
      <c r="Q48" s="198"/>
      <c r="R48" s="199"/>
    </row>
    <row r="49" spans="1:18" ht="21">
      <c r="A49" s="29"/>
      <c r="B49" s="43"/>
      <c r="C49" s="43"/>
      <c r="D49" s="43"/>
      <c r="E49" s="43"/>
      <c r="F49" s="43"/>
      <c r="G49" s="43"/>
      <c r="H49" s="43"/>
      <c r="I49" s="44"/>
      <c r="J49" s="29"/>
      <c r="K49" s="43"/>
      <c r="L49" s="43"/>
      <c r="M49" s="43"/>
      <c r="N49" s="43"/>
      <c r="O49" s="43"/>
      <c r="P49" s="43"/>
      <c r="Q49" s="43"/>
      <c r="R49" s="44"/>
    </row>
    <row r="50" spans="1:18" ht="15.75">
      <c r="A50" s="29"/>
      <c r="B50" s="1" t="s">
        <v>56</v>
      </c>
      <c r="C50" t="s">
        <v>373</v>
      </c>
      <c r="F50" t="s">
        <v>59</v>
      </c>
      <c r="G50" t="s">
        <v>296</v>
      </c>
      <c r="I50" s="28"/>
      <c r="J50" s="29"/>
      <c r="K50" s="1" t="s">
        <v>56</v>
      </c>
      <c r="L50" t="s">
        <v>1010</v>
      </c>
      <c r="O50" t="s">
        <v>59</v>
      </c>
      <c r="P50" t="s">
        <v>295</v>
      </c>
      <c r="R50" s="28"/>
    </row>
    <row r="51" spans="1:18" ht="15.75">
      <c r="A51" s="29"/>
      <c r="B51" s="1" t="s">
        <v>57</v>
      </c>
      <c r="C51" s="203">
        <v>1720714904</v>
      </c>
      <c r="D51" s="203"/>
      <c r="I51" s="28"/>
      <c r="J51" s="29"/>
      <c r="K51" s="1" t="s">
        <v>57</v>
      </c>
      <c r="L51">
        <v>501966279</v>
      </c>
      <c r="R51" s="28"/>
    </row>
    <row r="52" spans="1:18" ht="15.75">
      <c r="A52" s="29"/>
      <c r="B52" t="s">
        <v>58</v>
      </c>
      <c r="C52" s="45">
        <v>45078</v>
      </c>
      <c r="F52" s="1" t="s">
        <v>40</v>
      </c>
      <c r="H52">
        <v>15</v>
      </c>
      <c r="I52" s="28"/>
      <c r="J52" s="29"/>
      <c r="K52" t="s">
        <v>58</v>
      </c>
      <c r="L52" s="45">
        <v>45078</v>
      </c>
      <c r="O52" s="1" t="s">
        <v>40</v>
      </c>
      <c r="Q52">
        <v>15</v>
      </c>
      <c r="R52" s="28"/>
    </row>
    <row r="53" spans="1:18" ht="15.75">
      <c r="A53" s="29"/>
      <c r="I53" s="28"/>
      <c r="J53" s="29"/>
      <c r="R53" s="28"/>
    </row>
    <row r="54" spans="1:18" ht="15.75">
      <c r="A54" s="29"/>
      <c r="B54" s="200" t="s">
        <v>41</v>
      </c>
      <c r="C54" s="200"/>
      <c r="D54" s="200"/>
      <c r="F54" s="200" t="s">
        <v>42</v>
      </c>
      <c r="G54" s="200"/>
      <c r="H54" s="200"/>
      <c r="I54" s="34"/>
      <c r="J54" s="29"/>
      <c r="K54" s="200" t="s">
        <v>41</v>
      </c>
      <c r="L54" s="200"/>
      <c r="M54" s="200"/>
      <c r="O54" s="200" t="s">
        <v>42</v>
      </c>
      <c r="P54" s="200"/>
      <c r="Q54" s="200"/>
      <c r="R54" s="34"/>
    </row>
    <row r="55" spans="1:18" ht="15.75">
      <c r="A55" s="29"/>
      <c r="B55" t="s">
        <v>43</v>
      </c>
      <c r="D55" s="40">
        <v>225.02</v>
      </c>
      <c r="F55" t="s">
        <v>44</v>
      </c>
      <c r="H55" s="40">
        <f>D55*9.45/100</f>
        <v>21.264389999999999</v>
      </c>
      <c r="I55" s="28"/>
      <c r="J55" s="29"/>
      <c r="K55" t="s">
        <v>43</v>
      </c>
      <c r="M55" s="40">
        <v>225</v>
      </c>
      <c r="O55" t="s">
        <v>44</v>
      </c>
      <c r="Q55" s="56">
        <f>M55*9.45/100</f>
        <v>21.262499999999999</v>
      </c>
      <c r="R55" s="28"/>
    </row>
    <row r="56" spans="1:18" ht="15.75">
      <c r="A56" s="29"/>
      <c r="B56" t="s">
        <v>45</v>
      </c>
      <c r="D56" s="40">
        <v>0</v>
      </c>
      <c r="F56" t="s">
        <v>46</v>
      </c>
      <c r="H56" s="40">
        <v>0</v>
      </c>
      <c r="I56" s="28"/>
      <c r="J56" s="29"/>
      <c r="K56" t="s">
        <v>45</v>
      </c>
      <c r="M56" s="40">
        <v>0</v>
      </c>
      <c r="O56" t="s">
        <v>46</v>
      </c>
      <c r="Q56" s="40">
        <v>0</v>
      </c>
      <c r="R56" s="28"/>
    </row>
    <row r="57" spans="1:18" ht="15.75">
      <c r="A57" s="29"/>
      <c r="B57" t="s">
        <v>47</v>
      </c>
      <c r="D57" s="41">
        <f>D55/12</f>
        <v>18.751666666666669</v>
      </c>
      <c r="I57" s="28"/>
      <c r="J57" s="29"/>
      <c r="K57" t="s">
        <v>47</v>
      </c>
      <c r="M57" s="41">
        <f>M55/12</f>
        <v>18.75</v>
      </c>
      <c r="R57" s="28"/>
    </row>
    <row r="58" spans="1:18" ht="15.75">
      <c r="A58" s="29"/>
      <c r="B58" t="s">
        <v>48</v>
      </c>
      <c r="D58" s="41">
        <f>D55/12</f>
        <v>18.751666666666669</v>
      </c>
      <c r="I58" s="28"/>
      <c r="J58" s="29"/>
      <c r="K58" t="s">
        <v>48</v>
      </c>
      <c r="M58" s="41">
        <f>M55/12</f>
        <v>18.75</v>
      </c>
      <c r="R58" s="28"/>
    </row>
    <row r="59" spans="1:18" ht="15.75">
      <c r="A59" s="29"/>
      <c r="B59" t="s">
        <v>49</v>
      </c>
      <c r="D59" s="41">
        <f>D55*8.33%</f>
        <v>18.744166</v>
      </c>
      <c r="I59" s="28"/>
      <c r="J59" s="29"/>
      <c r="K59" t="s">
        <v>49</v>
      </c>
      <c r="M59" s="41"/>
      <c r="R59" s="28"/>
    </row>
    <row r="60" spans="1:18" ht="15.75">
      <c r="A60" s="29"/>
      <c r="B60" s="37" t="s">
        <v>50</v>
      </c>
      <c r="C60" s="38"/>
      <c r="D60" s="42">
        <f>SUM(D55:D59)</f>
        <v>281.26749933333338</v>
      </c>
      <c r="F60" s="37" t="s">
        <v>51</v>
      </c>
      <c r="G60" s="38"/>
      <c r="H60" s="42">
        <f>SUM(H55:H59)</f>
        <v>21.264389999999999</v>
      </c>
      <c r="I60" s="35"/>
      <c r="J60" s="29"/>
      <c r="K60" s="37" t="s">
        <v>50</v>
      </c>
      <c r="L60" s="38"/>
      <c r="M60" s="42">
        <f>SUM(M55:M59)</f>
        <v>262.5</v>
      </c>
      <c r="O60" s="37" t="s">
        <v>51</v>
      </c>
      <c r="P60" s="38"/>
      <c r="Q60" s="42">
        <f>SUM(Q55:Q59)</f>
        <v>21.262499999999999</v>
      </c>
      <c r="R60" s="35"/>
    </row>
    <row r="61" spans="1:18">
      <c r="A61" s="29"/>
      <c r="E61" s="202">
        <f>D60-H60</f>
        <v>260.00310933333338</v>
      </c>
      <c r="I61" s="30"/>
      <c r="J61" s="29"/>
      <c r="N61" s="202">
        <f>M60-Q60</f>
        <v>241.23750000000001</v>
      </c>
      <c r="R61" s="30"/>
    </row>
    <row r="62" spans="1:18">
      <c r="A62" s="29"/>
      <c r="E62" s="202"/>
      <c r="I62" s="30"/>
      <c r="J62" s="29"/>
      <c r="N62" s="202"/>
      <c r="R62" s="30"/>
    </row>
    <row r="63" spans="1:18">
      <c r="A63" s="29"/>
      <c r="E63" s="39" t="s">
        <v>52</v>
      </c>
      <c r="I63" s="30"/>
      <c r="J63" s="29"/>
      <c r="N63" s="39" t="s">
        <v>52</v>
      </c>
      <c r="R63" s="30"/>
    </row>
    <row r="64" spans="1:18">
      <c r="A64" s="29"/>
      <c r="I64" s="30"/>
      <c r="J64" s="29"/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B67" s="201" t="s">
        <v>53</v>
      </c>
      <c r="C67" s="201"/>
      <c r="D67" s="201"/>
      <c r="F67" s="201" t="s">
        <v>54</v>
      </c>
      <c r="G67" s="201"/>
      <c r="H67" s="201"/>
      <c r="I67" s="36"/>
      <c r="J67" s="29"/>
      <c r="K67" s="201" t="s">
        <v>53</v>
      </c>
      <c r="L67" s="201"/>
      <c r="M67" s="201"/>
      <c r="O67" s="201" t="s">
        <v>54</v>
      </c>
      <c r="P67" s="201"/>
      <c r="Q67" s="201"/>
      <c r="R67" s="36"/>
    </row>
    <row r="68" spans="1:18">
      <c r="A68" s="31"/>
      <c r="B68" s="32"/>
      <c r="C68" s="32"/>
      <c r="D68" s="32"/>
      <c r="E68" s="32"/>
      <c r="F68" s="32"/>
      <c r="G68" s="32"/>
      <c r="H68" s="32"/>
      <c r="I68" s="33"/>
      <c r="J68" s="31"/>
      <c r="K68" s="32"/>
      <c r="L68" s="32"/>
      <c r="M68" s="32"/>
      <c r="N68" s="32"/>
      <c r="O68" s="32"/>
      <c r="P68" s="32"/>
      <c r="Q68" s="32"/>
      <c r="R68" s="33"/>
    </row>
    <row r="70" spans="1:18" ht="26.25">
      <c r="A70" s="194" t="s">
        <v>55</v>
      </c>
      <c r="B70" s="195"/>
      <c r="C70" s="195"/>
      <c r="D70" s="195"/>
      <c r="E70" s="195"/>
      <c r="F70" s="195"/>
      <c r="G70" s="195"/>
      <c r="H70" s="195"/>
      <c r="I70" s="196"/>
      <c r="J70" s="194" t="s">
        <v>55</v>
      </c>
      <c r="K70" s="195"/>
      <c r="L70" s="195"/>
      <c r="M70" s="195"/>
      <c r="N70" s="195"/>
      <c r="O70" s="195"/>
      <c r="P70" s="195"/>
      <c r="Q70" s="195"/>
      <c r="R70" s="196"/>
    </row>
    <row r="71" spans="1:18" ht="21">
      <c r="A71" s="197" t="s">
        <v>39</v>
      </c>
      <c r="B71" s="198"/>
      <c r="C71" s="198"/>
      <c r="D71" s="198"/>
      <c r="E71" s="198"/>
      <c r="F71" s="198"/>
      <c r="G71" s="198"/>
      <c r="H71" s="198"/>
      <c r="I71" s="199"/>
      <c r="J71" s="197" t="s">
        <v>39</v>
      </c>
      <c r="K71" s="198"/>
      <c r="L71" s="198"/>
      <c r="M71" s="198"/>
      <c r="N71" s="198"/>
      <c r="O71" s="198"/>
      <c r="P71" s="198"/>
      <c r="Q71" s="198"/>
      <c r="R71" s="199"/>
    </row>
    <row r="72" spans="1:18" ht="21">
      <c r="A72" s="29"/>
      <c r="B72" s="43"/>
      <c r="C72" s="43"/>
      <c r="D72" s="43"/>
      <c r="E72" s="43"/>
      <c r="F72" s="43"/>
      <c r="G72" s="43"/>
      <c r="H72" s="43"/>
      <c r="I72" s="44"/>
      <c r="J72" s="29"/>
      <c r="K72" s="43"/>
      <c r="L72" s="43"/>
      <c r="M72" s="43"/>
      <c r="N72" s="43"/>
      <c r="O72" s="43"/>
      <c r="P72" s="43"/>
      <c r="Q72" s="43"/>
      <c r="R72" s="44"/>
    </row>
    <row r="73" spans="1:18" ht="15.75">
      <c r="A73" s="29"/>
      <c r="B73" s="1" t="s">
        <v>56</v>
      </c>
      <c r="C73" t="s">
        <v>298</v>
      </c>
      <c r="F73" t="s">
        <v>59</v>
      </c>
      <c r="G73" t="s">
        <v>301</v>
      </c>
      <c r="I73" s="28"/>
      <c r="J73" s="29"/>
      <c r="K73" s="1" t="s">
        <v>56</v>
      </c>
      <c r="L73" t="s">
        <v>299</v>
      </c>
      <c r="O73" t="s">
        <v>59</v>
      </c>
      <c r="P73" t="s">
        <v>300</v>
      </c>
      <c r="R73" s="28"/>
    </row>
    <row r="74" spans="1:18" ht="15.75">
      <c r="A74" s="29"/>
      <c r="B74" s="1" t="s">
        <v>57</v>
      </c>
      <c r="C74" s="203">
        <v>1704695558</v>
      </c>
      <c r="D74" s="203"/>
      <c r="I74" s="28"/>
      <c r="J74" s="29"/>
      <c r="K74" s="1" t="s">
        <v>57</v>
      </c>
      <c r="L74">
        <v>1705718847</v>
      </c>
      <c r="R74" s="28"/>
    </row>
    <row r="75" spans="1:18" ht="15.75">
      <c r="A75" s="29"/>
      <c r="B75" t="s">
        <v>58</v>
      </c>
      <c r="C75" s="45">
        <v>45078</v>
      </c>
      <c r="F75" s="1" t="s">
        <v>40</v>
      </c>
      <c r="H75">
        <v>15</v>
      </c>
      <c r="I75" s="28"/>
      <c r="J75" s="29"/>
      <c r="K75" t="s">
        <v>58</v>
      </c>
      <c r="L75" s="45">
        <v>45078</v>
      </c>
      <c r="O75" s="1" t="s">
        <v>40</v>
      </c>
      <c r="Q75">
        <v>15</v>
      </c>
      <c r="R75" s="28"/>
    </row>
    <row r="76" spans="1:18" ht="15.75">
      <c r="A76" s="29"/>
      <c r="I76" s="28"/>
      <c r="J76" s="29"/>
      <c r="R76" s="28"/>
    </row>
    <row r="77" spans="1:18" ht="15.75">
      <c r="A77" s="29"/>
      <c r="B77" s="200" t="s">
        <v>41</v>
      </c>
      <c r="C77" s="200"/>
      <c r="D77" s="200"/>
      <c r="F77" s="200" t="s">
        <v>42</v>
      </c>
      <c r="G77" s="200"/>
      <c r="H77" s="200"/>
      <c r="I77" s="34"/>
      <c r="J77" s="29"/>
      <c r="K77" s="200" t="s">
        <v>41</v>
      </c>
      <c r="L77" s="200"/>
      <c r="M77" s="200"/>
      <c r="O77" s="200" t="s">
        <v>42</v>
      </c>
      <c r="P77" s="200"/>
      <c r="Q77" s="200"/>
      <c r="R77" s="34"/>
    </row>
    <row r="78" spans="1:18" ht="15.75">
      <c r="A78" s="29"/>
      <c r="B78" t="s">
        <v>43</v>
      </c>
      <c r="D78" s="40">
        <v>225</v>
      </c>
      <c r="F78" t="s">
        <v>44</v>
      </c>
      <c r="H78" s="40">
        <f>D78*9.45/100</f>
        <v>21.262499999999999</v>
      </c>
      <c r="I78" s="28"/>
      <c r="J78" s="29"/>
      <c r="K78" t="s">
        <v>43</v>
      </c>
      <c r="M78" s="40">
        <v>225</v>
      </c>
      <c r="O78" t="s">
        <v>44</v>
      </c>
      <c r="Q78" s="40">
        <f>M78*9.45/100</f>
        <v>21.262499999999999</v>
      </c>
      <c r="R78" s="28"/>
    </row>
    <row r="79" spans="1:18" ht="15.75">
      <c r="A79" s="29"/>
      <c r="B79" t="s">
        <v>45</v>
      </c>
      <c r="D79" s="40">
        <v>0</v>
      </c>
      <c r="F79" t="s">
        <v>46</v>
      </c>
      <c r="H79" s="40">
        <v>0</v>
      </c>
      <c r="I79" s="28"/>
      <c r="J79" s="29"/>
      <c r="K79" t="s">
        <v>45</v>
      </c>
      <c r="M79" s="40">
        <v>0</v>
      </c>
      <c r="O79" t="s">
        <v>46</v>
      </c>
      <c r="Q79" s="40">
        <v>0</v>
      </c>
      <c r="R79" s="28"/>
    </row>
    <row r="80" spans="1:18" ht="15.75">
      <c r="A80" s="29"/>
      <c r="B80" t="s">
        <v>47</v>
      </c>
      <c r="D80" s="41">
        <f>D78/12</f>
        <v>18.75</v>
      </c>
      <c r="I80" s="28"/>
      <c r="J80" s="29"/>
      <c r="K80" t="s">
        <v>47</v>
      </c>
      <c r="M80" s="41">
        <f>M78/12</f>
        <v>18.75</v>
      </c>
      <c r="R80" s="28"/>
    </row>
    <row r="81" spans="1:18" ht="15.75">
      <c r="A81" s="29"/>
      <c r="B81" t="s">
        <v>48</v>
      </c>
      <c r="D81" s="41">
        <f>D78/12</f>
        <v>18.75</v>
      </c>
      <c r="I81" s="28"/>
      <c r="J81" s="29"/>
      <c r="K81" t="s">
        <v>48</v>
      </c>
      <c r="M81" s="41">
        <f>M78/12</f>
        <v>18.75</v>
      </c>
      <c r="R81" s="28"/>
    </row>
    <row r="82" spans="1:18" ht="15.75">
      <c r="A82" s="29"/>
      <c r="B82" t="s">
        <v>49</v>
      </c>
      <c r="D82" s="41"/>
      <c r="I82" s="28"/>
      <c r="J82" s="29"/>
      <c r="K82" t="s">
        <v>49</v>
      </c>
      <c r="M82" s="41"/>
      <c r="R82" s="28"/>
    </row>
    <row r="83" spans="1:18" ht="15.75">
      <c r="A83" s="29"/>
      <c r="B83" s="37" t="s">
        <v>50</v>
      </c>
      <c r="C83" s="38"/>
      <c r="D83" s="42">
        <f>SUM(D78:D82)</f>
        <v>262.5</v>
      </c>
      <c r="F83" s="37" t="s">
        <v>51</v>
      </c>
      <c r="G83" s="38"/>
      <c r="H83" s="42">
        <f>SUM(H78:H82)</f>
        <v>21.262499999999999</v>
      </c>
      <c r="I83" s="35"/>
      <c r="J83" s="29"/>
      <c r="K83" s="37" t="s">
        <v>50</v>
      </c>
      <c r="L83" s="38"/>
      <c r="M83" s="42">
        <f>SUM(M78:M82)</f>
        <v>262.5</v>
      </c>
      <c r="O83" s="37" t="s">
        <v>51</v>
      </c>
      <c r="P83" s="38"/>
      <c r="Q83" s="42">
        <f>SUM(Q78:Q82)</f>
        <v>21.262499999999999</v>
      </c>
      <c r="R83" s="35"/>
    </row>
    <row r="84" spans="1:18">
      <c r="A84" s="29"/>
      <c r="E84" s="202">
        <f>D83-H83</f>
        <v>241.23750000000001</v>
      </c>
      <c r="I84" s="30"/>
      <c r="J84" s="29"/>
      <c r="N84" s="202">
        <f>M83-Q83</f>
        <v>241.23750000000001</v>
      </c>
      <c r="R84" s="30"/>
    </row>
    <row r="85" spans="1:18">
      <c r="A85" s="29"/>
      <c r="E85" s="202"/>
      <c r="I85" s="30"/>
      <c r="J85" s="29"/>
      <c r="N85" s="202"/>
      <c r="R85" s="30"/>
    </row>
    <row r="86" spans="1:18">
      <c r="A86" s="29"/>
      <c r="E86" s="39" t="s">
        <v>52</v>
      </c>
      <c r="I86" s="30"/>
      <c r="J86" s="29"/>
      <c r="N86" s="39" t="s">
        <v>52</v>
      </c>
      <c r="R86" s="30"/>
    </row>
    <row r="87" spans="1:18">
      <c r="A87" s="29"/>
      <c r="I87" s="30"/>
      <c r="J87" s="29"/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B90" s="201" t="s">
        <v>53</v>
      </c>
      <c r="C90" s="201"/>
      <c r="D90" s="201"/>
      <c r="F90" s="201" t="s">
        <v>54</v>
      </c>
      <c r="G90" s="201"/>
      <c r="H90" s="201"/>
      <c r="I90" s="36"/>
      <c r="J90" s="29"/>
      <c r="K90" s="201" t="s">
        <v>53</v>
      </c>
      <c r="L90" s="201"/>
      <c r="M90" s="201"/>
      <c r="O90" s="201" t="s">
        <v>54</v>
      </c>
      <c r="P90" s="201"/>
      <c r="Q90" s="201"/>
      <c r="R90" s="36"/>
    </row>
    <row r="91" spans="1:18">
      <c r="A91" s="29"/>
      <c r="B91" s="165"/>
      <c r="C91" s="165"/>
      <c r="D91" s="165"/>
      <c r="F91" s="165"/>
      <c r="G91" s="165"/>
      <c r="H91" s="165"/>
      <c r="I91" s="36"/>
      <c r="J91" s="29"/>
      <c r="K91" s="165"/>
      <c r="L91" s="165"/>
      <c r="M91" s="165"/>
      <c r="O91" s="165"/>
      <c r="P91" s="165"/>
      <c r="Q91" s="165"/>
      <c r="R91" s="36"/>
    </row>
    <row r="92" spans="1:18">
      <c r="A92" s="31"/>
      <c r="B92" s="32"/>
      <c r="C92" s="32"/>
      <c r="D92" s="32"/>
      <c r="E92" s="32"/>
      <c r="F92" s="32"/>
      <c r="G92" s="32"/>
      <c r="H92" s="32"/>
      <c r="I92" s="33"/>
      <c r="J92" s="31"/>
      <c r="K92" s="32"/>
      <c r="L92" s="32"/>
      <c r="M92" s="32"/>
      <c r="N92" s="32"/>
      <c r="O92" s="32"/>
      <c r="P92" s="32"/>
      <c r="Q92" s="32"/>
      <c r="R92" s="33"/>
    </row>
    <row r="94" spans="1:18" ht="26.25">
      <c r="A94" s="194" t="s">
        <v>55</v>
      </c>
      <c r="B94" s="195"/>
      <c r="C94" s="195"/>
      <c r="D94" s="195"/>
      <c r="E94" s="195"/>
      <c r="F94" s="195"/>
      <c r="G94" s="195"/>
      <c r="H94" s="195"/>
      <c r="I94" s="196"/>
      <c r="J94" s="194" t="s">
        <v>55</v>
      </c>
      <c r="K94" s="195"/>
      <c r="L94" s="195"/>
      <c r="M94" s="195"/>
      <c r="N94" s="195"/>
      <c r="O94" s="195"/>
      <c r="P94" s="195"/>
      <c r="Q94" s="195"/>
      <c r="R94" s="196"/>
    </row>
    <row r="95" spans="1:18" ht="21">
      <c r="A95" s="197" t="s">
        <v>39</v>
      </c>
      <c r="B95" s="198"/>
      <c r="C95" s="198"/>
      <c r="D95" s="198"/>
      <c r="E95" s="198"/>
      <c r="F95" s="198"/>
      <c r="G95" s="198"/>
      <c r="H95" s="198"/>
      <c r="I95" s="199"/>
      <c r="J95" s="197" t="s">
        <v>39</v>
      </c>
      <c r="K95" s="198"/>
      <c r="L95" s="198"/>
      <c r="M95" s="198"/>
      <c r="N95" s="198"/>
      <c r="O95" s="198"/>
      <c r="P95" s="198"/>
      <c r="Q95" s="198"/>
      <c r="R95" s="199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369</v>
      </c>
      <c r="F97" t="s">
        <v>59</v>
      </c>
      <c r="G97" t="s">
        <v>370</v>
      </c>
      <c r="I97" s="28"/>
      <c r="J97" s="29"/>
      <c r="K97" s="1" t="s">
        <v>56</v>
      </c>
      <c r="L97" t="s">
        <v>371</v>
      </c>
      <c r="O97" t="s">
        <v>59</v>
      </c>
      <c r="P97" t="s">
        <v>300</v>
      </c>
      <c r="R97" s="28"/>
    </row>
    <row r="98" spans="1:18" ht="15.75">
      <c r="A98" s="29"/>
      <c r="B98" s="1" t="s">
        <v>57</v>
      </c>
      <c r="C98" s="203">
        <v>1753640125</v>
      </c>
      <c r="D98" s="203"/>
      <c r="I98" s="28"/>
      <c r="J98" s="29"/>
      <c r="K98" s="1" t="s">
        <v>57</v>
      </c>
      <c r="L98" s="57">
        <v>503970881</v>
      </c>
      <c r="R98" s="28"/>
    </row>
    <row r="99" spans="1:18" ht="15.75">
      <c r="A99" s="29"/>
      <c r="B99" t="s">
        <v>58</v>
      </c>
      <c r="C99" s="45">
        <v>45078</v>
      </c>
      <c r="F99" s="1" t="s">
        <v>40</v>
      </c>
      <c r="H99">
        <v>15</v>
      </c>
      <c r="I99" s="28"/>
      <c r="J99" s="29"/>
      <c r="K99" t="s">
        <v>58</v>
      </c>
      <c r="L99" s="45">
        <v>45078</v>
      </c>
      <c r="O99" s="1" t="s">
        <v>40</v>
      </c>
      <c r="Q99">
        <v>15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00" t="s">
        <v>41</v>
      </c>
      <c r="C101" s="200"/>
      <c r="D101" s="200"/>
      <c r="F101" s="200" t="s">
        <v>42</v>
      </c>
      <c r="G101" s="200"/>
      <c r="H101" s="200"/>
      <c r="I101" s="34"/>
      <c r="J101" s="29"/>
      <c r="K101" s="200" t="s">
        <v>41</v>
      </c>
      <c r="L101" s="200"/>
      <c r="M101" s="200"/>
      <c r="O101" s="200" t="s">
        <v>42</v>
      </c>
      <c r="P101" s="200"/>
      <c r="Q101" s="200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225</v>
      </c>
      <c r="O102" t="s">
        <v>44</v>
      </c>
      <c r="Q102" s="40">
        <f>M102*9.45/100</f>
        <v>21.262499999999999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18.75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18.75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/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262.5</v>
      </c>
      <c r="O107" s="37" t="s">
        <v>51</v>
      </c>
      <c r="P107" s="38"/>
      <c r="Q107" s="42">
        <f>SUM(Q102:Q106)</f>
        <v>21.262499999999999</v>
      </c>
      <c r="R107" s="35"/>
    </row>
    <row r="108" spans="1:18">
      <c r="A108" s="29"/>
      <c r="E108" s="202">
        <f>D107-H107</f>
        <v>241.23750000000001</v>
      </c>
      <c r="I108" s="30"/>
      <c r="J108" s="29"/>
      <c r="N108" s="202">
        <f>M107-Q107</f>
        <v>241.23750000000001</v>
      </c>
      <c r="R108" s="30"/>
    </row>
    <row r="109" spans="1:18">
      <c r="A109" s="29"/>
      <c r="E109" s="202"/>
      <c r="I109" s="30"/>
      <c r="J109" s="29"/>
      <c r="N109" s="202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I113" s="30"/>
      <c r="J113" s="29"/>
      <c r="R113" s="30"/>
    </row>
    <row r="114" spans="1:18">
      <c r="A114" s="29"/>
      <c r="B114" s="201" t="s">
        <v>53</v>
      </c>
      <c r="C114" s="201"/>
      <c r="D114" s="201"/>
      <c r="F114" s="201" t="s">
        <v>54</v>
      </c>
      <c r="G114" s="201"/>
      <c r="H114" s="201"/>
      <c r="I114" s="36"/>
      <c r="J114" s="29"/>
      <c r="K114" s="201" t="s">
        <v>53</v>
      </c>
      <c r="L114" s="201"/>
      <c r="M114" s="201"/>
      <c r="O114" s="201" t="s">
        <v>54</v>
      </c>
      <c r="P114" s="201"/>
      <c r="Q114" s="201"/>
      <c r="R114" s="36"/>
    </row>
    <row r="115" spans="1:18">
      <c r="A115" s="31"/>
      <c r="B115" s="32"/>
      <c r="C115" s="32"/>
      <c r="D115" s="32"/>
      <c r="E115" s="32"/>
      <c r="F115" s="32"/>
      <c r="G115" s="32"/>
      <c r="H115" s="32"/>
      <c r="I115" s="33"/>
      <c r="J115" s="31"/>
      <c r="K115" s="32"/>
      <c r="L115" s="32"/>
      <c r="M115" s="32"/>
      <c r="N115" s="32"/>
      <c r="O115" s="32"/>
      <c r="P115" s="32"/>
      <c r="Q115" s="32"/>
      <c r="R115" s="33"/>
    </row>
    <row r="117" spans="1:18" ht="26.25">
      <c r="A117" s="194" t="s">
        <v>55</v>
      </c>
      <c r="B117" s="195"/>
      <c r="C117" s="195"/>
      <c r="D117" s="195"/>
      <c r="E117" s="195"/>
      <c r="F117" s="195"/>
      <c r="G117" s="195"/>
      <c r="H117" s="195"/>
      <c r="I117" s="196"/>
      <c r="J117" s="194" t="s">
        <v>55</v>
      </c>
      <c r="K117" s="195"/>
      <c r="L117" s="195"/>
      <c r="M117" s="195"/>
      <c r="N117" s="195"/>
      <c r="O117" s="195"/>
      <c r="P117" s="195"/>
      <c r="Q117" s="195"/>
      <c r="R117" s="196"/>
    </row>
    <row r="118" spans="1:18" ht="21">
      <c r="A118" s="197" t="s">
        <v>39</v>
      </c>
      <c r="B118" s="198"/>
      <c r="C118" s="198"/>
      <c r="D118" s="198"/>
      <c r="E118" s="198"/>
      <c r="F118" s="198"/>
      <c r="G118" s="198"/>
      <c r="H118" s="198"/>
      <c r="I118" s="199"/>
      <c r="J118" s="197" t="s">
        <v>39</v>
      </c>
      <c r="K118" s="198"/>
      <c r="L118" s="198"/>
      <c r="M118" s="198"/>
      <c r="N118" s="198"/>
      <c r="O118" s="198"/>
      <c r="P118" s="198"/>
      <c r="Q118" s="198"/>
      <c r="R118" s="199"/>
    </row>
    <row r="119" spans="1:18" ht="21">
      <c r="A119" s="29"/>
      <c r="B119" s="43"/>
      <c r="C119" s="43"/>
      <c r="D119" s="43"/>
      <c r="E119" s="43"/>
      <c r="F119" s="43"/>
      <c r="G119" s="43"/>
      <c r="H119" s="43"/>
      <c r="I119" s="44"/>
      <c r="J119" s="29"/>
      <c r="K119" s="43"/>
      <c r="L119" s="43"/>
      <c r="M119" s="43"/>
      <c r="N119" s="43"/>
      <c r="O119" s="43"/>
      <c r="P119" s="43"/>
      <c r="Q119" s="43"/>
      <c r="R119" s="44"/>
    </row>
    <row r="120" spans="1:18" ht="15.75">
      <c r="A120" s="29"/>
      <c r="B120" s="1" t="s">
        <v>56</v>
      </c>
      <c r="C120" t="s">
        <v>582</v>
      </c>
      <c r="F120" t="s">
        <v>59</v>
      </c>
      <c r="G120" t="s">
        <v>370</v>
      </c>
      <c r="I120" s="28"/>
      <c r="J120" s="29"/>
      <c r="K120" s="1" t="s">
        <v>56</v>
      </c>
      <c r="L120" t="s">
        <v>1013</v>
      </c>
      <c r="O120" t="s">
        <v>59</v>
      </c>
      <c r="P120" t="s">
        <v>716</v>
      </c>
      <c r="R120" s="28"/>
    </row>
    <row r="121" spans="1:18" ht="15.75">
      <c r="A121" s="29"/>
      <c r="B121" s="1" t="s">
        <v>57</v>
      </c>
      <c r="C121" s="203">
        <v>1720145711</v>
      </c>
      <c r="D121" s="203"/>
      <c r="I121" s="28"/>
      <c r="J121" s="29"/>
      <c r="K121" s="1" t="s">
        <v>57</v>
      </c>
      <c r="L121" s="57">
        <v>1718998683</v>
      </c>
      <c r="R121" s="28"/>
    </row>
    <row r="122" spans="1:18" ht="15.75">
      <c r="A122" s="29"/>
      <c r="B122" t="s">
        <v>58</v>
      </c>
      <c r="C122" s="45">
        <v>45078</v>
      </c>
      <c r="F122" s="1" t="s">
        <v>40</v>
      </c>
      <c r="H122">
        <v>15</v>
      </c>
      <c r="I122" s="28"/>
      <c r="J122" s="29"/>
      <c r="K122" t="s">
        <v>58</v>
      </c>
      <c r="L122" s="45">
        <v>45078</v>
      </c>
      <c r="O122" s="1" t="s">
        <v>40</v>
      </c>
      <c r="Q122">
        <v>30</v>
      </c>
      <c r="R122" s="28"/>
    </row>
    <row r="123" spans="1:18" ht="15.75">
      <c r="A123" s="29"/>
      <c r="I123" s="28"/>
      <c r="J123" s="29"/>
      <c r="R123" s="28"/>
    </row>
    <row r="124" spans="1:18" ht="15.75">
      <c r="A124" s="29"/>
      <c r="B124" s="200" t="s">
        <v>41</v>
      </c>
      <c r="C124" s="200"/>
      <c r="D124" s="200"/>
      <c r="F124" s="200" t="s">
        <v>42</v>
      </c>
      <c r="G124" s="200"/>
      <c r="H124" s="200"/>
      <c r="I124" s="34"/>
      <c r="J124" s="29"/>
      <c r="K124" s="200" t="s">
        <v>41</v>
      </c>
      <c r="L124" s="200"/>
      <c r="M124" s="200"/>
      <c r="O124" s="200" t="s">
        <v>42</v>
      </c>
      <c r="P124" s="200"/>
      <c r="Q124" s="200"/>
      <c r="R124" s="34"/>
    </row>
    <row r="125" spans="1:18" ht="15.75">
      <c r="A125" s="29"/>
      <c r="B125" t="s">
        <v>43</v>
      </c>
      <c r="D125" s="40">
        <v>225</v>
      </c>
      <c r="F125" t="s">
        <v>44</v>
      </c>
      <c r="H125" s="40">
        <f>D125*9.45/100</f>
        <v>21.262499999999999</v>
      </c>
      <c r="I125" s="28"/>
      <c r="J125" s="29"/>
      <c r="K125" t="s">
        <v>43</v>
      </c>
      <c r="M125" s="40">
        <v>450</v>
      </c>
      <c r="O125" t="s">
        <v>44</v>
      </c>
      <c r="Q125" s="40">
        <f>M125*9.45/100</f>
        <v>42.524999999999999</v>
      </c>
      <c r="R125" s="28"/>
    </row>
    <row r="126" spans="1:18" ht="15.75">
      <c r="A126" s="29"/>
      <c r="B126" t="s">
        <v>45</v>
      </c>
      <c r="D126" s="40">
        <v>0</v>
      </c>
      <c r="F126" t="s">
        <v>46</v>
      </c>
      <c r="H126" s="40">
        <v>0</v>
      </c>
      <c r="I126" s="28"/>
      <c r="J126" s="29"/>
      <c r="K126" t="s">
        <v>45</v>
      </c>
      <c r="M126" s="40">
        <v>0</v>
      </c>
      <c r="O126" t="s">
        <v>46</v>
      </c>
      <c r="Q126" s="40">
        <v>0</v>
      </c>
      <c r="R126" s="28"/>
    </row>
    <row r="127" spans="1:18" ht="15.75">
      <c r="A127" s="29"/>
      <c r="B127" t="s">
        <v>47</v>
      </c>
      <c r="D127" s="41">
        <f>D125/12</f>
        <v>18.75</v>
      </c>
      <c r="I127" s="28"/>
      <c r="J127" s="29"/>
      <c r="K127" t="s">
        <v>47</v>
      </c>
      <c r="M127" s="41">
        <f>M125/12</f>
        <v>37.5</v>
      </c>
      <c r="R127" s="28"/>
    </row>
    <row r="128" spans="1:18" ht="15.75">
      <c r="A128" s="29"/>
      <c r="B128" t="s">
        <v>48</v>
      </c>
      <c r="D128" s="41">
        <f>D125/12</f>
        <v>18.75</v>
      </c>
      <c r="I128" s="28"/>
      <c r="J128" s="29"/>
      <c r="K128" t="s">
        <v>48</v>
      </c>
      <c r="M128" s="41">
        <f>M125/12</f>
        <v>37.5</v>
      </c>
      <c r="R128" s="28"/>
    </row>
    <row r="129" spans="1:18" ht="15.75">
      <c r="A129" s="29"/>
      <c r="B129" t="s">
        <v>49</v>
      </c>
      <c r="D129" s="41"/>
      <c r="I129" s="28"/>
      <c r="J129" s="29"/>
      <c r="K129" t="s">
        <v>49</v>
      </c>
      <c r="M129" s="41">
        <f>M125*8.33%</f>
        <v>37.484999999999999</v>
      </c>
      <c r="R129" s="28"/>
    </row>
    <row r="130" spans="1:18" ht="15.75">
      <c r="A130" s="29"/>
      <c r="B130" s="37" t="s">
        <v>50</v>
      </c>
      <c r="C130" s="38"/>
      <c r="D130" s="42">
        <f>SUM(D125:D129)</f>
        <v>262.5</v>
      </c>
      <c r="F130" s="37" t="s">
        <v>51</v>
      </c>
      <c r="G130" s="38"/>
      <c r="H130" s="42">
        <f>SUM(H125:H129)</f>
        <v>21.262499999999999</v>
      </c>
      <c r="I130" s="35"/>
      <c r="J130" s="29"/>
      <c r="K130" s="37" t="s">
        <v>50</v>
      </c>
      <c r="L130" s="38"/>
      <c r="M130" s="42">
        <f>SUM(M125:M129)</f>
        <v>562.48500000000001</v>
      </c>
      <c r="O130" s="37" t="s">
        <v>51</v>
      </c>
      <c r="P130" s="38"/>
      <c r="Q130" s="42">
        <f>SUM(Q125:Q129)</f>
        <v>42.524999999999999</v>
      </c>
      <c r="R130" s="35"/>
    </row>
    <row r="131" spans="1:18">
      <c r="A131" s="29"/>
      <c r="E131" s="202">
        <f>D130-H130</f>
        <v>241.23750000000001</v>
      </c>
      <c r="I131" s="30"/>
      <c r="J131" s="29"/>
      <c r="N131" s="202">
        <f>M130-Q130</f>
        <v>519.96</v>
      </c>
      <c r="R131" s="30"/>
    </row>
    <row r="132" spans="1:18">
      <c r="A132" s="29"/>
      <c r="E132" s="202"/>
      <c r="I132" s="30"/>
      <c r="J132" s="29"/>
      <c r="N132" s="202"/>
      <c r="R132" s="30"/>
    </row>
    <row r="133" spans="1:18">
      <c r="A133" s="29"/>
      <c r="E133" s="39" t="s">
        <v>52</v>
      </c>
      <c r="I133" s="30"/>
      <c r="J133" s="29"/>
      <c r="N133" s="39" t="s">
        <v>52</v>
      </c>
      <c r="R133" s="30"/>
    </row>
    <row r="134" spans="1:18">
      <c r="A134" s="29"/>
      <c r="I134" s="30"/>
      <c r="J134" s="29"/>
      <c r="R134" s="30"/>
    </row>
    <row r="135" spans="1:18">
      <c r="A135" s="29"/>
      <c r="I135" s="30"/>
      <c r="J135" s="29"/>
      <c r="R135" s="30"/>
    </row>
    <row r="136" spans="1:18">
      <c r="A136" s="29"/>
      <c r="I136" s="30"/>
      <c r="J136" s="29"/>
      <c r="R136" s="30"/>
    </row>
    <row r="137" spans="1:18">
      <c r="A137" s="29"/>
      <c r="B137" s="201" t="s">
        <v>53</v>
      </c>
      <c r="C137" s="201"/>
      <c r="D137" s="201"/>
      <c r="F137" s="201" t="s">
        <v>54</v>
      </c>
      <c r="G137" s="201"/>
      <c r="H137" s="201"/>
      <c r="I137" s="36"/>
      <c r="J137" s="29"/>
      <c r="K137" s="201" t="s">
        <v>53</v>
      </c>
      <c r="L137" s="201"/>
      <c r="M137" s="201"/>
      <c r="O137" s="201" t="s">
        <v>54</v>
      </c>
      <c r="P137" s="201"/>
      <c r="Q137" s="201"/>
      <c r="R137" s="36"/>
    </row>
    <row r="138" spans="1:18">
      <c r="A138" s="31"/>
      <c r="B138" s="32"/>
      <c r="C138" s="32"/>
      <c r="D138" s="32"/>
      <c r="E138" s="32"/>
      <c r="F138" s="32"/>
      <c r="G138" s="32"/>
      <c r="H138" s="32"/>
      <c r="I138" s="33"/>
      <c r="J138" s="31"/>
      <c r="K138" s="32"/>
      <c r="L138" s="32"/>
      <c r="M138" s="32"/>
      <c r="N138" s="32"/>
      <c r="O138" s="32"/>
      <c r="P138" s="32"/>
      <c r="Q138" s="32"/>
      <c r="R138" s="33"/>
    </row>
    <row r="139" spans="1:18" ht="26.25">
      <c r="B139" s="84"/>
      <c r="C139" s="84"/>
      <c r="D139" s="195" t="s">
        <v>55</v>
      </c>
      <c r="E139" s="195"/>
      <c r="F139" s="195"/>
      <c r="G139" s="84"/>
      <c r="H139" s="84"/>
      <c r="I139" s="85"/>
      <c r="K139" s="84"/>
      <c r="L139" s="84"/>
      <c r="M139" s="195" t="s">
        <v>55</v>
      </c>
      <c r="N139" s="195"/>
      <c r="O139" s="195"/>
      <c r="P139" s="84"/>
      <c r="Q139" s="84"/>
      <c r="R139" s="85"/>
    </row>
    <row r="140" spans="1:18" ht="21">
      <c r="B140" s="43"/>
      <c r="C140" s="43"/>
      <c r="D140" s="198" t="s">
        <v>39</v>
      </c>
      <c r="E140" s="198"/>
      <c r="F140" s="198"/>
      <c r="G140" s="43"/>
      <c r="H140" s="43"/>
      <c r="I140" s="44"/>
      <c r="K140" s="43"/>
      <c r="L140" s="43"/>
      <c r="M140" s="198" t="s">
        <v>39</v>
      </c>
      <c r="N140" s="198"/>
      <c r="O140" s="198"/>
      <c r="P140" s="43"/>
      <c r="Q140" s="43"/>
      <c r="R140" s="44"/>
    </row>
    <row r="141" spans="1:18" ht="21">
      <c r="A141" s="29"/>
      <c r="B141" s="43"/>
      <c r="C141" s="43"/>
      <c r="D141" s="43"/>
      <c r="E141" s="43"/>
      <c r="F141" s="43"/>
      <c r="G141" s="43"/>
      <c r="H141" s="43"/>
      <c r="I141" s="44"/>
      <c r="J141" s="29"/>
      <c r="K141" s="43"/>
      <c r="L141" s="43"/>
      <c r="M141" s="43"/>
      <c r="N141" s="43"/>
      <c r="O141" s="43"/>
      <c r="P141" s="43"/>
      <c r="Q141" s="43"/>
      <c r="R141" s="44"/>
    </row>
    <row r="142" spans="1:18" ht="15.75">
      <c r="A142" s="29"/>
      <c r="B142" s="1" t="s">
        <v>56</v>
      </c>
      <c r="C142" t="s">
        <v>717</v>
      </c>
      <c r="F142" t="s">
        <v>59</v>
      </c>
      <c r="G142" s="208" t="s">
        <v>718</v>
      </c>
      <c r="H142" s="208"/>
      <c r="I142" s="28"/>
      <c r="J142" s="29"/>
      <c r="K142" s="1" t="s">
        <v>56</v>
      </c>
      <c r="L142" t="s">
        <v>1012</v>
      </c>
      <c r="O142" t="s">
        <v>59</v>
      </c>
      <c r="P142" s="208" t="s">
        <v>718</v>
      </c>
      <c r="Q142" s="208"/>
      <c r="R142" s="28"/>
    </row>
    <row r="143" spans="1:18" ht="15.75">
      <c r="A143" s="29"/>
      <c r="B143" s="1" t="s">
        <v>57</v>
      </c>
      <c r="C143" s="203">
        <v>1721244075</v>
      </c>
      <c r="D143" s="203"/>
      <c r="F143" s="210" t="s">
        <v>731</v>
      </c>
      <c r="G143" s="210"/>
      <c r="H143">
        <v>225.02</v>
      </c>
      <c r="I143" s="28"/>
      <c r="J143" s="29"/>
      <c r="K143" s="1" t="s">
        <v>57</v>
      </c>
      <c r="L143">
        <v>924011786</v>
      </c>
      <c r="O143" s="210" t="s">
        <v>731</v>
      </c>
      <c r="P143" s="210"/>
      <c r="Q143">
        <v>229.36</v>
      </c>
      <c r="R143" s="28"/>
    </row>
    <row r="144" spans="1:18" ht="15.75">
      <c r="A144" s="29"/>
      <c r="B144" t="s">
        <v>58</v>
      </c>
      <c r="C144" s="45">
        <v>45078</v>
      </c>
      <c r="F144" s="1" t="s">
        <v>40</v>
      </c>
      <c r="H144">
        <v>15</v>
      </c>
      <c r="I144" s="28"/>
      <c r="J144" s="29"/>
      <c r="K144" t="s">
        <v>58</v>
      </c>
      <c r="L144" s="45">
        <v>45078</v>
      </c>
      <c r="O144" s="1" t="s">
        <v>40</v>
      </c>
      <c r="Q144">
        <v>15</v>
      </c>
      <c r="R144" s="28"/>
    </row>
    <row r="145" spans="1:18" ht="15.75">
      <c r="A145" s="29"/>
      <c r="I145" s="28"/>
      <c r="J145" s="29"/>
      <c r="R145" s="28"/>
    </row>
    <row r="146" spans="1:18" ht="15.75">
      <c r="A146" s="29"/>
      <c r="B146" s="200" t="s">
        <v>41</v>
      </c>
      <c r="C146" s="200"/>
      <c r="D146" s="200"/>
      <c r="F146" s="200" t="s">
        <v>42</v>
      </c>
      <c r="G146" s="200"/>
      <c r="H146" s="200"/>
      <c r="I146" s="34"/>
      <c r="J146" s="29"/>
      <c r="K146" s="200" t="s">
        <v>41</v>
      </c>
      <c r="L146" s="200"/>
      <c r="M146" s="200"/>
      <c r="O146" s="200" t="s">
        <v>732</v>
      </c>
      <c r="P146" s="200"/>
      <c r="Q146" s="200"/>
      <c r="R146" s="34"/>
    </row>
    <row r="147" spans="1:18" ht="15.75">
      <c r="A147" s="29"/>
      <c r="B147" t="s">
        <v>43</v>
      </c>
      <c r="D147" s="40">
        <v>225.02</v>
      </c>
      <c r="F147" t="s">
        <v>44</v>
      </c>
      <c r="H147" s="40">
        <f>D147*9.45/100</f>
        <v>21.264389999999999</v>
      </c>
      <c r="I147" s="28"/>
      <c r="J147" s="29"/>
      <c r="K147" t="s">
        <v>43</v>
      </c>
      <c r="M147" s="40">
        <v>225</v>
      </c>
      <c r="O147" t="s">
        <v>44</v>
      </c>
      <c r="Q147" s="40">
        <f>M147*9.45/100</f>
        <v>21.262499999999999</v>
      </c>
      <c r="R147" s="28"/>
    </row>
    <row r="148" spans="1:18" ht="15.75">
      <c r="A148" s="29"/>
      <c r="B148" t="s">
        <v>45</v>
      </c>
      <c r="D148" s="40">
        <v>0</v>
      </c>
      <c r="F148" t="s">
        <v>46</v>
      </c>
      <c r="H148" s="40">
        <v>100</v>
      </c>
      <c r="I148" s="28"/>
      <c r="J148" s="29"/>
      <c r="K148" t="s">
        <v>45</v>
      </c>
      <c r="M148" s="40">
        <v>0</v>
      </c>
      <c r="O148" t="s">
        <v>46</v>
      </c>
      <c r="Q148" s="40">
        <v>0</v>
      </c>
      <c r="R148" s="28"/>
    </row>
    <row r="149" spans="1:18" ht="15.75">
      <c r="A149" s="29"/>
      <c r="B149" t="s">
        <v>47</v>
      </c>
      <c r="D149" s="41">
        <f>D147/12</f>
        <v>18.751666666666669</v>
      </c>
      <c r="I149" s="28"/>
      <c r="J149" s="29"/>
      <c r="K149" t="s">
        <v>47</v>
      </c>
      <c r="M149" s="41">
        <f>M147/12</f>
        <v>18.75</v>
      </c>
      <c r="R149" s="28"/>
    </row>
    <row r="150" spans="1:18" ht="15.75">
      <c r="A150" s="29"/>
      <c r="B150" t="s">
        <v>48</v>
      </c>
      <c r="D150" s="41">
        <f>D147/12</f>
        <v>18.751666666666669</v>
      </c>
      <c r="I150" s="28"/>
      <c r="J150" s="29"/>
      <c r="K150" t="s">
        <v>48</v>
      </c>
      <c r="M150" s="41">
        <f>M147/12</f>
        <v>18.75</v>
      </c>
      <c r="R150" s="28"/>
    </row>
    <row r="151" spans="1:18" ht="15.75">
      <c r="A151" s="29"/>
      <c r="D151" s="41"/>
      <c r="I151" s="28"/>
      <c r="J151" s="29"/>
      <c r="M151" s="41"/>
      <c r="R151" s="28"/>
    </row>
    <row r="152" spans="1:18" ht="15.75">
      <c r="A152" s="29"/>
      <c r="B152" s="209" t="s">
        <v>50</v>
      </c>
      <c r="C152" s="209"/>
      <c r="D152" s="42">
        <f>SUM(D147:D151)</f>
        <v>262.52333333333337</v>
      </c>
      <c r="F152" s="209" t="s">
        <v>51</v>
      </c>
      <c r="G152" s="209"/>
      <c r="H152" s="42">
        <f>SUM(H147:H151)</f>
        <v>121.26438999999999</v>
      </c>
      <c r="I152" s="35"/>
      <c r="J152" s="29"/>
      <c r="K152" s="37" t="s">
        <v>50</v>
      </c>
      <c r="L152" s="38"/>
      <c r="M152" s="42">
        <f>SUM(M147:M151)</f>
        <v>262.5</v>
      </c>
      <c r="O152" s="209" t="s">
        <v>51</v>
      </c>
      <c r="P152" s="209"/>
      <c r="Q152" s="42">
        <f>SUM(Q147:Q151)</f>
        <v>21.262499999999999</v>
      </c>
      <c r="R152" s="35"/>
    </row>
    <row r="153" spans="1:18" ht="18.75">
      <c r="A153" s="29"/>
      <c r="E153" s="86">
        <f>D152-H152</f>
        <v>141.25894333333338</v>
      </c>
      <c r="I153" s="30"/>
      <c r="J153" s="29"/>
      <c r="N153" s="86">
        <f>M152-Q152</f>
        <v>241.23750000000001</v>
      </c>
      <c r="R153" s="30"/>
    </row>
    <row r="154" spans="1:18" ht="18.75">
      <c r="A154" s="29"/>
      <c r="E154" s="86"/>
      <c r="I154" s="30"/>
      <c r="J154" s="29"/>
      <c r="N154" s="86"/>
      <c r="R154" s="30"/>
    </row>
    <row r="155" spans="1:18">
      <c r="A155" s="29"/>
      <c r="E155" s="39" t="s">
        <v>52</v>
      </c>
      <c r="I155" s="30"/>
      <c r="J155" s="29"/>
      <c r="N155" s="39" t="s">
        <v>52</v>
      </c>
      <c r="R155" s="30"/>
    </row>
    <row r="156" spans="1:18">
      <c r="A156" s="29"/>
      <c r="I156" s="30"/>
      <c r="J156" s="29"/>
      <c r="R156" s="30"/>
    </row>
    <row r="157" spans="1:18">
      <c r="A157" s="29"/>
      <c r="I157" s="30"/>
      <c r="J157" s="29"/>
      <c r="R157" s="30"/>
    </row>
    <row r="158" spans="1:18">
      <c r="A158" s="29"/>
      <c r="I158" s="30"/>
      <c r="J158" s="29"/>
      <c r="R158" s="30"/>
    </row>
    <row r="159" spans="1:18">
      <c r="A159" s="29"/>
      <c r="B159" s="87" t="s">
        <v>53</v>
      </c>
      <c r="C159" s="87"/>
      <c r="D159" s="87"/>
      <c r="F159" s="87" t="s">
        <v>54</v>
      </c>
      <c r="G159" s="87"/>
      <c r="H159" s="87"/>
      <c r="I159" s="36"/>
      <c r="J159" s="29"/>
      <c r="K159" s="87" t="s">
        <v>53</v>
      </c>
      <c r="L159" s="87"/>
      <c r="M159" s="87"/>
      <c r="O159" s="87" t="s">
        <v>54</v>
      </c>
      <c r="P159" s="87"/>
      <c r="Q159" s="87"/>
      <c r="R159" s="36"/>
    </row>
    <row r="160" spans="1:18">
      <c r="A160" s="31"/>
      <c r="B160" s="32"/>
      <c r="C160" s="32"/>
      <c r="D160" s="32"/>
      <c r="E160" s="32"/>
      <c r="F160" s="32"/>
      <c r="G160" s="32"/>
      <c r="H160" s="32"/>
      <c r="I160" s="33"/>
      <c r="J160" s="31"/>
      <c r="K160" s="32"/>
      <c r="L160" s="32"/>
      <c r="M160" s="32"/>
      <c r="N160" s="32"/>
      <c r="O160" s="32"/>
      <c r="P160" s="32"/>
      <c r="Q160" s="32"/>
      <c r="R160" s="33"/>
    </row>
    <row r="162" spans="2:9" ht="26.25">
      <c r="B162" s="84"/>
      <c r="C162" s="84"/>
      <c r="D162" s="195" t="s">
        <v>55</v>
      </c>
      <c r="E162" s="195"/>
      <c r="F162" s="195"/>
      <c r="G162" s="84"/>
      <c r="H162" s="84"/>
      <c r="I162" s="85"/>
    </row>
    <row r="163" spans="2:9" ht="21">
      <c r="B163" s="43"/>
      <c r="C163" s="43"/>
      <c r="D163" s="198" t="s">
        <v>39</v>
      </c>
      <c r="E163" s="198"/>
      <c r="F163" s="198"/>
      <c r="G163" s="43"/>
      <c r="H163" s="43"/>
      <c r="I163" s="44"/>
    </row>
    <row r="164" spans="2:9" ht="21">
      <c r="B164" s="43"/>
      <c r="C164" s="43"/>
      <c r="D164" s="43"/>
      <c r="E164" s="43"/>
      <c r="F164" s="43"/>
      <c r="G164" s="43"/>
      <c r="H164" s="43"/>
      <c r="I164" s="44"/>
    </row>
    <row r="165" spans="2:9" ht="15.75">
      <c r="B165" s="1" t="s">
        <v>56</v>
      </c>
      <c r="C165" t="s">
        <v>1015</v>
      </c>
      <c r="F165" t="s">
        <v>59</v>
      </c>
      <c r="G165" s="208" t="s">
        <v>718</v>
      </c>
      <c r="H165" s="208"/>
      <c r="I165" s="28"/>
    </row>
    <row r="166" spans="2:9" ht="15.75">
      <c r="B166" s="1" t="s">
        <v>57</v>
      </c>
      <c r="C166" s="203">
        <v>1716325822</v>
      </c>
      <c r="D166" s="203"/>
      <c r="F166" s="210" t="s">
        <v>731</v>
      </c>
      <c r="G166" s="210"/>
      <c r="H166">
        <v>225.02</v>
      </c>
      <c r="I166" s="28"/>
    </row>
    <row r="167" spans="2:9" ht="15.75">
      <c r="B167" t="s">
        <v>58</v>
      </c>
      <c r="C167" s="45">
        <v>45078</v>
      </c>
      <c r="F167" s="1" t="s">
        <v>40</v>
      </c>
      <c r="H167">
        <v>30</v>
      </c>
      <c r="I167" s="28"/>
    </row>
    <row r="168" spans="2:9" ht="15.75">
      <c r="I168" s="28"/>
    </row>
    <row r="169" spans="2:9" ht="15.75">
      <c r="B169" s="200" t="s">
        <v>41</v>
      </c>
      <c r="C169" s="200"/>
      <c r="D169" s="200"/>
      <c r="F169" s="200" t="s">
        <v>42</v>
      </c>
      <c r="G169" s="200"/>
      <c r="H169" s="200"/>
      <c r="I169" s="34"/>
    </row>
    <row r="170" spans="2:9" ht="15.75">
      <c r="B170" t="s">
        <v>43</v>
      </c>
      <c r="D170" s="40">
        <v>450.04</v>
      </c>
      <c r="F170" t="s">
        <v>44</v>
      </c>
      <c r="H170" s="40">
        <f>D170*9.45/100</f>
        <v>42.528779999999998</v>
      </c>
      <c r="I170" s="28"/>
    </row>
    <row r="171" spans="2:9" ht="15.75">
      <c r="B171" t="s">
        <v>45</v>
      </c>
      <c r="D171" s="40">
        <v>0</v>
      </c>
      <c r="F171" t="s">
        <v>46</v>
      </c>
      <c r="H171" s="40">
        <v>0</v>
      </c>
      <c r="I171" s="28"/>
    </row>
    <row r="172" spans="2:9" ht="15.75">
      <c r="B172" t="s">
        <v>47</v>
      </c>
      <c r="D172" s="41">
        <f>D170/12</f>
        <v>37.503333333333337</v>
      </c>
      <c r="I172" s="28"/>
    </row>
    <row r="173" spans="2:9" ht="15.75">
      <c r="B173" t="s">
        <v>48</v>
      </c>
      <c r="D173" s="41">
        <f>D170/12</f>
        <v>37.503333333333337</v>
      </c>
      <c r="I173" s="28"/>
    </row>
    <row r="174" spans="2:9" ht="15.75">
      <c r="B174" t="s">
        <v>1016</v>
      </c>
      <c r="D174" s="41">
        <f>D170*8.33%</f>
        <v>37.488332</v>
      </c>
      <c r="I174" s="28"/>
    </row>
    <row r="175" spans="2:9" ht="15.75">
      <c r="B175" s="209" t="s">
        <v>50</v>
      </c>
      <c r="C175" s="209"/>
      <c r="D175" s="42">
        <f>SUM(D170:D174)</f>
        <v>562.53499866666675</v>
      </c>
      <c r="F175" s="209" t="s">
        <v>51</v>
      </c>
      <c r="G175" s="209"/>
      <c r="H175" s="42">
        <f>SUM(H170:H174)</f>
        <v>42.528779999999998</v>
      </c>
      <c r="I175" s="35"/>
    </row>
    <row r="176" spans="2:9" ht="18.75">
      <c r="E176" s="86">
        <f>D175-H175</f>
        <v>520.00621866666677</v>
      </c>
      <c r="I176" s="30"/>
    </row>
    <row r="177" spans="2:9" ht="18.75">
      <c r="E177" s="86"/>
      <c r="I177" s="30"/>
    </row>
    <row r="178" spans="2:9">
      <c r="E178" s="39" t="s">
        <v>52</v>
      </c>
      <c r="I178" s="30"/>
    </row>
    <row r="179" spans="2:9">
      <c r="I179" s="30"/>
    </row>
    <row r="180" spans="2:9">
      <c r="I180" s="30"/>
    </row>
    <row r="181" spans="2:9">
      <c r="I181" s="30"/>
    </row>
    <row r="182" spans="2:9">
      <c r="B182" s="87" t="s">
        <v>53</v>
      </c>
      <c r="C182" s="87"/>
      <c r="D182" s="87"/>
      <c r="F182" s="87" t="s">
        <v>54</v>
      </c>
      <c r="G182" s="87"/>
      <c r="H182" s="87"/>
      <c r="I182" s="36"/>
    </row>
    <row r="183" spans="2:9">
      <c r="B183" s="32"/>
      <c r="C183" s="32"/>
      <c r="D183" s="32"/>
      <c r="E183" s="32"/>
      <c r="F183" s="32"/>
      <c r="G183" s="32"/>
      <c r="H183" s="32"/>
      <c r="I183" s="33"/>
    </row>
    <row r="184" spans="2:9" ht="26.25" customHeight="1"/>
    <row r="198" ht="15" customHeight="1"/>
    <row r="199" ht="15" customHeight="1"/>
    <row r="207" ht="26.25" customHeight="1"/>
    <row r="221" ht="15" customHeight="1"/>
    <row r="222" ht="15" customHeight="1"/>
    <row r="230" ht="26.25" customHeight="1"/>
    <row r="244" ht="15" customHeight="1"/>
    <row r="245" ht="15" customHeight="1"/>
    <row r="253" ht="26.25" customHeight="1"/>
    <row r="267" ht="15" customHeight="1"/>
    <row r="268" ht="15" customHeight="1"/>
  </sheetData>
  <mergeCells count="143">
    <mergeCell ref="C27:D27"/>
    <mergeCell ref="C5:D5"/>
    <mergeCell ref="C143:D143"/>
    <mergeCell ref="C166:D166"/>
    <mergeCell ref="D162:F162"/>
    <mergeCell ref="D163:F163"/>
    <mergeCell ref="G165:H165"/>
    <mergeCell ref="F166:G166"/>
    <mergeCell ref="G142:H142"/>
    <mergeCell ref="B30:D30"/>
    <mergeCell ref="A71:I71"/>
    <mergeCell ref="A94:I94"/>
    <mergeCell ref="D139:F139"/>
    <mergeCell ref="D140:F140"/>
    <mergeCell ref="A117:I117"/>
    <mergeCell ref="A118:I118"/>
    <mergeCell ref="B124:D124"/>
    <mergeCell ref="F124:H124"/>
    <mergeCell ref="E131:E132"/>
    <mergeCell ref="B137:D137"/>
    <mergeCell ref="F137:H137"/>
    <mergeCell ref="C121:D121"/>
    <mergeCell ref="B169:D169"/>
    <mergeCell ref="F169:H169"/>
    <mergeCell ref="B175:C175"/>
    <mergeCell ref="F175:G175"/>
    <mergeCell ref="M139:O139"/>
    <mergeCell ref="M140:O140"/>
    <mergeCell ref="O30:Q30"/>
    <mergeCell ref="O67:Q67"/>
    <mergeCell ref="N131:N132"/>
    <mergeCell ref="K137:M137"/>
    <mergeCell ref="O137:Q137"/>
    <mergeCell ref="J117:R117"/>
    <mergeCell ref="J118:R118"/>
    <mergeCell ref="K124:M124"/>
    <mergeCell ref="O124:Q124"/>
    <mergeCell ref="O143:P143"/>
    <mergeCell ref="F143:G143"/>
    <mergeCell ref="O146:Q146"/>
    <mergeCell ref="K146:M146"/>
    <mergeCell ref="O152:P152"/>
    <mergeCell ref="F152:G152"/>
    <mergeCell ref="B152:C152"/>
    <mergeCell ref="B146:D146"/>
    <mergeCell ref="F146:H146"/>
    <mergeCell ref="P142:Q14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4:D74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7:I47"/>
    <mergeCell ref="J47:R47"/>
    <mergeCell ref="A48:I48"/>
    <mergeCell ref="J48:R48"/>
    <mergeCell ref="B54:D54"/>
    <mergeCell ref="F54:H54"/>
    <mergeCell ref="K54:M54"/>
    <mergeCell ref="O54:Q54"/>
    <mergeCell ref="C51:D51"/>
    <mergeCell ref="K30:M30"/>
    <mergeCell ref="E37:E38"/>
    <mergeCell ref="N37:N38"/>
    <mergeCell ref="B43:D43"/>
    <mergeCell ref="K43:M43"/>
    <mergeCell ref="F43:H43"/>
    <mergeCell ref="O43:Q43"/>
    <mergeCell ref="A70:I70"/>
    <mergeCell ref="J70:R70"/>
    <mergeCell ref="J71:R71"/>
    <mergeCell ref="E61:E62"/>
    <mergeCell ref="N61:N62"/>
    <mergeCell ref="B67:D67"/>
    <mergeCell ref="F67:H67"/>
    <mergeCell ref="K67:M67"/>
    <mergeCell ref="B90:D90"/>
    <mergeCell ref="F90:H90"/>
    <mergeCell ref="K90:M90"/>
    <mergeCell ref="O90:Q90"/>
    <mergeCell ref="B77:D77"/>
    <mergeCell ref="F77:H77"/>
    <mergeCell ref="K77:M77"/>
    <mergeCell ref="O77:Q77"/>
    <mergeCell ref="E84:E85"/>
    <mergeCell ref="N84:N85"/>
    <mergeCell ref="J94:R94"/>
    <mergeCell ref="A95:I95"/>
    <mergeCell ref="J95:R95"/>
    <mergeCell ref="B101:D101"/>
    <mergeCell ref="F101:H101"/>
    <mergeCell ref="K101:M101"/>
    <mergeCell ref="O101:Q101"/>
    <mergeCell ref="O114:Q114"/>
    <mergeCell ref="E108:E109"/>
    <mergeCell ref="N108:N109"/>
    <mergeCell ref="B114:D114"/>
    <mergeCell ref="F114:H114"/>
    <mergeCell ref="K114:M114"/>
    <mergeCell ref="C98:D9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03" t="s">
        <v>112</v>
      </c>
      <c r="E1" s="203"/>
      <c r="F1" s="203"/>
      <c r="N1" s="203" t="s">
        <v>112</v>
      </c>
      <c r="O1" s="203"/>
      <c r="P1" s="203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79" t="s">
        <v>124</v>
      </c>
      <c r="E17" s="179"/>
      <c r="F17" s="179"/>
      <c r="G17" s="3"/>
      <c r="H17" s="3"/>
      <c r="L17" s="3"/>
      <c r="M17" s="3"/>
      <c r="N17" s="179" t="s">
        <v>124</v>
      </c>
      <c r="O17" s="179"/>
      <c r="P17" s="179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2"/>
  <sheetViews>
    <sheetView topLeftCell="A31" workbookViewId="0">
      <selection activeCell="A41" sqref="A41:F41"/>
    </sheetView>
  </sheetViews>
  <sheetFormatPr baseColWidth="10" defaultRowHeight="15"/>
  <sheetData>
    <row r="1" spans="4:19" ht="15.75" thickBot="1"/>
    <row r="2" spans="4:19" ht="15.75" thickBot="1"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</row>
    <row r="3" spans="4:19" ht="15.75" thickBot="1">
      <c r="D3" s="155"/>
    </row>
    <row r="4" spans="4:19" ht="15.75" thickBot="1"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</row>
    <row r="5" spans="4:19" ht="15.75" thickBot="1"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</row>
    <row r="6" spans="4:19" ht="15.75" thickBot="1"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</row>
    <row r="7" spans="4:19" ht="15.75" thickBot="1"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</row>
    <row r="8" spans="4:19">
      <c r="D8" s="155"/>
    </row>
    <row r="9" spans="4:19" ht="15.75" thickBot="1">
      <c r="D9" s="155"/>
    </row>
    <row r="10" spans="4:19" ht="15.75" thickBot="1"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</row>
    <row r="11" spans="4:19" ht="15.75" thickBot="1"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</row>
    <row r="12" spans="4:19" ht="15.75" thickBot="1"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</row>
    <row r="13" spans="4:19">
      <c r="D13" s="155"/>
    </row>
    <row r="14" spans="4:19" ht="15.75" thickBot="1">
      <c r="D14" s="155"/>
    </row>
    <row r="15" spans="4:19" ht="15.75" thickBot="1"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</row>
    <row r="16" spans="4:19" ht="15.75" thickBot="1"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</row>
    <row r="17" spans="1:19">
      <c r="D17" s="155"/>
    </row>
    <row r="18" spans="1:19" ht="15.75" thickBot="1">
      <c r="D18" s="155"/>
    </row>
    <row r="19" spans="1:19" ht="15.75" thickBot="1"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</row>
    <row r="20" spans="1:19" ht="15.75" thickBot="1"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</row>
    <row r="21" spans="1:19" ht="15.75" thickBot="1"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</row>
    <row r="22" spans="1:19" ht="15.75" thickBot="1"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</row>
    <row r="23" spans="1:19" ht="15.75" thickBot="1"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</row>
    <row r="24" spans="1:19" ht="15.75" thickBot="1"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</row>
    <row r="25" spans="1:19" ht="15.75" thickBot="1"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</row>
    <row r="26" spans="1:19" ht="15.75" thickBot="1"/>
    <row r="27" spans="1:19" ht="15.75" thickBot="1">
      <c r="A27" s="152"/>
      <c r="B27" s="152"/>
      <c r="C27" s="152"/>
      <c r="D27" s="154"/>
      <c r="E27" s="152"/>
      <c r="F27" s="152"/>
    </row>
    <row r="28" spans="1:19" ht="15.75" thickBot="1">
      <c r="A28" s="152"/>
      <c r="B28" s="152"/>
      <c r="C28" s="152"/>
      <c r="D28" s="154"/>
      <c r="E28" s="152"/>
      <c r="F28" s="152"/>
    </row>
    <row r="29" spans="1:19" ht="15.75" thickBot="1"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</row>
    <row r="30" spans="1:19" ht="15.75" thickBot="1"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</row>
    <row r="31" spans="1:19" ht="15.75" thickBot="1"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</row>
    <row r="32" spans="1:19" ht="15.75" thickBot="1"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</row>
    <row r="33" spans="4:19" ht="15.75" thickBot="1"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</row>
    <row r="34" spans="4:19">
      <c r="D34" s="155"/>
    </row>
    <row r="35" spans="4:19" ht="15.75" thickBot="1">
      <c r="D35" s="155"/>
    </row>
    <row r="36" spans="4:19" ht="15.75" thickBot="1"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</row>
    <row r="37" spans="4:19" ht="15.75" thickBot="1"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</row>
    <row r="38" spans="4:19" ht="15.75" thickBot="1"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</row>
    <row r="39" spans="4:19">
      <c r="D39" s="155"/>
    </row>
    <row r="40" spans="4:19" ht="15.75" thickBot="1">
      <c r="D40" s="155"/>
    </row>
    <row r="41" spans="4:19" ht="15.75" thickBot="1"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</row>
    <row r="42" spans="4:19">
      <c r="D42" s="167">
        <f>SUM(D3:D40)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00"/>
  <sheetViews>
    <sheetView topLeftCell="A544" zoomScale="89" zoomScaleNormal="89" workbookViewId="0">
      <selection activeCell="B546" sqref="B546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4" t="s">
        <v>20</v>
      </c>
      <c r="F8" s="174"/>
      <c r="G8" s="174"/>
      <c r="H8" s="174"/>
      <c r="V8" s="17"/>
      <c r="X8" s="23" t="s">
        <v>82</v>
      </c>
      <c r="Y8" s="20">
        <f>IF(B8="PAGADO",0,C13)</f>
        <v>0</v>
      </c>
      <c r="AA8" s="174" t="s">
        <v>20</v>
      </c>
      <c r="AB8" s="174"/>
      <c r="AC8" s="174"/>
      <c r="AD8" s="174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563.81999999999994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4" t="s">
        <v>20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20</v>
      </c>
      <c r="AB53" s="174"/>
      <c r="AC53" s="174"/>
      <c r="AD53" s="174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70" t="s">
        <v>7</v>
      </c>
      <c r="F69" s="171"/>
      <c r="G69" s="17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4" t="s">
        <v>20</v>
      </c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74" t="s">
        <v>20</v>
      </c>
      <c r="F151" s="174"/>
      <c r="G151" s="174"/>
      <c r="H151" s="174"/>
      <c r="V151" s="17"/>
      <c r="X151" s="23" t="s">
        <v>75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NO PAGAR</v>
      </c>
      <c r="Y157" s="175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6" t="s">
        <v>29</v>
      </c>
      <c r="AD185" s="176"/>
      <c r="AE185" s="176"/>
    </row>
    <row r="186" spans="2:41">
      <c r="H186" s="173" t="s">
        <v>28</v>
      </c>
      <c r="I186" s="173"/>
      <c r="J186" s="173"/>
      <c r="V186" s="17"/>
      <c r="AC186" s="176"/>
      <c r="AD186" s="176"/>
      <c r="AE186" s="176"/>
    </row>
    <row r="187" spans="2:41">
      <c r="H187" s="173"/>
      <c r="I187" s="173"/>
      <c r="J187" s="173"/>
      <c r="V187" s="17"/>
      <c r="AC187" s="176"/>
      <c r="AD187" s="176"/>
      <c r="AE187" s="17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74" t="s">
        <v>20</v>
      </c>
      <c r="F191" s="174"/>
      <c r="G191" s="174"/>
      <c r="H191" s="174"/>
      <c r="V191" s="17"/>
      <c r="X191" s="23" t="s">
        <v>32</v>
      </c>
      <c r="Y191" s="20">
        <f>IF(B191="PAGADO",0,C196)</f>
        <v>0</v>
      </c>
      <c r="AA191" s="174" t="s">
        <v>20</v>
      </c>
      <c r="AB191" s="174"/>
      <c r="AC191" s="174"/>
      <c r="AD191" s="174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7" t="str">
        <f>IF(C196&lt;0,"NO PAGAR","COBRAR")</f>
        <v>COBRAR</v>
      </c>
      <c r="C197" s="177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77" t="str">
        <f>IF(Y196&lt;0,"NO PAGAR","COBRAR")</f>
        <v>NO PAGAR</v>
      </c>
      <c r="Y197" s="17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70" t="s">
        <v>7</v>
      </c>
      <c r="AB207" s="171"/>
      <c r="AC207" s="17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100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3" t="s">
        <v>30</v>
      </c>
      <c r="I231" s="173"/>
      <c r="J231" s="173"/>
      <c r="V231" s="17"/>
      <c r="AA231" s="173" t="s">
        <v>31</v>
      </c>
      <c r="AB231" s="173"/>
      <c r="AC231" s="173"/>
    </row>
    <row r="232" spans="1:43">
      <c r="H232" s="173"/>
      <c r="I232" s="173"/>
      <c r="J232" s="173"/>
      <c r="V232" s="17"/>
      <c r="AA232" s="173"/>
      <c r="AB232" s="173"/>
      <c r="AC232" s="17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74" t="s">
        <v>20</v>
      </c>
      <c r="F236" s="174"/>
      <c r="G236" s="174"/>
      <c r="H236" s="174"/>
      <c r="V236" s="17"/>
      <c r="X236" s="23" t="s">
        <v>32</v>
      </c>
      <c r="Y236" s="20">
        <f>IF(B236="PAGADO",0,C241)</f>
        <v>-2894.8</v>
      </c>
      <c r="AA236" s="174" t="s">
        <v>20</v>
      </c>
      <c r="AB236" s="174"/>
      <c r="AC236" s="174"/>
      <c r="AD236" s="174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75" t="str">
        <f>IF(Y241&lt;0,"NO PAGAR","COBRAR'")</f>
        <v>NO PAGAR</v>
      </c>
      <c r="Y242" s="175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75" t="str">
        <f>IF(C241&lt;0,"NO PAGAR","COBRAR'")</f>
        <v>NO PAGAR</v>
      </c>
      <c r="C243" s="17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3042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6" t="s">
        <v>29</v>
      </c>
      <c r="AD277" s="176"/>
      <c r="AE277" s="176"/>
    </row>
    <row r="278" spans="2:41">
      <c r="H278" s="173" t="s">
        <v>28</v>
      </c>
      <c r="I278" s="173"/>
      <c r="J278" s="173"/>
      <c r="V278" s="17"/>
      <c r="AC278" s="176"/>
      <c r="AD278" s="176"/>
      <c r="AE278" s="176"/>
    </row>
    <row r="279" spans="2:41">
      <c r="H279" s="173"/>
      <c r="I279" s="173"/>
      <c r="J279" s="173"/>
      <c r="V279" s="17"/>
      <c r="AC279" s="176"/>
      <c r="AD279" s="176"/>
      <c r="AE279" s="17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74" t="s">
        <v>20</v>
      </c>
      <c r="F283" s="174"/>
      <c r="G283" s="174"/>
      <c r="H283" s="174"/>
      <c r="V283" s="17"/>
      <c r="X283" s="23" t="s">
        <v>32</v>
      </c>
      <c r="Y283" s="20">
        <f>IF(B283="PAGADO",0,C288)</f>
        <v>0</v>
      </c>
      <c r="AA283" s="174" t="s">
        <v>20</v>
      </c>
      <c r="AB283" s="174"/>
      <c r="AC283" s="174"/>
      <c r="AD283" s="174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7" t="str">
        <f>IF(C288&lt;0,"NO PAGAR","COBRAR")</f>
        <v>COBRAR</v>
      </c>
      <c r="C289" s="17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77" t="str">
        <f>IF(Y288&lt;0,"NO PAGAR","COBRAR")</f>
        <v>NO PAGAR</v>
      </c>
      <c r="Y289" s="17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870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3" t="s">
        <v>30</v>
      </c>
      <c r="I323" s="173"/>
      <c r="J323" s="173"/>
      <c r="V323" s="17"/>
      <c r="AA323" s="173" t="s">
        <v>31</v>
      </c>
      <c r="AB323" s="173"/>
      <c r="AC323" s="173"/>
    </row>
    <row r="324" spans="1:43">
      <c r="H324" s="173"/>
      <c r="I324" s="173"/>
      <c r="J324" s="173"/>
      <c r="V324" s="17"/>
      <c r="AA324" s="173"/>
      <c r="AB324" s="173"/>
      <c r="AC324" s="17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74" t="s">
        <v>20</v>
      </c>
      <c r="F328" s="174"/>
      <c r="G328" s="174"/>
      <c r="H328" s="174"/>
      <c r="V328" s="17"/>
      <c r="X328" s="23" t="s">
        <v>32</v>
      </c>
      <c r="Y328" s="20">
        <f>IF(B1100="PAGADO",0,C333)</f>
        <v>-412.94000000000005</v>
      </c>
      <c r="AA328" s="174" t="s">
        <v>20</v>
      </c>
      <c r="AB328" s="174"/>
      <c r="AC328" s="174"/>
      <c r="AD328" s="174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75" t="str">
        <f>IF(Y333&lt;0,"NO PAGAR","COBRAR'")</f>
        <v>NO PAGAR</v>
      </c>
      <c r="Y334" s="175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75" t="str">
        <f>IF(C333&lt;0,"NO PAGAR","COBRAR'")</f>
        <v>NO PAGAR</v>
      </c>
      <c r="C335" s="175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70" t="s">
        <v>7</v>
      </c>
      <c r="F344" s="171"/>
      <c r="G344" s="17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163.55000000000001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3" t="s">
        <v>28</v>
      </c>
      <c r="I371" s="173"/>
      <c r="J371" s="173"/>
      <c r="V371" s="17"/>
    </row>
    <row r="372" spans="2:41">
      <c r="H372" s="173"/>
      <c r="I372" s="173"/>
      <c r="J372" s="173"/>
      <c r="V372" s="17"/>
    </row>
    <row r="373" spans="2:41">
      <c r="V373" s="17"/>
      <c r="AA373" s="106"/>
      <c r="AB373" s="106"/>
      <c r="AC373" s="183" t="s">
        <v>29</v>
      </c>
      <c r="AD373" s="183"/>
      <c r="AE373" s="183"/>
    </row>
    <row r="374" spans="2:41">
      <c r="V374" s="17"/>
      <c r="AA374" s="106"/>
      <c r="AB374" s="106"/>
      <c r="AC374" s="183"/>
      <c r="AD374" s="183"/>
      <c r="AE374" s="183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183"/>
      <c r="AD375" s="183"/>
      <c r="AE375" s="183"/>
    </row>
    <row r="376" spans="2:41" ht="23.25">
      <c r="B376" s="23" t="s">
        <v>32</v>
      </c>
      <c r="C376" s="20">
        <f>IF(X328="PAGADO",0,Y333)</f>
        <v>-1811.12</v>
      </c>
      <c r="E376" s="174" t="s">
        <v>20</v>
      </c>
      <c r="F376" s="174"/>
      <c r="G376" s="174"/>
      <c r="H376" s="174"/>
      <c r="V376" s="17"/>
      <c r="X376" s="23" t="s">
        <v>32</v>
      </c>
      <c r="Y376" s="20">
        <f>IF(B376="PAGADO",0,C381)</f>
        <v>-1561.12</v>
      </c>
      <c r="AA376" s="174" t="s">
        <v>20</v>
      </c>
      <c r="AB376" s="174"/>
      <c r="AC376" s="174"/>
      <c r="AD376" s="174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77" t="str">
        <f>IF(C381&lt;0,"NO PAGAR","COBRAR")</f>
        <v>NO PAGAR</v>
      </c>
      <c r="C382" s="17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77" t="str">
        <f>IF(Y381&lt;0,"NO PAGAR","COBRAR")</f>
        <v>NO PAGAR</v>
      </c>
      <c r="Y382" s="177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68" t="s">
        <v>9</v>
      </c>
      <c r="C383" s="16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70" t="s">
        <v>7</v>
      </c>
      <c r="F391" s="171"/>
      <c r="G391" s="17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70" t="s">
        <v>7</v>
      </c>
      <c r="AB392" s="171"/>
      <c r="AC392" s="17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70" t="s">
        <v>7</v>
      </c>
      <c r="O394" s="171"/>
      <c r="P394" s="171"/>
      <c r="Q394" s="172"/>
      <c r="R394" s="18">
        <f>SUM(R378:R393)</f>
        <v>1300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73" t="s">
        <v>31</v>
      </c>
      <c r="AB411" s="173"/>
      <c r="AC411" s="173"/>
    </row>
    <row r="412" spans="1:43" ht="15" customHeight="1">
      <c r="H412" s="76"/>
      <c r="I412" s="76"/>
      <c r="J412" s="76"/>
      <c r="V412" s="17"/>
      <c r="AA412" s="173"/>
      <c r="AB412" s="173"/>
      <c r="AC412" s="173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74" t="s">
        <v>20</v>
      </c>
      <c r="F416" s="174"/>
      <c r="G416" s="174"/>
      <c r="H416" s="174"/>
      <c r="V416" s="17"/>
      <c r="X416" s="23" t="s">
        <v>32</v>
      </c>
      <c r="Y416" s="20">
        <f>IF(B416="PAGADO",0,C421)</f>
        <v>0</v>
      </c>
      <c r="AA416" s="174" t="s">
        <v>20</v>
      </c>
      <c r="AB416" s="174"/>
      <c r="AC416" s="174"/>
      <c r="AD416" s="174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75" t="str">
        <f>IF(Y421&lt;0,"NO PAGAR","COBRAR'")</f>
        <v>NO PAGAR</v>
      </c>
      <c r="Y422" s="175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75" t="str">
        <f>IF(C421&lt;0,"NO PAGAR","COBRAR'")</f>
        <v>COBRAR'</v>
      </c>
      <c r="C423" s="175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68" t="s">
        <v>9</v>
      </c>
      <c r="C424" s="169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68" t="s">
        <v>9</v>
      </c>
      <c r="Y424" s="16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70" t="s">
        <v>7</v>
      </c>
      <c r="AK425" s="171"/>
      <c r="AL425" s="171"/>
      <c r="AM425" s="172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70" t="s">
        <v>7</v>
      </c>
      <c r="F432" s="171"/>
      <c r="G432" s="17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70" t="s">
        <v>7</v>
      </c>
      <c r="AB432" s="171"/>
      <c r="AC432" s="172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70" t="s">
        <v>7</v>
      </c>
      <c r="O434" s="171"/>
      <c r="P434" s="171"/>
      <c r="Q434" s="172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74" t="s">
        <v>20</v>
      </c>
      <c r="F462" s="174"/>
      <c r="G462" s="174"/>
      <c r="H462" s="174"/>
      <c r="V462" s="17"/>
      <c r="X462" s="23" t="s">
        <v>32</v>
      </c>
      <c r="Y462" s="20">
        <f>IF(B462="PAGADO",0,C467)</f>
        <v>-526.89999999999986</v>
      </c>
      <c r="AA462" s="174" t="s">
        <v>20</v>
      </c>
      <c r="AB462" s="174"/>
      <c r="AC462" s="174"/>
      <c r="AD462" s="174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77" t="str">
        <f>IF(C467&lt;0,"NO PAGAR","COBRAR")</f>
        <v>NO PAGAR</v>
      </c>
      <c r="C468" s="177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77" t="str">
        <f>IF(Y467&lt;0,"NO PAGAR","COBRAR")</f>
        <v>NO PAGAR</v>
      </c>
      <c r="Y468" s="17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68" t="s">
        <v>9</v>
      </c>
      <c r="C469" s="16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68" t="s">
        <v>9</v>
      </c>
      <c r="Y469" s="16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70" t="s">
        <v>7</v>
      </c>
      <c r="AK471" s="171"/>
      <c r="AL471" s="171"/>
      <c r="AM471" s="172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70" t="s">
        <v>7</v>
      </c>
      <c r="F478" s="171"/>
      <c r="G478" s="17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70" t="s">
        <v>7</v>
      </c>
      <c r="AB478" s="171"/>
      <c r="AC478" s="172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70" t="s">
        <v>7</v>
      </c>
      <c r="O480" s="171"/>
      <c r="P480" s="171"/>
      <c r="Q480" s="172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73" t="s">
        <v>31</v>
      </c>
      <c r="AB497" s="173"/>
      <c r="AC497" s="173"/>
    </row>
    <row r="498" spans="2:41" ht="15" customHeight="1">
      <c r="E498" s="173"/>
      <c r="F498" s="173"/>
      <c r="H498" s="76"/>
      <c r="I498" s="76"/>
      <c r="J498" s="76"/>
      <c r="V498" s="17"/>
      <c r="AA498" s="173"/>
      <c r="AB498" s="173"/>
      <c r="AC498" s="173"/>
    </row>
    <row r="499" spans="2:41" ht="26.25">
      <c r="B499" s="24" t="s">
        <v>66</v>
      </c>
      <c r="E499" s="173" t="s">
        <v>30</v>
      </c>
      <c r="F499" s="173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74" t="s">
        <v>20</v>
      </c>
      <c r="F500" s="174"/>
      <c r="G500" s="174"/>
      <c r="H500" s="174"/>
      <c r="V500" s="17"/>
      <c r="X500" s="23" t="s">
        <v>32</v>
      </c>
      <c r="Y500" s="20">
        <f>IF(B500="PAGADO",0,C505)</f>
        <v>0</v>
      </c>
      <c r="AA500" s="174" t="s">
        <v>20</v>
      </c>
      <c r="AB500" s="174"/>
      <c r="AC500" s="174"/>
      <c r="AD500" s="174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75" t="str">
        <f>IF(Y505&lt;0,"NO PAGAR","COBRAR'")</f>
        <v>COBRAR'</v>
      </c>
      <c r="Y506" s="175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75" t="str">
        <f>IF(C505&lt;0,"NO PAGAR","COBRAR'")</f>
        <v>COBRAR'</v>
      </c>
      <c r="C507" s="175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68" t="s">
        <v>9</v>
      </c>
      <c r="C508" s="169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68" t="s">
        <v>9</v>
      </c>
      <c r="Y508" s="169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70" t="s">
        <v>7</v>
      </c>
      <c r="AB516" s="171"/>
      <c r="AC516" s="172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70" t="s">
        <v>7</v>
      </c>
      <c r="O518" s="171"/>
      <c r="P518" s="171"/>
      <c r="Q518" s="172"/>
      <c r="R518" s="18">
        <f>SUM(R502:R517)</f>
        <v>50</v>
      </c>
      <c r="S518" s="3"/>
      <c r="V518" s="17"/>
      <c r="X518" s="12"/>
      <c r="Y518" s="10"/>
      <c r="AJ518" s="170" t="s">
        <v>7</v>
      </c>
      <c r="AK518" s="171"/>
      <c r="AL518" s="171"/>
      <c r="AM518" s="172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180" t="s">
        <v>957</v>
      </c>
      <c r="F524" s="181"/>
      <c r="G524" s="182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76" t="s">
        <v>29</v>
      </c>
      <c r="AD545" s="176"/>
      <c r="AE545" s="176"/>
    </row>
    <row r="546" spans="2:41" ht="21.75" customHeight="1">
      <c r="H546" s="76" t="s">
        <v>28</v>
      </c>
      <c r="I546" s="76"/>
      <c r="J546" s="76"/>
      <c r="V546" s="17"/>
      <c r="AC546" s="176"/>
      <c r="AD546" s="176"/>
      <c r="AE546" s="176"/>
    </row>
    <row r="547" spans="2:41" ht="15" customHeight="1">
      <c r="H547" s="76"/>
      <c r="I547" s="76"/>
      <c r="J547" s="76"/>
      <c r="V547" s="17"/>
      <c r="AC547" s="176"/>
      <c r="AD547" s="176"/>
      <c r="AE547" s="176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74" t="s">
        <v>20</v>
      </c>
      <c r="F551" s="174"/>
      <c r="G551" s="174"/>
      <c r="H551" s="174"/>
      <c r="V551" s="17"/>
      <c r="X551" s="23" t="s">
        <v>32</v>
      </c>
      <c r="Y551" s="20">
        <f>IF(B551="PAGADO",0,C556)</f>
        <v>-153.00000000000023</v>
      </c>
      <c r="AA551" s="174" t="s">
        <v>20</v>
      </c>
      <c r="AB551" s="174"/>
      <c r="AC551" s="174"/>
      <c r="AD551" s="174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745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1037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3"/>
      <c r="AK553" s="3"/>
      <c r="AL553" s="3"/>
      <c r="AM553" s="3"/>
      <c r="AN553" s="18"/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745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1040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153.00000000000023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591.99999999999977</v>
      </c>
      <c r="AA556" s="4">
        <v>45133</v>
      </c>
      <c r="AB556" s="3" t="s">
        <v>1056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77" t="str">
        <f>IF(C556&lt;0,"NO PAGAR","COBRAR")</f>
        <v>NO PAGAR</v>
      </c>
      <c r="C557" s="177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77" t="str">
        <f>IF(Y556&lt;0,"NO PAGAR","COBRAR")</f>
        <v>COBRAR</v>
      </c>
      <c r="Y557" s="177"/>
      <c r="AA557" s="4">
        <v>45105</v>
      </c>
      <c r="AB557" s="3" t="s">
        <v>1056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68" t="s">
        <v>9</v>
      </c>
      <c r="C558" s="16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8" t="s">
        <v>9</v>
      </c>
      <c r="Y558" s="169"/>
      <c r="AA558" s="4">
        <v>45107</v>
      </c>
      <c r="AB558" s="3" t="s">
        <v>1056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str">
        <f>IF(C585&lt;0,"SALDO A FAVOR","SALDO ADELANTAD0'")</f>
        <v>SALDO ADELANTAD0'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1029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1027</v>
      </c>
      <c r="C567" s="10">
        <v>180</v>
      </c>
      <c r="E567" s="170" t="s">
        <v>7</v>
      </c>
      <c r="F567" s="171"/>
      <c r="G567" s="172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70" t="s">
        <v>7</v>
      </c>
      <c r="AB567" s="171"/>
      <c r="AC567" s="172"/>
      <c r="AD567" s="5">
        <f>SUM(AD553:AD566)</f>
        <v>745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70" t="s">
        <v>7</v>
      </c>
      <c r="O569" s="171"/>
      <c r="P569" s="171"/>
      <c r="Q569" s="172"/>
      <c r="R569" s="18">
        <f>SUM(R553:R568)</f>
        <v>1287.51</v>
      </c>
      <c r="S569" s="3"/>
      <c r="V569" s="17"/>
      <c r="X569" s="12"/>
      <c r="Y569" s="10"/>
      <c r="AJ569" s="170" t="s">
        <v>7</v>
      </c>
      <c r="AK569" s="171"/>
      <c r="AL569" s="171"/>
      <c r="AM569" s="172"/>
      <c r="AN569" s="18">
        <f>SUM(AN553:AN568)</f>
        <v>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153.00000000000023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15" customHeight="1">
      <c r="H584" s="76" t="s">
        <v>30</v>
      </c>
      <c r="I584" s="76"/>
      <c r="J584" s="76"/>
      <c r="V584" s="17"/>
      <c r="AA584" s="173" t="s">
        <v>31</v>
      </c>
      <c r="AB584" s="173"/>
      <c r="AC584" s="173"/>
    </row>
    <row r="585" spans="1:43" ht="15" customHeight="1">
      <c r="H585" s="76"/>
      <c r="I585" s="76"/>
      <c r="J585" s="76"/>
      <c r="V585" s="17"/>
      <c r="AA585" s="173"/>
      <c r="AB585" s="173"/>
      <c r="AC585" s="173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IF(X551="PAGADO",0,C556)</f>
        <v>-153.00000000000023</v>
      </c>
      <c r="E589" s="174" t="s">
        <v>20</v>
      </c>
      <c r="F589" s="174"/>
      <c r="G589" s="174"/>
      <c r="H589" s="174"/>
      <c r="V589" s="17"/>
      <c r="X589" s="23" t="s">
        <v>32</v>
      </c>
      <c r="Y589" s="20">
        <f>IF(B1389="PAGADO",0,C594)</f>
        <v>0</v>
      </c>
      <c r="AA589" s="174" t="s">
        <v>20</v>
      </c>
      <c r="AB589" s="174"/>
      <c r="AC589" s="174"/>
      <c r="AD589" s="174"/>
    </row>
    <row r="590" spans="1:43">
      <c r="B590" s="1" t="s">
        <v>0</v>
      </c>
      <c r="C590" s="19">
        <f>H605</f>
        <v>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Y591" s="2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>
      <c r="B592" s="1" t="s">
        <v>24</v>
      </c>
      <c r="C592" s="19">
        <f>IF(C589&gt;0,C589+C590,C590)</f>
        <v>0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" t="s">
        <v>9</v>
      </c>
      <c r="C593" s="20">
        <f>C617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" t="s">
        <v>9</v>
      </c>
      <c r="Y593" s="20">
        <f>Y617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6" t="s">
        <v>26</v>
      </c>
      <c r="C594" s="21">
        <f>C592-C593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>
      <c r="B595" s="6"/>
      <c r="C595" s="7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75" t="str">
        <f>IF(Y594&lt;0,"NO PAGAR","COBRAR'")</f>
        <v>COBRAR'</v>
      </c>
      <c r="Y595" s="175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 ht="23.25">
      <c r="B596" s="175" t="str">
        <f>IF(C594&lt;0,"NO PAGAR","COBRAR'")</f>
        <v>COBRAR'</v>
      </c>
      <c r="C596" s="175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68" t="s">
        <v>9</v>
      </c>
      <c r="C597" s="169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68" t="s">
        <v>9</v>
      </c>
      <c r="Y597" s="16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9" t="str">
        <f>IF(Y556&lt;0,"SALDO ADELANTADO","SALDO A FAVOR '")</f>
        <v>SALDO A FAVOR '</v>
      </c>
      <c r="C598" s="10" t="b">
        <f>IF(Y556&lt;=0,Y556*-1)</f>
        <v>0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 FAVOR'</v>
      </c>
      <c r="Y598" s="10">
        <f>IF(C594&lt;=0,C594*-1)</f>
        <v>0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10</v>
      </c>
      <c r="C599" s="10">
        <f>R607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70" t="s">
        <v>7</v>
      </c>
      <c r="F605" s="171"/>
      <c r="G605" s="172"/>
      <c r="H605" s="5">
        <f>SUM(H591:H604)</f>
        <v>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70" t="s">
        <v>7</v>
      </c>
      <c r="AB605" s="171"/>
      <c r="AC605" s="172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17</v>
      </c>
      <c r="C606" s="10"/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70" t="s">
        <v>7</v>
      </c>
      <c r="O607" s="171"/>
      <c r="P607" s="171"/>
      <c r="Q607" s="172"/>
      <c r="R607" s="18">
        <f>SUM(R591:R606)</f>
        <v>0</v>
      </c>
      <c r="S607" s="3"/>
      <c r="V607" s="17"/>
      <c r="X607" s="12"/>
      <c r="Y607" s="10"/>
      <c r="AJ607" s="170" t="s">
        <v>7</v>
      </c>
      <c r="AK607" s="171"/>
      <c r="AL607" s="171"/>
      <c r="AM607" s="172"/>
      <c r="AN607" s="18">
        <f>SUM(AN591:AN606)</f>
        <v>0</v>
      </c>
      <c r="AO607" s="3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2"/>
      <c r="C611" s="10"/>
      <c r="V611" s="17"/>
      <c r="X611" s="12"/>
      <c r="Y611" s="10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2"/>
      <c r="C615" s="10"/>
      <c r="V615" s="17"/>
      <c r="X615" s="12"/>
      <c r="Y615" s="10"/>
    </row>
    <row r="616" spans="2:27">
      <c r="B616" s="11"/>
      <c r="C616" s="10"/>
      <c r="V616" s="17"/>
      <c r="X616" s="11"/>
      <c r="Y616" s="10"/>
    </row>
    <row r="617" spans="2:27">
      <c r="B617" s="15" t="s">
        <v>18</v>
      </c>
      <c r="C617" s="16">
        <f>SUM(C598:C616)</f>
        <v>0</v>
      </c>
      <c r="D617" t="s">
        <v>22</v>
      </c>
      <c r="E617" t="s">
        <v>21</v>
      </c>
      <c r="V617" s="17"/>
      <c r="X617" s="15" t="s">
        <v>18</v>
      </c>
      <c r="Y617" s="16">
        <f>SUM(Y598:Y616)</f>
        <v>0</v>
      </c>
      <c r="Z617" t="s">
        <v>22</v>
      </c>
      <c r="AA617" t="s">
        <v>21</v>
      </c>
    </row>
    <row r="618" spans="2:27">
      <c r="E618" s="1" t="s">
        <v>19</v>
      </c>
      <c r="V618" s="17"/>
      <c r="AA618" s="1" t="s">
        <v>19</v>
      </c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  <c r="AC631" s="176" t="s">
        <v>29</v>
      </c>
      <c r="AD631" s="176"/>
      <c r="AE631" s="176"/>
    </row>
    <row r="632" spans="2:41" ht="15" customHeight="1">
      <c r="H632" s="76" t="s">
        <v>28</v>
      </c>
      <c r="I632" s="76"/>
      <c r="J632" s="76"/>
      <c r="V632" s="17"/>
      <c r="AC632" s="176"/>
      <c r="AD632" s="176"/>
      <c r="AE632" s="176"/>
    </row>
    <row r="633" spans="2:41" ht="15" customHeight="1">
      <c r="H633" s="76"/>
      <c r="I633" s="76"/>
      <c r="J633" s="76"/>
      <c r="V633" s="17"/>
      <c r="AC633" s="176"/>
      <c r="AD633" s="176"/>
      <c r="AE633" s="176"/>
    </row>
    <row r="634" spans="2:41">
      <c r="V634" s="17"/>
    </row>
    <row r="635" spans="2:41">
      <c r="V635" s="17"/>
    </row>
    <row r="636" spans="2:41" ht="23.25">
      <c r="B636" s="22" t="s">
        <v>68</v>
      </c>
      <c r="V636" s="17"/>
      <c r="X636" s="22" t="s">
        <v>68</v>
      </c>
    </row>
    <row r="637" spans="2:41" ht="23.25">
      <c r="B637" s="23" t="s">
        <v>32</v>
      </c>
      <c r="C637" s="20">
        <f>IF(X589="PAGADO",0,Y594)</f>
        <v>0</v>
      </c>
      <c r="E637" s="174" t="s">
        <v>20</v>
      </c>
      <c r="F637" s="174"/>
      <c r="G637" s="174"/>
      <c r="H637" s="174"/>
      <c r="V637" s="17"/>
      <c r="X637" s="23" t="s">
        <v>32</v>
      </c>
      <c r="Y637" s="20">
        <f>IF(B637="PAGADO",0,C642)</f>
        <v>0</v>
      </c>
      <c r="AA637" s="174" t="s">
        <v>20</v>
      </c>
      <c r="AB637" s="174"/>
      <c r="AC637" s="174"/>
      <c r="AD637" s="174"/>
    </row>
    <row r="638" spans="2:41">
      <c r="B638" s="1" t="s">
        <v>0</v>
      </c>
      <c r="C638" s="19">
        <f>H653</f>
        <v>0</v>
      </c>
      <c r="E638" s="2" t="s">
        <v>1</v>
      </c>
      <c r="F638" s="2" t="s">
        <v>2</v>
      </c>
      <c r="G638" s="2" t="s">
        <v>3</v>
      </c>
      <c r="H638" s="2" t="s">
        <v>4</v>
      </c>
      <c r="N638" s="2" t="s">
        <v>1</v>
      </c>
      <c r="O638" s="2" t="s">
        <v>5</v>
      </c>
      <c r="P638" s="2" t="s">
        <v>4</v>
      </c>
      <c r="Q638" s="2" t="s">
        <v>6</v>
      </c>
      <c r="R638" s="2" t="s">
        <v>7</v>
      </c>
      <c r="S638" s="3"/>
      <c r="V638" s="17"/>
      <c r="X638" s="1" t="s">
        <v>0</v>
      </c>
      <c r="Y638" s="19">
        <f>AD653</f>
        <v>0</v>
      </c>
      <c r="AA638" s="2" t="s">
        <v>1</v>
      </c>
      <c r="AB638" s="2" t="s">
        <v>2</v>
      </c>
      <c r="AC638" s="2" t="s">
        <v>3</v>
      </c>
      <c r="AD638" s="2" t="s">
        <v>4</v>
      </c>
      <c r="AJ638" s="2" t="s">
        <v>1</v>
      </c>
      <c r="AK638" s="2" t="s">
        <v>5</v>
      </c>
      <c r="AL638" s="2" t="s">
        <v>4</v>
      </c>
      <c r="AM638" s="2" t="s">
        <v>6</v>
      </c>
      <c r="AN638" s="2" t="s">
        <v>7</v>
      </c>
      <c r="AO638" s="3"/>
    </row>
    <row r="639" spans="2:41">
      <c r="C639" s="2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Y639" s="2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" t="s">
        <v>24</v>
      </c>
      <c r="C640" s="19">
        <f>IF(C637&gt;0,C637+C638,C638)</f>
        <v>0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24</v>
      </c>
      <c r="Y640" s="19">
        <f>IF(Y637&gt;0,Y637+Y638,Y638)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" t="s">
        <v>9</v>
      </c>
      <c r="C641" s="20">
        <f>C664</f>
        <v>0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" t="s">
        <v>9</v>
      </c>
      <c r="Y641" s="20">
        <f>Y664</f>
        <v>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6" t="s">
        <v>25</v>
      </c>
      <c r="C642" s="21">
        <f>C640-C641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6" t="s">
        <v>8</v>
      </c>
      <c r="Y642" s="21">
        <f>Y640-Y641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 ht="26.25">
      <c r="B643" s="177" t="str">
        <f>IF(C642&lt;0,"NO PAGAR","COBRAR")</f>
        <v>COBRAR</v>
      </c>
      <c r="C643" s="177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77" t="str">
        <f>IF(Y642&lt;0,"NO PAGAR","COBRAR")</f>
        <v>COBRAR</v>
      </c>
      <c r="Y643" s="177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68" t="s">
        <v>9</v>
      </c>
      <c r="C644" s="169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68" t="s">
        <v>9</v>
      </c>
      <c r="Y644" s="169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9" t="str">
        <f>IF(C678&lt;0,"SALDO A FAVOR","SALDO ADELANTAD0'")</f>
        <v>SALDO ADELANTAD0'</v>
      </c>
      <c r="C645" s="10">
        <f>IF(Y589&lt;=0,Y589*-1)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9" t="str">
        <f>IF(C642&lt;0,"SALDO ADELANTADO","SALDO A FAVOR'")</f>
        <v>SALDO A FAVOR'</v>
      </c>
      <c r="Y645" s="10">
        <f>IF(C642&lt;=0,C642*-1)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10</v>
      </c>
      <c r="C646" s="10">
        <f>R655</f>
        <v>0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10</v>
      </c>
      <c r="Y646" s="10">
        <f>AN655</f>
        <v>0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11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11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12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12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13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13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14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14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15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15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16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16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17</v>
      </c>
      <c r="C653" s="10"/>
      <c r="E653" s="170" t="s">
        <v>7</v>
      </c>
      <c r="F653" s="171"/>
      <c r="G653" s="172"/>
      <c r="H653" s="5">
        <f>SUM(H639:H652)</f>
        <v>0</v>
      </c>
      <c r="N653" s="3"/>
      <c r="O653" s="3"/>
      <c r="P653" s="3"/>
      <c r="Q653" s="3"/>
      <c r="R653" s="18"/>
      <c r="S653" s="3"/>
      <c r="V653" s="17"/>
      <c r="X653" s="11" t="s">
        <v>17</v>
      </c>
      <c r="Y653" s="10"/>
      <c r="AA653" s="170" t="s">
        <v>7</v>
      </c>
      <c r="AB653" s="171"/>
      <c r="AC653" s="172"/>
      <c r="AD653" s="5">
        <f>SUM(AD639:AD652)</f>
        <v>0</v>
      </c>
      <c r="AJ653" s="3"/>
      <c r="AK653" s="3"/>
      <c r="AL653" s="3"/>
      <c r="AM653" s="3"/>
      <c r="AN653" s="18"/>
      <c r="AO653" s="3"/>
    </row>
    <row r="654" spans="2:41">
      <c r="B654" s="12"/>
      <c r="C654" s="10"/>
      <c r="E654" s="13"/>
      <c r="F654" s="13"/>
      <c r="G654" s="13"/>
      <c r="N654" s="3"/>
      <c r="O654" s="3"/>
      <c r="P654" s="3"/>
      <c r="Q654" s="3"/>
      <c r="R654" s="18"/>
      <c r="S654" s="3"/>
      <c r="V654" s="17"/>
      <c r="X654" s="12"/>
      <c r="Y654" s="10"/>
      <c r="AA654" s="13"/>
      <c r="AB654" s="13"/>
      <c r="AC654" s="13"/>
      <c r="AJ654" s="3"/>
      <c r="AK654" s="3"/>
      <c r="AL654" s="3"/>
      <c r="AM654" s="3"/>
      <c r="AN654" s="18"/>
      <c r="AO654" s="3"/>
    </row>
    <row r="655" spans="2:41">
      <c r="B655" s="12"/>
      <c r="C655" s="10"/>
      <c r="N655" s="170" t="s">
        <v>7</v>
      </c>
      <c r="O655" s="171"/>
      <c r="P655" s="171"/>
      <c r="Q655" s="172"/>
      <c r="R655" s="18">
        <f>SUM(R639:R654)</f>
        <v>0</v>
      </c>
      <c r="S655" s="3"/>
      <c r="V655" s="17"/>
      <c r="X655" s="12"/>
      <c r="Y655" s="10"/>
      <c r="AJ655" s="170" t="s">
        <v>7</v>
      </c>
      <c r="AK655" s="171"/>
      <c r="AL655" s="171"/>
      <c r="AM655" s="172"/>
      <c r="AN655" s="18">
        <f>SUM(AN639:AN654)</f>
        <v>0</v>
      </c>
      <c r="AO655" s="3"/>
    </row>
    <row r="656" spans="2:41">
      <c r="B656" s="12"/>
      <c r="C656" s="10"/>
      <c r="V656" s="17"/>
      <c r="X656" s="12"/>
      <c r="Y656" s="10"/>
    </row>
    <row r="657" spans="2:27">
      <c r="B657" s="12"/>
      <c r="C657" s="10"/>
      <c r="V657" s="17"/>
      <c r="X657" s="12"/>
      <c r="Y657" s="10"/>
    </row>
    <row r="658" spans="2:27">
      <c r="B658" s="12"/>
      <c r="C658" s="10"/>
      <c r="E658" s="14"/>
      <c r="V658" s="17"/>
      <c r="X658" s="12"/>
      <c r="Y658" s="10"/>
      <c r="AA658" s="14"/>
    </row>
    <row r="659" spans="2:27">
      <c r="B659" s="12"/>
      <c r="C659" s="10"/>
      <c r="V659" s="17"/>
      <c r="X659" s="12"/>
      <c r="Y659" s="10"/>
    </row>
    <row r="660" spans="2:27">
      <c r="B660" s="12"/>
      <c r="C660" s="10"/>
      <c r="V660" s="17"/>
      <c r="X660" s="12"/>
      <c r="Y660" s="10"/>
    </row>
    <row r="661" spans="2:27">
      <c r="B661" s="12"/>
      <c r="C661" s="10"/>
      <c r="V661" s="17"/>
      <c r="X661" s="12"/>
      <c r="Y661" s="10"/>
    </row>
    <row r="662" spans="2:27">
      <c r="B662" s="12"/>
      <c r="C662" s="10"/>
      <c r="V662" s="17"/>
      <c r="X662" s="12"/>
      <c r="Y662" s="10"/>
    </row>
    <row r="663" spans="2:27">
      <c r="B663" s="11"/>
      <c r="C663" s="10"/>
      <c r="V663" s="17"/>
      <c r="X663" s="11"/>
      <c r="Y663" s="10"/>
    </row>
    <row r="664" spans="2:27">
      <c r="B664" s="15" t="s">
        <v>18</v>
      </c>
      <c r="C664" s="16">
        <f>SUM(C645:C663)</f>
        <v>0</v>
      </c>
      <c r="V664" s="17"/>
      <c r="X664" s="15" t="s">
        <v>18</v>
      </c>
      <c r="Y664" s="16">
        <f>SUM(Y645:Y663)</f>
        <v>0</v>
      </c>
    </row>
    <row r="665" spans="2:27">
      <c r="D665" t="s">
        <v>22</v>
      </c>
      <c r="E665" t="s">
        <v>21</v>
      </c>
      <c r="V665" s="17"/>
      <c r="Z665" t="s">
        <v>22</v>
      </c>
      <c r="AA665" t="s">
        <v>21</v>
      </c>
    </row>
    <row r="666" spans="2:27">
      <c r="E666" s="1" t="s">
        <v>19</v>
      </c>
      <c r="V666" s="17"/>
      <c r="AA666" s="1" t="s">
        <v>19</v>
      </c>
    </row>
    <row r="667" spans="2:27">
      <c r="V667" s="17"/>
    </row>
    <row r="668" spans="2:27">
      <c r="V668" s="17"/>
    </row>
    <row r="669" spans="2:27">
      <c r="V669" s="17"/>
    </row>
    <row r="670" spans="2:27">
      <c r="V670" s="17"/>
    </row>
    <row r="671" spans="2:27">
      <c r="V671" s="17"/>
    </row>
    <row r="672" spans="2:27">
      <c r="V672" s="17"/>
    </row>
    <row r="673" spans="1:4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V676" s="17"/>
    </row>
    <row r="677" spans="1:43" ht="15" customHeight="1">
      <c r="H677" s="76" t="s">
        <v>30</v>
      </c>
      <c r="I677" s="76"/>
      <c r="J677" s="76"/>
      <c r="V677" s="17"/>
      <c r="AA677" s="173" t="s">
        <v>31</v>
      </c>
      <c r="AB677" s="173"/>
      <c r="AC677" s="173"/>
    </row>
    <row r="678" spans="1:43" ht="15" customHeight="1">
      <c r="H678" s="76"/>
      <c r="I678" s="76"/>
      <c r="J678" s="76"/>
      <c r="V678" s="17"/>
      <c r="AA678" s="173"/>
      <c r="AB678" s="173"/>
      <c r="AC678" s="173"/>
    </row>
    <row r="679" spans="1:43">
      <c r="V679" s="17"/>
    </row>
    <row r="680" spans="1:43">
      <c r="V680" s="17"/>
    </row>
    <row r="681" spans="1:43" ht="23.25">
      <c r="B681" s="24" t="s">
        <v>68</v>
      </c>
      <c r="V681" s="17"/>
      <c r="X681" s="22" t="s">
        <v>68</v>
      </c>
    </row>
    <row r="682" spans="1:43" ht="23.25">
      <c r="B682" s="23" t="s">
        <v>32</v>
      </c>
      <c r="C682" s="20">
        <f>IF(X637="PAGADO",0,C642)</f>
        <v>0</v>
      </c>
      <c r="E682" s="174" t="s">
        <v>20</v>
      </c>
      <c r="F682" s="174"/>
      <c r="G682" s="174"/>
      <c r="H682" s="174"/>
      <c r="V682" s="17"/>
      <c r="X682" s="23" t="s">
        <v>32</v>
      </c>
      <c r="Y682" s="20">
        <f>IF(B1482="PAGADO",0,C687)</f>
        <v>0</v>
      </c>
      <c r="AA682" s="174" t="s">
        <v>20</v>
      </c>
      <c r="AB682" s="174"/>
      <c r="AC682" s="174"/>
      <c r="AD682" s="174"/>
    </row>
    <row r="683" spans="1:43">
      <c r="B683" s="1" t="s">
        <v>0</v>
      </c>
      <c r="C683" s="19">
        <f>H698</f>
        <v>0</v>
      </c>
      <c r="E683" s="2" t="s">
        <v>1</v>
      </c>
      <c r="F683" s="2" t="s">
        <v>2</v>
      </c>
      <c r="G683" s="2" t="s">
        <v>3</v>
      </c>
      <c r="H683" s="2" t="s">
        <v>4</v>
      </c>
      <c r="N683" s="2" t="s">
        <v>1</v>
      </c>
      <c r="O683" s="2" t="s">
        <v>5</v>
      </c>
      <c r="P683" s="2" t="s">
        <v>4</v>
      </c>
      <c r="Q683" s="2" t="s">
        <v>6</v>
      </c>
      <c r="R683" s="2" t="s">
        <v>7</v>
      </c>
      <c r="S683" s="3"/>
      <c r="V683" s="17"/>
      <c r="X683" s="1" t="s">
        <v>0</v>
      </c>
      <c r="Y683" s="19">
        <f>AD698</f>
        <v>0</v>
      </c>
      <c r="AA683" s="2" t="s">
        <v>1</v>
      </c>
      <c r="AB683" s="2" t="s">
        <v>2</v>
      </c>
      <c r="AC683" s="2" t="s">
        <v>3</v>
      </c>
      <c r="AD683" s="2" t="s">
        <v>4</v>
      </c>
      <c r="AJ683" s="2" t="s">
        <v>1</v>
      </c>
      <c r="AK683" s="2" t="s">
        <v>5</v>
      </c>
      <c r="AL683" s="2" t="s">
        <v>4</v>
      </c>
      <c r="AM683" s="2" t="s">
        <v>6</v>
      </c>
      <c r="AN683" s="2" t="s">
        <v>7</v>
      </c>
      <c r="AO683" s="3"/>
    </row>
    <row r="684" spans="1:43">
      <c r="C684" s="2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Y684" s="2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>
      <c r="B685" s="1" t="s">
        <v>24</v>
      </c>
      <c r="C685" s="19">
        <f>IF(C682&gt;0,C682+C683,C683)</f>
        <v>0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24</v>
      </c>
      <c r="Y685" s="19">
        <f>IF(Y682&gt;0,Y682+Y683,Y683)</f>
        <v>0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1" t="s">
        <v>9</v>
      </c>
      <c r="C686" s="20">
        <f>C710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" t="s">
        <v>9</v>
      </c>
      <c r="Y686" s="20">
        <f>Y710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6" t="s">
        <v>26</v>
      </c>
      <c r="C687" s="21">
        <f>C685-C686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6" t="s">
        <v>27</v>
      </c>
      <c r="Y687" s="21">
        <f>Y685-Y686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>
      <c r="B688" s="6"/>
      <c r="C688" s="7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75" t="str">
        <f>IF(Y687&lt;0,"NO PAGAR","COBRAR'")</f>
        <v>COBRAR'</v>
      </c>
      <c r="Y688" s="175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 ht="23.25">
      <c r="B689" s="175" t="str">
        <f>IF(C687&lt;0,"NO PAGAR","COBRAR'")</f>
        <v>COBRAR'</v>
      </c>
      <c r="C689" s="175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/>
      <c r="Y689" s="8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68" t="s">
        <v>9</v>
      </c>
      <c r="C690" s="169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68" t="s">
        <v>9</v>
      </c>
      <c r="Y690" s="16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9" t="str">
        <f>IF(Y642&lt;0,"SALDO ADELANTADO","SALDO A FAVOR '")</f>
        <v>SALDO A FAVOR '</v>
      </c>
      <c r="C691" s="10">
        <f>IF(Y642&lt;=0,Y642*-1)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9" t="str">
        <f>IF(C687&lt;0,"SALDO ADELANTADO","SALDO A FAVOR'")</f>
        <v>SALDO A FAVOR'</v>
      </c>
      <c r="Y691" s="10">
        <f>IF(C687&lt;=0,C687*-1)</f>
        <v>0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10</v>
      </c>
      <c r="C692" s="10">
        <f>R700</f>
        <v>0</v>
      </c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10</v>
      </c>
      <c r="Y692" s="10">
        <f>AN700</f>
        <v>0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11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11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12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12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13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13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14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14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15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15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16</v>
      </c>
      <c r="C698" s="10"/>
      <c r="E698" s="170" t="s">
        <v>7</v>
      </c>
      <c r="F698" s="171"/>
      <c r="G698" s="172"/>
      <c r="H698" s="5">
        <f>SUM(H684:H697)</f>
        <v>0</v>
      </c>
      <c r="N698" s="3"/>
      <c r="O698" s="3"/>
      <c r="P698" s="3"/>
      <c r="Q698" s="3"/>
      <c r="R698" s="18"/>
      <c r="S698" s="3"/>
      <c r="V698" s="17"/>
      <c r="X698" s="11" t="s">
        <v>16</v>
      </c>
      <c r="Y698" s="10"/>
      <c r="AA698" s="170" t="s">
        <v>7</v>
      </c>
      <c r="AB698" s="171"/>
      <c r="AC698" s="172"/>
      <c r="AD698" s="5">
        <f>SUM(AD684:AD697)</f>
        <v>0</v>
      </c>
      <c r="AJ698" s="3"/>
      <c r="AK698" s="3"/>
      <c r="AL698" s="3"/>
      <c r="AM698" s="3"/>
      <c r="AN698" s="18"/>
      <c r="AO698" s="3"/>
    </row>
    <row r="699" spans="2:41">
      <c r="B699" s="11" t="s">
        <v>17</v>
      </c>
      <c r="C699" s="10"/>
      <c r="E699" s="13"/>
      <c r="F699" s="13"/>
      <c r="G699" s="13"/>
      <c r="N699" s="3"/>
      <c r="O699" s="3"/>
      <c r="P699" s="3"/>
      <c r="Q699" s="3"/>
      <c r="R699" s="18"/>
      <c r="S699" s="3"/>
      <c r="V699" s="17"/>
      <c r="X699" s="11" t="s">
        <v>17</v>
      </c>
      <c r="Y699" s="10"/>
      <c r="AA699" s="13"/>
      <c r="AB699" s="13"/>
      <c r="AC699" s="13"/>
      <c r="AJ699" s="3"/>
      <c r="AK699" s="3"/>
      <c r="AL699" s="3"/>
      <c r="AM699" s="3"/>
      <c r="AN699" s="18"/>
      <c r="AO699" s="3"/>
    </row>
    <row r="700" spans="2:41">
      <c r="B700" s="12"/>
      <c r="C700" s="10"/>
      <c r="N700" s="170" t="s">
        <v>7</v>
      </c>
      <c r="O700" s="171"/>
      <c r="P700" s="171"/>
      <c r="Q700" s="172"/>
      <c r="R700" s="18">
        <f>SUM(R684:R699)</f>
        <v>0</v>
      </c>
      <c r="S700" s="3"/>
      <c r="V700" s="17"/>
      <c r="X700" s="12"/>
      <c r="Y700" s="10"/>
      <c r="AJ700" s="170" t="s">
        <v>7</v>
      </c>
      <c r="AK700" s="171"/>
      <c r="AL700" s="171"/>
      <c r="AM700" s="172"/>
      <c r="AN700" s="18">
        <f>SUM(AN684:AN699)</f>
        <v>0</v>
      </c>
      <c r="AO700" s="3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E703" s="14"/>
      <c r="V703" s="17"/>
      <c r="X703" s="12"/>
      <c r="Y703" s="10"/>
      <c r="AA703" s="14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1"/>
      <c r="C709" s="10"/>
      <c r="V709" s="17"/>
      <c r="X709" s="11"/>
      <c r="Y709" s="10"/>
    </row>
    <row r="710" spans="2:27">
      <c r="B710" s="15" t="s">
        <v>18</v>
      </c>
      <c r="C710" s="16">
        <f>SUM(C691:C709)</f>
        <v>0</v>
      </c>
      <c r="D710" t="s">
        <v>22</v>
      </c>
      <c r="E710" t="s">
        <v>21</v>
      </c>
      <c r="V710" s="17"/>
      <c r="X710" s="15" t="s">
        <v>18</v>
      </c>
      <c r="Y710" s="16">
        <f>SUM(Y691:Y709)</f>
        <v>0</v>
      </c>
      <c r="Z710" t="s">
        <v>22</v>
      </c>
      <c r="AA710" t="s">
        <v>21</v>
      </c>
    </row>
    <row r="711" spans="2:27">
      <c r="E711" s="1" t="s">
        <v>19</v>
      </c>
      <c r="V711" s="17"/>
      <c r="AA711" s="1" t="s">
        <v>19</v>
      </c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  <c r="AC724" s="176" t="s">
        <v>29</v>
      </c>
      <c r="AD724" s="176"/>
      <c r="AE724" s="176"/>
    </row>
    <row r="725" spans="2:41" ht="15" customHeight="1">
      <c r="H725" s="76" t="s">
        <v>28</v>
      </c>
      <c r="I725" s="76"/>
      <c r="J725" s="76"/>
      <c r="V725" s="17"/>
      <c r="AC725" s="176"/>
      <c r="AD725" s="176"/>
      <c r="AE725" s="176"/>
    </row>
    <row r="726" spans="2:41" ht="15" customHeight="1">
      <c r="H726" s="76"/>
      <c r="I726" s="76"/>
      <c r="J726" s="76"/>
      <c r="V726" s="17"/>
      <c r="AC726" s="176"/>
      <c r="AD726" s="176"/>
      <c r="AE726" s="176"/>
    </row>
    <row r="727" spans="2:41">
      <c r="V727" s="17"/>
    </row>
    <row r="728" spans="2:41">
      <c r="V728" s="17"/>
    </row>
    <row r="729" spans="2:41" ht="23.25">
      <c r="B729" s="22" t="s">
        <v>69</v>
      </c>
      <c r="V729" s="17"/>
      <c r="X729" s="22" t="s">
        <v>69</v>
      </c>
    </row>
    <row r="730" spans="2:41" ht="23.25">
      <c r="B730" s="23" t="s">
        <v>32</v>
      </c>
      <c r="C730" s="20">
        <f>IF(X682="PAGADO",0,Y687)</f>
        <v>0</v>
      </c>
      <c r="E730" s="174" t="s">
        <v>20</v>
      </c>
      <c r="F730" s="174"/>
      <c r="G730" s="174"/>
      <c r="H730" s="174"/>
      <c r="V730" s="17"/>
      <c r="X730" s="23" t="s">
        <v>32</v>
      </c>
      <c r="Y730" s="20">
        <f>IF(B730="PAGADO",0,C735)</f>
        <v>0</v>
      </c>
      <c r="AA730" s="174" t="s">
        <v>20</v>
      </c>
      <c r="AB730" s="174"/>
      <c r="AC730" s="174"/>
      <c r="AD730" s="174"/>
    </row>
    <row r="731" spans="2:41">
      <c r="B731" s="1" t="s">
        <v>0</v>
      </c>
      <c r="C731" s="19">
        <f>H746</f>
        <v>0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2:41">
      <c r="C732" s="2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Y732" s="2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" t="s">
        <v>24</v>
      </c>
      <c r="C733" s="19">
        <f>IF(C730&gt;0,C730+C731,C731)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24</v>
      </c>
      <c r="Y733" s="19">
        <f>IF(Y730&gt;0,Y730+Y731,Y731)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" t="s">
        <v>9</v>
      </c>
      <c r="C734" s="20">
        <f>C757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" t="s">
        <v>9</v>
      </c>
      <c r="Y734" s="20">
        <f>Y757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6" t="s">
        <v>25</v>
      </c>
      <c r="C735" s="21">
        <f>C733-C734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6" t="s">
        <v>8</v>
      </c>
      <c r="Y735" s="21">
        <f>Y733-Y734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 ht="26.25">
      <c r="B736" s="177" t="str">
        <f>IF(C735&lt;0,"NO PAGAR","COBRAR")</f>
        <v>COBRAR</v>
      </c>
      <c r="C736" s="177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77" t="str">
        <f>IF(Y735&lt;0,"NO PAGAR","COBRAR")</f>
        <v>COBRAR</v>
      </c>
      <c r="Y736" s="177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68" t="s">
        <v>9</v>
      </c>
      <c r="C737" s="169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68" t="s">
        <v>9</v>
      </c>
      <c r="Y737" s="169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9" t="str">
        <f>IF(C771&lt;0,"SALDO A FAVOR","SALDO ADELANTAD0'")</f>
        <v>SALDO ADELANTAD0'</v>
      </c>
      <c r="C738" s="10">
        <f>IF(Y682&lt;=0,Y682*-1)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9" t="str">
        <f>IF(C735&lt;0,"SALDO ADELANTADO","SALDO A FAVOR'")</f>
        <v>SALDO A FAVOR'</v>
      </c>
      <c r="Y738" s="10">
        <f>IF(C735&lt;=0,C735*-1)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10</v>
      </c>
      <c r="C739" s="10">
        <f>R748</f>
        <v>0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10</v>
      </c>
      <c r="Y739" s="10">
        <f>AN748</f>
        <v>0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11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11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12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12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13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13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14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14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15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15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16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16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17</v>
      </c>
      <c r="C746" s="10"/>
      <c r="E746" s="170" t="s">
        <v>7</v>
      </c>
      <c r="F746" s="171"/>
      <c r="G746" s="172"/>
      <c r="H746" s="5">
        <f>SUM(H732:H745)</f>
        <v>0</v>
      </c>
      <c r="N746" s="3"/>
      <c r="O746" s="3"/>
      <c r="P746" s="3"/>
      <c r="Q746" s="3"/>
      <c r="R746" s="18"/>
      <c r="S746" s="3"/>
      <c r="V746" s="17"/>
      <c r="X746" s="11" t="s">
        <v>17</v>
      </c>
      <c r="Y746" s="10"/>
      <c r="AA746" s="170" t="s">
        <v>7</v>
      </c>
      <c r="AB746" s="171"/>
      <c r="AC746" s="172"/>
      <c r="AD746" s="5">
        <f>SUM(AD732:AD745)</f>
        <v>0</v>
      </c>
      <c r="AJ746" s="3"/>
      <c r="AK746" s="3"/>
      <c r="AL746" s="3"/>
      <c r="AM746" s="3"/>
      <c r="AN746" s="18"/>
      <c r="AO746" s="3"/>
    </row>
    <row r="747" spans="2:41">
      <c r="B747" s="12"/>
      <c r="C747" s="10"/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2"/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170" t="s">
        <v>7</v>
      </c>
      <c r="O748" s="171"/>
      <c r="P748" s="171"/>
      <c r="Q748" s="172"/>
      <c r="R748" s="18">
        <f>SUM(R732:R747)</f>
        <v>0</v>
      </c>
      <c r="S748" s="3"/>
      <c r="V748" s="17"/>
      <c r="X748" s="12"/>
      <c r="Y748" s="10"/>
      <c r="AJ748" s="170" t="s">
        <v>7</v>
      </c>
      <c r="AK748" s="171"/>
      <c r="AL748" s="171"/>
      <c r="AM748" s="172"/>
      <c r="AN748" s="18">
        <f>SUM(AN732:AN747)</f>
        <v>0</v>
      </c>
      <c r="AO748" s="3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E751" s="14"/>
      <c r="V751" s="17"/>
      <c r="X751" s="12"/>
      <c r="Y751" s="10"/>
      <c r="AA751" s="14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1"/>
      <c r="C756" s="10"/>
      <c r="V756" s="17"/>
      <c r="X756" s="11"/>
      <c r="Y756" s="10"/>
    </row>
    <row r="757" spans="1:43">
      <c r="B757" s="15" t="s">
        <v>18</v>
      </c>
      <c r="C757" s="16">
        <f>SUM(C738:C756)</f>
        <v>0</v>
      </c>
      <c r="V757" s="17"/>
      <c r="X757" s="15" t="s">
        <v>18</v>
      </c>
      <c r="Y757" s="16">
        <f>SUM(Y738:Y756)</f>
        <v>0</v>
      </c>
    </row>
    <row r="758" spans="1:43">
      <c r="D758" t="s">
        <v>22</v>
      </c>
      <c r="E758" t="s">
        <v>21</v>
      </c>
      <c r="V758" s="17"/>
      <c r="Z758" t="s">
        <v>22</v>
      </c>
      <c r="AA758" t="s">
        <v>21</v>
      </c>
    </row>
    <row r="759" spans="1:43">
      <c r="E759" s="1" t="s">
        <v>19</v>
      </c>
      <c r="V759" s="17"/>
      <c r="AA759" s="1" t="s">
        <v>19</v>
      </c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2:41">
      <c r="V769" s="17"/>
    </row>
    <row r="770" spans="2:41" ht="15" customHeight="1">
      <c r="H770" s="76" t="s">
        <v>30</v>
      </c>
      <c r="I770" s="76"/>
      <c r="J770" s="76"/>
      <c r="V770" s="17"/>
      <c r="AA770" s="173" t="s">
        <v>31</v>
      </c>
      <c r="AB770" s="173"/>
      <c r="AC770" s="173"/>
    </row>
    <row r="771" spans="2:41" ht="15" customHeight="1">
      <c r="H771" s="76"/>
      <c r="I771" s="76"/>
      <c r="J771" s="76"/>
      <c r="V771" s="17"/>
      <c r="AA771" s="173"/>
      <c r="AB771" s="173"/>
      <c r="AC771" s="173"/>
    </row>
    <row r="772" spans="2:41">
      <c r="V772" s="17"/>
    </row>
    <row r="773" spans="2:41">
      <c r="V773" s="17"/>
    </row>
    <row r="774" spans="2:41" ht="23.25">
      <c r="B774" s="24" t="s">
        <v>69</v>
      </c>
      <c r="V774" s="17"/>
      <c r="X774" s="22" t="s">
        <v>69</v>
      </c>
    </row>
    <row r="775" spans="2:41" ht="23.25">
      <c r="B775" s="23" t="s">
        <v>32</v>
      </c>
      <c r="C775" s="20">
        <f>IF(X730="PAGADO",0,C735)</f>
        <v>0</v>
      </c>
      <c r="E775" s="174" t="s">
        <v>20</v>
      </c>
      <c r="F775" s="174"/>
      <c r="G775" s="174"/>
      <c r="H775" s="174"/>
      <c r="V775" s="17"/>
      <c r="X775" s="23" t="s">
        <v>32</v>
      </c>
      <c r="Y775" s="20">
        <f>IF(B1575="PAGADO",0,C780)</f>
        <v>0</v>
      </c>
      <c r="AA775" s="174" t="s">
        <v>20</v>
      </c>
      <c r="AB775" s="174"/>
      <c r="AC775" s="174"/>
      <c r="AD775" s="174"/>
    </row>
    <row r="776" spans="2:41">
      <c r="B776" s="1" t="s">
        <v>0</v>
      </c>
      <c r="C776" s="19">
        <f>H791</f>
        <v>0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Y777" s="2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24</v>
      </c>
      <c r="C778" s="19">
        <f>IF(C775&gt;0,C775+C776,C776)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24</v>
      </c>
      <c r="Y778" s="19">
        <f>IF(Y775&gt;0,Y775+Y776,Y776)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" t="s">
        <v>9</v>
      </c>
      <c r="C779" s="20">
        <f>C803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" t="s">
        <v>9</v>
      </c>
      <c r="Y779" s="20">
        <f>Y803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6" t="s">
        <v>26</v>
      </c>
      <c r="C780" s="21">
        <f>C778-C779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6" t="s">
        <v>27</v>
      </c>
      <c r="Y780" s="21">
        <f>Y778-Y779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>
      <c r="B781" s="6"/>
      <c r="C781" s="7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75" t="str">
        <f>IF(Y780&lt;0,"NO PAGAR","COBRAR'")</f>
        <v>COBRAR'</v>
      </c>
      <c r="Y781" s="175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 ht="23.25">
      <c r="B782" s="175" t="str">
        <f>IF(C780&lt;0,"NO PAGAR","COBRAR'")</f>
        <v>COBRAR'</v>
      </c>
      <c r="C782" s="175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/>
      <c r="Y782" s="8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68" t="s">
        <v>9</v>
      </c>
      <c r="C783" s="169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68" t="s">
        <v>9</v>
      </c>
      <c r="Y783" s="169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9" t="str">
        <f>IF(Y735&lt;0,"SALDO ADELANTADO","SALDO A FAVOR '")</f>
        <v>SALDO A FAVOR 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IF(C780&lt;0,"SALDO ADELANTADO","SALDO A FAVOR'")</f>
        <v>SALDO A FAVOR'</v>
      </c>
      <c r="Y784" s="10">
        <f>IF(C780&lt;=0,C780*-1)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R793</f>
        <v>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AN793</f>
        <v>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16</v>
      </c>
      <c r="C791" s="10"/>
      <c r="E791" s="170" t="s">
        <v>7</v>
      </c>
      <c r="F791" s="171"/>
      <c r="G791" s="172"/>
      <c r="H791" s="5">
        <f>SUM(H777:H790)</f>
        <v>0</v>
      </c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170" t="s">
        <v>7</v>
      </c>
      <c r="AB791" s="171"/>
      <c r="AC791" s="172"/>
      <c r="AD791" s="5">
        <f>SUM(AD777:AD790)</f>
        <v>0</v>
      </c>
      <c r="AJ791" s="3"/>
      <c r="AK791" s="3"/>
      <c r="AL791" s="3"/>
      <c r="AM791" s="3"/>
      <c r="AN791" s="18"/>
      <c r="AO791" s="3"/>
    </row>
    <row r="792" spans="2:41">
      <c r="B792" s="11" t="s">
        <v>17</v>
      </c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170" t="s">
        <v>7</v>
      </c>
      <c r="O793" s="171"/>
      <c r="P793" s="171"/>
      <c r="Q793" s="172"/>
      <c r="R793" s="18">
        <f>SUM(R777:R792)</f>
        <v>0</v>
      </c>
      <c r="S793" s="3"/>
      <c r="V793" s="17"/>
      <c r="X793" s="12"/>
      <c r="Y793" s="10"/>
      <c r="AJ793" s="170" t="s">
        <v>7</v>
      </c>
      <c r="AK793" s="171"/>
      <c r="AL793" s="171"/>
      <c r="AM793" s="172"/>
      <c r="AN793" s="18">
        <f>SUM(AN777:AN792)</f>
        <v>0</v>
      </c>
      <c r="AO793" s="3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E796" s="14"/>
      <c r="V796" s="17"/>
      <c r="X796" s="12"/>
      <c r="Y796" s="10"/>
      <c r="AA796" s="14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1"/>
      <c r="C802" s="10"/>
      <c r="V802" s="17"/>
      <c r="X802" s="11"/>
      <c r="Y802" s="10"/>
    </row>
    <row r="803" spans="2:27">
      <c r="B803" s="15" t="s">
        <v>18</v>
      </c>
      <c r="C803" s="16">
        <f>SUM(C784:C802)</f>
        <v>0</v>
      </c>
      <c r="D803" t="s">
        <v>22</v>
      </c>
      <c r="E803" t="s">
        <v>21</v>
      </c>
      <c r="V803" s="17"/>
      <c r="X803" s="15" t="s">
        <v>18</v>
      </c>
      <c r="Y803" s="16">
        <f>SUM(Y784:Y802)</f>
        <v>0</v>
      </c>
      <c r="Z803" t="s">
        <v>22</v>
      </c>
      <c r="AA803" t="s">
        <v>21</v>
      </c>
    </row>
    <row r="804" spans="2:27">
      <c r="E804" s="1" t="s">
        <v>19</v>
      </c>
      <c r="V804" s="17"/>
      <c r="AA804" s="1" t="s">
        <v>19</v>
      </c>
    </row>
    <row r="805" spans="2:27">
      <c r="V805" s="17"/>
    </row>
    <row r="806" spans="2:27">
      <c r="V806" s="17"/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  <c r="AC817" s="176" t="s">
        <v>29</v>
      </c>
      <c r="AD817" s="176"/>
      <c r="AE817" s="176"/>
    </row>
    <row r="818" spans="2:41" ht="15" customHeight="1">
      <c r="H818" s="76" t="s">
        <v>28</v>
      </c>
      <c r="I818" s="76"/>
      <c r="J818" s="76"/>
      <c r="V818" s="17"/>
      <c r="AC818" s="176"/>
      <c r="AD818" s="176"/>
      <c r="AE818" s="176"/>
    </row>
    <row r="819" spans="2:41" ht="15" customHeight="1">
      <c r="H819" s="76"/>
      <c r="I819" s="76"/>
      <c r="J819" s="76"/>
      <c r="V819" s="17"/>
      <c r="AC819" s="176"/>
      <c r="AD819" s="176"/>
      <c r="AE819" s="176"/>
    </row>
    <row r="820" spans="2:41">
      <c r="V820" s="17"/>
    </row>
    <row r="821" spans="2:41">
      <c r="V821" s="17"/>
    </row>
    <row r="822" spans="2:41" ht="23.25">
      <c r="B822" s="22" t="s">
        <v>70</v>
      </c>
      <c r="V822" s="17"/>
      <c r="X822" s="22" t="s">
        <v>70</v>
      </c>
    </row>
    <row r="823" spans="2:41" ht="23.25">
      <c r="B823" s="23" t="s">
        <v>32</v>
      </c>
      <c r="C823" s="20">
        <f>IF(X775="PAGADO",0,Y780)</f>
        <v>0</v>
      </c>
      <c r="E823" s="174" t="s">
        <v>20</v>
      </c>
      <c r="F823" s="174"/>
      <c r="G823" s="174"/>
      <c r="H823" s="174"/>
      <c r="V823" s="17"/>
      <c r="X823" s="23" t="s">
        <v>32</v>
      </c>
      <c r="Y823" s="20">
        <f>IF(B823="PAGADO",0,C828)</f>
        <v>0</v>
      </c>
      <c r="AA823" s="174" t="s">
        <v>20</v>
      </c>
      <c r="AB823" s="174"/>
      <c r="AC823" s="174"/>
      <c r="AD823" s="174"/>
    </row>
    <row r="824" spans="2:41">
      <c r="B824" s="1" t="s">
        <v>0</v>
      </c>
      <c r="C824" s="19">
        <f>H839</f>
        <v>0</v>
      </c>
      <c r="E824" s="2" t="s">
        <v>1</v>
      </c>
      <c r="F824" s="2" t="s">
        <v>2</v>
      </c>
      <c r="G824" s="2" t="s">
        <v>3</v>
      </c>
      <c r="H824" s="2" t="s">
        <v>4</v>
      </c>
      <c r="N824" s="2" t="s">
        <v>1</v>
      </c>
      <c r="O824" s="2" t="s">
        <v>5</v>
      </c>
      <c r="P824" s="2" t="s">
        <v>4</v>
      </c>
      <c r="Q824" s="2" t="s">
        <v>6</v>
      </c>
      <c r="R824" s="2" t="s">
        <v>7</v>
      </c>
      <c r="S824" s="3"/>
      <c r="V824" s="17"/>
      <c r="X824" s="1" t="s">
        <v>0</v>
      </c>
      <c r="Y824" s="19">
        <f>AD839</f>
        <v>0</v>
      </c>
      <c r="AA824" s="2" t="s">
        <v>1</v>
      </c>
      <c r="AB824" s="2" t="s">
        <v>2</v>
      </c>
      <c r="AC824" s="2" t="s">
        <v>3</v>
      </c>
      <c r="AD824" s="2" t="s">
        <v>4</v>
      </c>
      <c r="AJ824" s="2" t="s">
        <v>1</v>
      </c>
      <c r="AK824" s="2" t="s">
        <v>5</v>
      </c>
      <c r="AL824" s="2" t="s">
        <v>4</v>
      </c>
      <c r="AM824" s="2" t="s">
        <v>6</v>
      </c>
      <c r="AN824" s="2" t="s">
        <v>7</v>
      </c>
      <c r="AO824" s="3"/>
    </row>
    <row r="825" spans="2:41">
      <c r="C825" s="2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Y825" s="2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24</v>
      </c>
      <c r="C826" s="19">
        <f>IF(C823&gt;0,C823+C824,C824)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24</v>
      </c>
      <c r="Y826" s="19">
        <f>IF(Y823&gt;0,Y824+Y823,Y824)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" t="s">
        <v>9</v>
      </c>
      <c r="C827" s="20">
        <f>C850</f>
        <v>0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" t="s">
        <v>9</v>
      </c>
      <c r="Y827" s="20">
        <f>Y850</f>
        <v>0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6" t="s">
        <v>25</v>
      </c>
      <c r="C828" s="21">
        <f>C826-C827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 t="s">
        <v>8</v>
      </c>
      <c r="Y828" s="21">
        <f>Y826-Y827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 ht="26.25">
      <c r="B829" s="177" t="str">
        <f>IF(C828&lt;0,"NO PAGAR","COBRAR")</f>
        <v>COBRAR</v>
      </c>
      <c r="C829" s="177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77" t="str">
        <f>IF(Y828&lt;0,"NO PAGAR","COBRAR")</f>
        <v>COBRAR</v>
      </c>
      <c r="Y829" s="177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68" t="s">
        <v>9</v>
      </c>
      <c r="C830" s="169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68" t="s">
        <v>9</v>
      </c>
      <c r="Y830" s="169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9" t="str">
        <f>IF(C864&lt;0,"SALDO A FAVOR","SALDO ADELANTAD0'")</f>
        <v>SALDO ADELANTAD0'</v>
      </c>
      <c r="C831" s="10">
        <f>IF(Y775&lt;=0,Y775*-1)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9" t="str">
        <f>IF(C828&lt;0,"SALDO ADELANTADO","SALDO A FAVOR'")</f>
        <v>SALDO A FAVOR'</v>
      </c>
      <c r="Y831" s="10">
        <f>IF(C828&lt;=0,C828*-1)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10</v>
      </c>
      <c r="C832" s="10">
        <f>R841</f>
        <v>0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10</v>
      </c>
      <c r="Y832" s="10">
        <f>AN841</f>
        <v>0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11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11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12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12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13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13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14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14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15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15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16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16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17</v>
      </c>
      <c r="C839" s="10"/>
      <c r="E839" s="170" t="s">
        <v>7</v>
      </c>
      <c r="F839" s="171"/>
      <c r="G839" s="172"/>
      <c r="H839" s="5">
        <f>SUM(H825:H838)</f>
        <v>0</v>
      </c>
      <c r="N839" s="3"/>
      <c r="O839" s="3"/>
      <c r="P839" s="3"/>
      <c r="Q839" s="3"/>
      <c r="R839" s="18"/>
      <c r="S839" s="3"/>
      <c r="V839" s="17"/>
      <c r="X839" s="11" t="s">
        <v>17</v>
      </c>
      <c r="Y839" s="10"/>
      <c r="AA839" s="170" t="s">
        <v>7</v>
      </c>
      <c r="AB839" s="171"/>
      <c r="AC839" s="172"/>
      <c r="AD839" s="5">
        <f>SUM(AD825:AD838)</f>
        <v>0</v>
      </c>
      <c r="AJ839" s="3"/>
      <c r="AK839" s="3"/>
      <c r="AL839" s="3"/>
      <c r="AM839" s="3"/>
      <c r="AN839" s="18"/>
      <c r="AO839" s="3"/>
    </row>
    <row r="840" spans="2:41">
      <c r="B840" s="12"/>
      <c r="C840" s="10"/>
      <c r="E840" s="13"/>
      <c r="F840" s="13"/>
      <c r="G840" s="13"/>
      <c r="N840" s="3"/>
      <c r="O840" s="3"/>
      <c r="P840" s="3"/>
      <c r="Q840" s="3"/>
      <c r="R840" s="18"/>
      <c r="S840" s="3"/>
      <c r="V840" s="17"/>
      <c r="X840" s="12"/>
      <c r="Y840" s="10"/>
      <c r="AA840" s="13"/>
      <c r="AB840" s="13"/>
      <c r="AC840" s="13"/>
      <c r="AJ840" s="3"/>
      <c r="AK840" s="3"/>
      <c r="AL840" s="3"/>
      <c r="AM840" s="3"/>
      <c r="AN840" s="18"/>
      <c r="AO840" s="3"/>
    </row>
    <row r="841" spans="2:41">
      <c r="B841" s="12"/>
      <c r="C841" s="10"/>
      <c r="N841" s="170" t="s">
        <v>7</v>
      </c>
      <c r="O841" s="171"/>
      <c r="P841" s="171"/>
      <c r="Q841" s="172"/>
      <c r="R841" s="18">
        <f>SUM(R825:R840)</f>
        <v>0</v>
      </c>
      <c r="S841" s="3"/>
      <c r="V841" s="17"/>
      <c r="X841" s="12"/>
      <c r="Y841" s="10"/>
      <c r="AJ841" s="170" t="s">
        <v>7</v>
      </c>
      <c r="AK841" s="171"/>
      <c r="AL841" s="171"/>
      <c r="AM841" s="172"/>
      <c r="AN841" s="18">
        <f>SUM(AN825:AN840)</f>
        <v>0</v>
      </c>
      <c r="AO841" s="3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E844" s="14"/>
      <c r="V844" s="17"/>
      <c r="X844" s="12"/>
      <c r="Y844" s="10"/>
      <c r="AA844" s="14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1"/>
      <c r="C849" s="10"/>
      <c r="V849" s="17"/>
      <c r="X849" s="11"/>
      <c r="Y849" s="10"/>
    </row>
    <row r="850" spans="1:43">
      <c r="B850" s="15" t="s">
        <v>18</v>
      </c>
      <c r="C850" s="16">
        <f>SUM(C831:C849)</f>
        <v>0</v>
      </c>
      <c r="V850" s="17"/>
      <c r="X850" s="15" t="s">
        <v>18</v>
      </c>
      <c r="Y850" s="16">
        <f>SUM(Y831:Y849)</f>
        <v>0</v>
      </c>
    </row>
    <row r="851" spans="1:43">
      <c r="D851" t="s">
        <v>22</v>
      </c>
      <c r="E851" t="s">
        <v>21</v>
      </c>
      <c r="V851" s="17"/>
      <c r="Z851" t="s">
        <v>22</v>
      </c>
      <c r="AA851" t="s">
        <v>21</v>
      </c>
    </row>
    <row r="852" spans="1:43">
      <c r="E852" s="1" t="s">
        <v>19</v>
      </c>
      <c r="V852" s="17"/>
      <c r="AA852" s="1" t="s">
        <v>19</v>
      </c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V862" s="17"/>
    </row>
    <row r="863" spans="1:43" ht="15" customHeight="1">
      <c r="H863" s="76" t="s">
        <v>30</v>
      </c>
      <c r="I863" s="76"/>
      <c r="J863" s="76"/>
      <c r="V863" s="17"/>
      <c r="AA863" s="173" t="s">
        <v>31</v>
      </c>
      <c r="AB863" s="173"/>
      <c r="AC863" s="173"/>
    </row>
    <row r="864" spans="1:43" ht="15" customHeight="1">
      <c r="H864" s="76"/>
      <c r="I864" s="76"/>
      <c r="J864" s="76"/>
      <c r="V864" s="17"/>
      <c r="AA864" s="173"/>
      <c r="AB864" s="173"/>
      <c r="AC864" s="173"/>
    </row>
    <row r="865" spans="2:41">
      <c r="V865" s="17"/>
    </row>
    <row r="866" spans="2:41">
      <c r="V866" s="17"/>
    </row>
    <row r="867" spans="2:41" ht="23.25">
      <c r="B867" s="24" t="s">
        <v>70</v>
      </c>
      <c r="V867" s="17"/>
      <c r="X867" s="22" t="s">
        <v>70</v>
      </c>
    </row>
    <row r="868" spans="2:41" ht="23.25">
      <c r="B868" s="23" t="s">
        <v>32</v>
      </c>
      <c r="C868" s="20">
        <f>IF(X823="PAGADO",0,C828)</f>
        <v>0</v>
      </c>
      <c r="E868" s="174" t="s">
        <v>20</v>
      </c>
      <c r="F868" s="174"/>
      <c r="G868" s="174"/>
      <c r="H868" s="174"/>
      <c r="V868" s="17"/>
      <c r="X868" s="23" t="s">
        <v>32</v>
      </c>
      <c r="Y868" s="20">
        <f>IF(B1668="PAGADO",0,C873)</f>
        <v>0</v>
      </c>
      <c r="AA868" s="174" t="s">
        <v>20</v>
      </c>
      <c r="AB868" s="174"/>
      <c r="AC868" s="174"/>
      <c r="AD868" s="174"/>
    </row>
    <row r="869" spans="2:41">
      <c r="B869" s="1" t="s">
        <v>0</v>
      </c>
      <c r="C869" s="19">
        <f>H884</f>
        <v>0</v>
      </c>
      <c r="E869" s="2" t="s">
        <v>1</v>
      </c>
      <c r="F869" s="2" t="s">
        <v>2</v>
      </c>
      <c r="G869" s="2" t="s">
        <v>3</v>
      </c>
      <c r="H869" s="2" t="s">
        <v>4</v>
      </c>
      <c r="N869" s="2" t="s">
        <v>1</v>
      </c>
      <c r="O869" s="2" t="s">
        <v>5</v>
      </c>
      <c r="P869" s="2" t="s">
        <v>4</v>
      </c>
      <c r="Q869" s="2" t="s">
        <v>6</v>
      </c>
      <c r="R869" s="2" t="s">
        <v>7</v>
      </c>
      <c r="S869" s="3"/>
      <c r="V869" s="17"/>
      <c r="X869" s="1" t="s">
        <v>0</v>
      </c>
      <c r="Y869" s="19">
        <f>AD884</f>
        <v>0</v>
      </c>
      <c r="AA869" s="2" t="s">
        <v>1</v>
      </c>
      <c r="AB869" s="2" t="s">
        <v>2</v>
      </c>
      <c r="AC869" s="2" t="s">
        <v>3</v>
      </c>
      <c r="AD869" s="2" t="s">
        <v>4</v>
      </c>
      <c r="AJ869" s="2" t="s">
        <v>1</v>
      </c>
      <c r="AK869" s="2" t="s">
        <v>5</v>
      </c>
      <c r="AL869" s="2" t="s">
        <v>4</v>
      </c>
      <c r="AM869" s="2" t="s">
        <v>6</v>
      </c>
      <c r="AN869" s="2" t="s">
        <v>7</v>
      </c>
      <c r="AO869" s="3"/>
    </row>
    <row r="870" spans="2:41">
      <c r="C870" s="2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Y870" s="2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24</v>
      </c>
      <c r="C871" s="19">
        <f>IF(C868&gt;0,C868+C869,C869)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24</v>
      </c>
      <c r="Y871" s="19">
        <f>IF(Y868&gt;0,Y868+Y869,Y869)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" t="s">
        <v>9</v>
      </c>
      <c r="C872" s="20">
        <f>C896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" t="s">
        <v>9</v>
      </c>
      <c r="Y872" s="20">
        <f>Y896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6" t="s">
        <v>26</v>
      </c>
      <c r="C873" s="21">
        <f>C871-C872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6" t="s">
        <v>27</v>
      </c>
      <c r="Y873" s="21">
        <f>Y871-Y872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>
      <c r="B874" s="6"/>
      <c r="C874" s="7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75" t="str">
        <f>IF(Y873&lt;0,"NO PAGAR","COBRAR'")</f>
        <v>COBRAR'</v>
      </c>
      <c r="Y874" s="175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 ht="23.25">
      <c r="B875" s="175" t="str">
        <f>IF(C873&lt;0,"NO PAGAR","COBRAR'")</f>
        <v>COBRAR'</v>
      </c>
      <c r="C875" s="175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/>
      <c r="Y875" s="8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68" t="s">
        <v>9</v>
      </c>
      <c r="C876" s="169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68" t="s">
        <v>9</v>
      </c>
      <c r="Y876" s="16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9" t="str">
        <f>IF(Y828&lt;0,"SALDO ADELANTADO","SALDO A FAVOR '")</f>
        <v>SALDO A FAVOR '</v>
      </c>
      <c r="C877" s="10">
        <f>IF(Y828&lt;=0,Y828*-1)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9" t="str">
        <f>IF(C873&lt;0,"SALDO ADELANTADO","SALDO A FAVOR'")</f>
        <v>SALDO A FAVOR'</v>
      </c>
      <c r="Y877" s="10">
        <f>IF(C873&lt;=0,C873*-1)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10</v>
      </c>
      <c r="C878" s="10">
        <f>R886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10</v>
      </c>
      <c r="Y878" s="10">
        <f>AN886</f>
        <v>0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11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11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12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12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13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13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14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14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15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15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16</v>
      </c>
      <c r="C884" s="10"/>
      <c r="E884" s="170" t="s">
        <v>7</v>
      </c>
      <c r="F884" s="171"/>
      <c r="G884" s="172"/>
      <c r="H884" s="5">
        <f>SUM(H870:H883)</f>
        <v>0</v>
      </c>
      <c r="N884" s="3"/>
      <c r="O884" s="3"/>
      <c r="P884" s="3"/>
      <c r="Q884" s="3"/>
      <c r="R884" s="18"/>
      <c r="S884" s="3"/>
      <c r="V884" s="17"/>
      <c r="X884" s="11" t="s">
        <v>16</v>
      </c>
      <c r="Y884" s="10"/>
      <c r="AA884" s="170" t="s">
        <v>7</v>
      </c>
      <c r="AB884" s="171"/>
      <c r="AC884" s="172"/>
      <c r="AD884" s="5">
        <f>SUM(AD870:AD883)</f>
        <v>0</v>
      </c>
      <c r="AJ884" s="3"/>
      <c r="AK884" s="3"/>
      <c r="AL884" s="3"/>
      <c r="AM884" s="3"/>
      <c r="AN884" s="18"/>
      <c r="AO884" s="3"/>
    </row>
    <row r="885" spans="2:41">
      <c r="B885" s="11" t="s">
        <v>17</v>
      </c>
      <c r="C885" s="10"/>
      <c r="E885" s="13"/>
      <c r="F885" s="13"/>
      <c r="G885" s="13"/>
      <c r="N885" s="3"/>
      <c r="O885" s="3"/>
      <c r="P885" s="3"/>
      <c r="Q885" s="3"/>
      <c r="R885" s="18"/>
      <c r="S885" s="3"/>
      <c r="V885" s="17"/>
      <c r="X885" s="11" t="s">
        <v>17</v>
      </c>
      <c r="Y885" s="10"/>
      <c r="AA885" s="13"/>
      <c r="AB885" s="13"/>
      <c r="AC885" s="13"/>
      <c r="AJ885" s="3"/>
      <c r="AK885" s="3"/>
      <c r="AL885" s="3"/>
      <c r="AM885" s="3"/>
      <c r="AN885" s="18"/>
      <c r="AO885" s="3"/>
    </row>
    <row r="886" spans="2:41">
      <c r="B886" s="12"/>
      <c r="C886" s="10"/>
      <c r="N886" s="170" t="s">
        <v>7</v>
      </c>
      <c r="O886" s="171"/>
      <c r="P886" s="171"/>
      <c r="Q886" s="172"/>
      <c r="R886" s="18">
        <f>SUM(R870:R885)</f>
        <v>0</v>
      </c>
      <c r="S886" s="3"/>
      <c r="V886" s="17"/>
      <c r="X886" s="12"/>
      <c r="Y886" s="10"/>
      <c r="AJ886" s="170" t="s">
        <v>7</v>
      </c>
      <c r="AK886" s="171"/>
      <c r="AL886" s="171"/>
      <c r="AM886" s="172"/>
      <c r="AN886" s="18">
        <f>SUM(AN870:AN885)</f>
        <v>0</v>
      </c>
      <c r="AO886" s="3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E889" s="14"/>
      <c r="V889" s="17"/>
      <c r="X889" s="12"/>
      <c r="Y889" s="10"/>
      <c r="AA889" s="14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1"/>
      <c r="C895" s="10"/>
      <c r="V895" s="17"/>
      <c r="X895" s="11"/>
      <c r="Y895" s="10"/>
    </row>
    <row r="896" spans="2:41">
      <c r="B896" s="15" t="s">
        <v>18</v>
      </c>
      <c r="C896" s="16">
        <f>SUM(C877:C895)</f>
        <v>0</v>
      </c>
      <c r="D896" t="s">
        <v>22</v>
      </c>
      <c r="E896" t="s">
        <v>21</v>
      </c>
      <c r="V896" s="17"/>
      <c r="X896" s="15" t="s">
        <v>18</v>
      </c>
      <c r="Y896" s="16">
        <f>SUM(Y877:Y895)</f>
        <v>0</v>
      </c>
      <c r="Z896" t="s">
        <v>22</v>
      </c>
      <c r="AA896" t="s">
        <v>21</v>
      </c>
    </row>
    <row r="897" spans="5:31">
      <c r="E897" s="1" t="s">
        <v>19</v>
      </c>
      <c r="V897" s="17"/>
      <c r="AA897" s="1" t="s">
        <v>19</v>
      </c>
    </row>
    <row r="898" spans="5:31">
      <c r="V898" s="17"/>
    </row>
    <row r="899" spans="5:31">
      <c r="V899" s="17"/>
    </row>
    <row r="900" spans="5:31">
      <c r="V900" s="17"/>
    </row>
    <row r="901" spans="5:31">
      <c r="V901" s="17"/>
    </row>
    <row r="902" spans="5:31">
      <c r="V902" s="17"/>
    </row>
    <row r="903" spans="5:31">
      <c r="V903" s="17"/>
    </row>
    <row r="904" spans="5:31">
      <c r="V904" s="17"/>
    </row>
    <row r="905" spans="5:31">
      <c r="V905" s="17"/>
    </row>
    <row r="906" spans="5:31">
      <c r="V906" s="17"/>
    </row>
    <row r="907" spans="5:31">
      <c r="V907" s="17"/>
    </row>
    <row r="908" spans="5:31">
      <c r="V908" s="17"/>
    </row>
    <row r="909" spans="5:31">
      <c r="V909" s="17"/>
    </row>
    <row r="910" spans="5:31">
      <c r="V910" s="17"/>
    </row>
    <row r="911" spans="5:31">
      <c r="V911" s="17"/>
      <c r="AC911" s="176" t="s">
        <v>29</v>
      </c>
      <c r="AD911" s="176"/>
      <c r="AE911" s="176"/>
    </row>
    <row r="912" spans="5:31" ht="15" customHeight="1">
      <c r="H912" s="76" t="s">
        <v>28</v>
      </c>
      <c r="I912" s="76"/>
      <c r="J912" s="76"/>
      <c r="V912" s="17"/>
      <c r="AC912" s="176"/>
      <c r="AD912" s="176"/>
      <c r="AE912" s="176"/>
    </row>
    <row r="913" spans="2:41" ht="15" customHeight="1">
      <c r="H913" s="76"/>
      <c r="I913" s="76"/>
      <c r="J913" s="76"/>
      <c r="V913" s="17"/>
      <c r="AC913" s="176"/>
      <c r="AD913" s="176"/>
      <c r="AE913" s="176"/>
    </row>
    <row r="914" spans="2:41">
      <c r="V914" s="17"/>
    </row>
    <row r="915" spans="2:41">
      <c r="V915" s="17"/>
    </row>
    <row r="916" spans="2:41" ht="23.25">
      <c r="B916" s="22" t="s">
        <v>71</v>
      </c>
      <c r="V916" s="17"/>
      <c r="X916" s="22" t="s">
        <v>71</v>
      </c>
    </row>
    <row r="917" spans="2:41" ht="23.25">
      <c r="B917" s="23" t="s">
        <v>32</v>
      </c>
      <c r="C917" s="20">
        <f>IF(X868="PAGADO",0,Y873)</f>
        <v>0</v>
      </c>
      <c r="E917" s="174" t="s">
        <v>20</v>
      </c>
      <c r="F917" s="174"/>
      <c r="G917" s="174"/>
      <c r="H917" s="174"/>
      <c r="V917" s="17"/>
      <c r="X917" s="23" t="s">
        <v>32</v>
      </c>
      <c r="Y917" s="20">
        <f>IF(B917="PAGADO",0,C922)</f>
        <v>0</v>
      </c>
      <c r="AA917" s="174" t="s">
        <v>20</v>
      </c>
      <c r="AB917" s="174"/>
      <c r="AC917" s="174"/>
      <c r="AD917" s="174"/>
    </row>
    <row r="918" spans="2:41">
      <c r="B918" s="1" t="s">
        <v>0</v>
      </c>
      <c r="C918" s="19">
        <f>H933</f>
        <v>0</v>
      </c>
      <c r="E918" s="2" t="s">
        <v>1</v>
      </c>
      <c r="F918" s="2" t="s">
        <v>2</v>
      </c>
      <c r="G918" s="2" t="s">
        <v>3</v>
      </c>
      <c r="H918" s="2" t="s">
        <v>4</v>
      </c>
      <c r="N918" s="2" t="s">
        <v>1</v>
      </c>
      <c r="O918" s="2" t="s">
        <v>5</v>
      </c>
      <c r="P918" s="2" t="s">
        <v>4</v>
      </c>
      <c r="Q918" s="2" t="s">
        <v>6</v>
      </c>
      <c r="R918" s="2" t="s">
        <v>7</v>
      </c>
      <c r="S918" s="3"/>
      <c r="V918" s="17"/>
      <c r="X918" s="1" t="s">
        <v>0</v>
      </c>
      <c r="Y918" s="19">
        <f>AD933</f>
        <v>0</v>
      </c>
      <c r="AA918" s="2" t="s">
        <v>1</v>
      </c>
      <c r="AB918" s="2" t="s">
        <v>2</v>
      </c>
      <c r="AC918" s="2" t="s">
        <v>3</v>
      </c>
      <c r="AD918" s="2" t="s">
        <v>4</v>
      </c>
      <c r="AJ918" s="2" t="s">
        <v>1</v>
      </c>
      <c r="AK918" s="2" t="s">
        <v>5</v>
      </c>
      <c r="AL918" s="2" t="s">
        <v>4</v>
      </c>
      <c r="AM918" s="2" t="s">
        <v>6</v>
      </c>
      <c r="AN918" s="2" t="s">
        <v>7</v>
      </c>
      <c r="AO918" s="3"/>
    </row>
    <row r="919" spans="2:41">
      <c r="C919" s="2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Y919" s="2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24</v>
      </c>
      <c r="C920" s="19">
        <f>IF(C917&gt;0,C917+C918,C918)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24</v>
      </c>
      <c r="Y920" s="19">
        <f>IF(Y917&gt;0,Y918+Y917,Y918)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9</v>
      </c>
      <c r="C921" s="20">
        <f>C944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9</v>
      </c>
      <c r="Y921" s="20">
        <f>Y944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6" t="s">
        <v>25</v>
      </c>
      <c r="C922" s="21">
        <f>C920-C921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 t="s">
        <v>8</v>
      </c>
      <c r="Y922" s="21">
        <f>Y920-Y921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 ht="26.25">
      <c r="B923" s="177" t="str">
        <f>IF(C922&lt;0,"NO PAGAR","COBRAR")</f>
        <v>COBRAR</v>
      </c>
      <c r="C923" s="177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77" t="str">
        <f>IF(Y922&lt;0,"NO PAGAR","COBRAR")</f>
        <v>COBRAR</v>
      </c>
      <c r="Y923" s="177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68" t="s">
        <v>9</v>
      </c>
      <c r="C924" s="169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68" t="s">
        <v>9</v>
      </c>
      <c r="Y924" s="169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9" t="str">
        <f>IF(C958&lt;0,"SALDO A FAVOR","SALDO ADELANTAD0'")</f>
        <v>SALDO ADELANTAD0'</v>
      </c>
      <c r="C925" s="10">
        <f>IF(Y873&lt;=0,Y873*-1)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9" t="str">
        <f>IF(C922&lt;0,"SALDO ADELANTADO","SALDO A FAVOR'")</f>
        <v>SALDO A FAVOR'</v>
      </c>
      <c r="Y925" s="10">
        <f>IF(C922&lt;=0,C922*-1)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10</v>
      </c>
      <c r="C926" s="10">
        <f>R935</f>
        <v>0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10</v>
      </c>
      <c r="Y926" s="10">
        <f>AN935</f>
        <v>0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11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11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12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12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13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13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14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14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15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15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16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16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17</v>
      </c>
      <c r="C933" s="10"/>
      <c r="E933" s="170" t="s">
        <v>7</v>
      </c>
      <c r="F933" s="171"/>
      <c r="G933" s="172"/>
      <c r="H933" s="5">
        <f>SUM(H919:H932)</f>
        <v>0</v>
      </c>
      <c r="N933" s="3"/>
      <c r="O933" s="3"/>
      <c r="P933" s="3"/>
      <c r="Q933" s="3"/>
      <c r="R933" s="18"/>
      <c r="S933" s="3"/>
      <c r="V933" s="17"/>
      <c r="X933" s="11" t="s">
        <v>17</v>
      </c>
      <c r="Y933" s="10"/>
      <c r="AA933" s="170" t="s">
        <v>7</v>
      </c>
      <c r="AB933" s="171"/>
      <c r="AC933" s="172"/>
      <c r="AD933" s="5">
        <f>SUM(AD919:AD932)</f>
        <v>0</v>
      </c>
      <c r="AJ933" s="3"/>
      <c r="AK933" s="3"/>
      <c r="AL933" s="3"/>
      <c r="AM933" s="3"/>
      <c r="AN933" s="18"/>
      <c r="AO933" s="3"/>
    </row>
    <row r="934" spans="2:41">
      <c r="B934" s="12"/>
      <c r="C934" s="10"/>
      <c r="E934" s="13"/>
      <c r="F934" s="13"/>
      <c r="G934" s="13"/>
      <c r="N934" s="3"/>
      <c r="O934" s="3"/>
      <c r="P934" s="3"/>
      <c r="Q934" s="3"/>
      <c r="R934" s="18"/>
      <c r="S934" s="3"/>
      <c r="V934" s="17"/>
      <c r="X934" s="12"/>
      <c r="Y934" s="10"/>
      <c r="AA934" s="13"/>
      <c r="AB934" s="13"/>
      <c r="AC934" s="13"/>
      <c r="AJ934" s="3"/>
      <c r="AK934" s="3"/>
      <c r="AL934" s="3"/>
      <c r="AM934" s="3"/>
      <c r="AN934" s="18"/>
      <c r="AO934" s="3"/>
    </row>
    <row r="935" spans="2:41">
      <c r="B935" s="12"/>
      <c r="C935" s="10"/>
      <c r="N935" s="170" t="s">
        <v>7</v>
      </c>
      <c r="O935" s="171"/>
      <c r="P935" s="171"/>
      <c r="Q935" s="172"/>
      <c r="R935" s="18">
        <f>SUM(R919:R934)</f>
        <v>0</v>
      </c>
      <c r="S935" s="3"/>
      <c r="V935" s="17"/>
      <c r="X935" s="12"/>
      <c r="Y935" s="10"/>
      <c r="AJ935" s="170" t="s">
        <v>7</v>
      </c>
      <c r="AK935" s="171"/>
      <c r="AL935" s="171"/>
      <c r="AM935" s="172"/>
      <c r="AN935" s="18">
        <f>SUM(AN919:AN934)</f>
        <v>0</v>
      </c>
      <c r="AO935" s="3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E938" s="14"/>
      <c r="V938" s="17"/>
      <c r="X938" s="12"/>
      <c r="Y938" s="10"/>
      <c r="AA938" s="14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1"/>
      <c r="C943" s="10"/>
      <c r="V943" s="17"/>
      <c r="X943" s="11"/>
      <c r="Y943" s="10"/>
    </row>
    <row r="944" spans="2:41">
      <c r="B944" s="15" t="s">
        <v>18</v>
      </c>
      <c r="C944" s="16">
        <f>SUM(C925:C943)</f>
        <v>0</v>
      </c>
      <c r="V944" s="17"/>
      <c r="X944" s="15" t="s">
        <v>18</v>
      </c>
      <c r="Y944" s="16">
        <f>SUM(Y925:Y943)</f>
        <v>0</v>
      </c>
    </row>
    <row r="945" spans="1:43">
      <c r="D945" t="s">
        <v>22</v>
      </c>
      <c r="E945" t="s">
        <v>21</v>
      </c>
      <c r="V945" s="17"/>
      <c r="Z945" t="s">
        <v>22</v>
      </c>
      <c r="AA945" t="s">
        <v>21</v>
      </c>
    </row>
    <row r="946" spans="1:43">
      <c r="E946" s="1" t="s">
        <v>19</v>
      </c>
      <c r="V946" s="17"/>
      <c r="AA946" s="1" t="s">
        <v>19</v>
      </c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V956" s="17"/>
    </row>
    <row r="957" spans="1:43" ht="15" customHeight="1">
      <c r="H957" s="76" t="s">
        <v>30</v>
      </c>
      <c r="I957" s="76"/>
      <c r="J957" s="76"/>
      <c r="V957" s="17"/>
      <c r="AA957" s="173" t="s">
        <v>31</v>
      </c>
      <c r="AB957" s="173"/>
      <c r="AC957" s="173"/>
    </row>
    <row r="958" spans="1:43" ht="15" customHeight="1">
      <c r="H958" s="76"/>
      <c r="I958" s="76"/>
      <c r="J958" s="76"/>
      <c r="V958" s="17"/>
      <c r="AA958" s="173"/>
      <c r="AB958" s="173"/>
      <c r="AC958" s="173"/>
    </row>
    <row r="959" spans="1:43">
      <c r="V959" s="17"/>
    </row>
    <row r="960" spans="1:43">
      <c r="V960" s="17"/>
    </row>
    <row r="961" spans="2:41" ht="23.25">
      <c r="B961" s="24" t="s">
        <v>73</v>
      </c>
      <c r="V961" s="17"/>
      <c r="X961" s="22" t="s">
        <v>71</v>
      </c>
    </row>
    <row r="962" spans="2:41" ht="23.25">
      <c r="B962" s="23" t="s">
        <v>32</v>
      </c>
      <c r="C962" s="20">
        <f>IF(X917="PAGADO",0,C922)</f>
        <v>0</v>
      </c>
      <c r="E962" s="174" t="s">
        <v>20</v>
      </c>
      <c r="F962" s="174"/>
      <c r="G962" s="174"/>
      <c r="H962" s="174"/>
      <c r="V962" s="17"/>
      <c r="X962" s="23" t="s">
        <v>32</v>
      </c>
      <c r="Y962" s="20">
        <f>IF(B1762="PAGADO",0,C967)</f>
        <v>0</v>
      </c>
      <c r="AA962" s="174" t="s">
        <v>20</v>
      </c>
      <c r="AB962" s="174"/>
      <c r="AC962" s="174"/>
      <c r="AD962" s="174"/>
    </row>
    <row r="963" spans="2:41">
      <c r="B963" s="1" t="s">
        <v>0</v>
      </c>
      <c r="C963" s="19">
        <f>H978</f>
        <v>0</v>
      </c>
      <c r="E963" s="2" t="s">
        <v>1</v>
      </c>
      <c r="F963" s="2" t="s">
        <v>2</v>
      </c>
      <c r="G963" s="2" t="s">
        <v>3</v>
      </c>
      <c r="H963" s="2" t="s">
        <v>4</v>
      </c>
      <c r="N963" s="2" t="s">
        <v>1</v>
      </c>
      <c r="O963" s="2" t="s">
        <v>5</v>
      </c>
      <c r="P963" s="2" t="s">
        <v>4</v>
      </c>
      <c r="Q963" s="2" t="s">
        <v>6</v>
      </c>
      <c r="R963" s="2" t="s">
        <v>7</v>
      </c>
      <c r="S963" s="3"/>
      <c r="V963" s="17"/>
      <c r="X963" s="1" t="s">
        <v>0</v>
      </c>
      <c r="Y963" s="19">
        <f>AD978</f>
        <v>0</v>
      </c>
      <c r="AA963" s="2" t="s">
        <v>1</v>
      </c>
      <c r="AB963" s="2" t="s">
        <v>2</v>
      </c>
      <c r="AC963" s="2" t="s">
        <v>3</v>
      </c>
      <c r="AD963" s="2" t="s">
        <v>4</v>
      </c>
      <c r="AJ963" s="2" t="s">
        <v>1</v>
      </c>
      <c r="AK963" s="2" t="s">
        <v>5</v>
      </c>
      <c r="AL963" s="2" t="s">
        <v>4</v>
      </c>
      <c r="AM963" s="2" t="s">
        <v>6</v>
      </c>
      <c r="AN963" s="2" t="s">
        <v>7</v>
      </c>
      <c r="AO963" s="3"/>
    </row>
    <row r="964" spans="2:41">
      <c r="C964" s="2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Y964" s="2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24</v>
      </c>
      <c r="C965" s="19">
        <f>IF(C962&gt;0,C962+C963,C963)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24</v>
      </c>
      <c r="Y965" s="19">
        <f>IF(Y962&gt;0,Y962+Y963,Y963)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9</v>
      </c>
      <c r="C966" s="20">
        <f>C990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9</v>
      </c>
      <c r="Y966" s="20">
        <f>Y990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6" t="s">
        <v>26</v>
      </c>
      <c r="C967" s="21">
        <f>C965-C966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6" t="s">
        <v>27</v>
      </c>
      <c r="Y967" s="21">
        <f>Y965-Y966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>
      <c r="B968" s="6"/>
      <c r="C968" s="7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75" t="str">
        <f>IF(Y967&lt;0,"NO PAGAR","COBRAR'")</f>
        <v>COBRAR'</v>
      </c>
      <c r="Y968" s="175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3.25">
      <c r="B969" s="175" t="str">
        <f>IF(C967&lt;0,"NO PAGAR","COBRAR'")</f>
        <v>COBRAR'</v>
      </c>
      <c r="C969" s="175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/>
      <c r="Y969" s="8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68" t="s">
        <v>9</v>
      </c>
      <c r="C970" s="169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68" t="s">
        <v>9</v>
      </c>
      <c r="Y970" s="169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IF(Y922&lt;0,"SALDO ADELANTADO","SALDO A FAVOR '")</f>
        <v>SALDO A FAVOR '</v>
      </c>
      <c r="C971" s="10">
        <f>IF(Y922&lt;=0,Y922*-1)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IF(C967&lt;0,"SALDO ADELANTADO","SALDO A FAVOR'")</f>
        <v>SALDO A FAVOR'</v>
      </c>
      <c r="Y971" s="10">
        <f>IF(C967&lt;=0,C967*-1)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R980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AN980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170" t="s">
        <v>7</v>
      </c>
      <c r="F978" s="171"/>
      <c r="G978" s="172"/>
      <c r="H978" s="5">
        <f>SUM(H964:H977)</f>
        <v>0</v>
      </c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170" t="s">
        <v>7</v>
      </c>
      <c r="AB978" s="171"/>
      <c r="AC978" s="172"/>
      <c r="AD978" s="5">
        <f>SUM(AD964:AD977)</f>
        <v>0</v>
      </c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13"/>
      <c r="F979" s="13"/>
      <c r="G979" s="13"/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13"/>
      <c r="AB979" s="13"/>
      <c r="AC979" s="13"/>
      <c r="AJ979" s="3"/>
      <c r="AK979" s="3"/>
      <c r="AL979" s="3"/>
      <c r="AM979" s="3"/>
      <c r="AN979" s="18"/>
      <c r="AO979" s="3"/>
    </row>
    <row r="980" spans="2:41">
      <c r="B980" s="12"/>
      <c r="C980" s="10"/>
      <c r="N980" s="170" t="s">
        <v>7</v>
      </c>
      <c r="O980" s="171"/>
      <c r="P980" s="171"/>
      <c r="Q980" s="172"/>
      <c r="R980" s="18">
        <f>SUM(R964:R979)</f>
        <v>0</v>
      </c>
      <c r="S980" s="3"/>
      <c r="V980" s="17"/>
      <c r="X980" s="12"/>
      <c r="Y980" s="10"/>
      <c r="AJ980" s="170" t="s">
        <v>7</v>
      </c>
      <c r="AK980" s="171"/>
      <c r="AL980" s="171"/>
      <c r="AM980" s="172"/>
      <c r="AN980" s="18">
        <f>SUM(AN964:AN979)</f>
        <v>0</v>
      </c>
      <c r="AO980" s="3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E983" s="14"/>
      <c r="V983" s="17"/>
      <c r="X983" s="12"/>
      <c r="Y983" s="10"/>
      <c r="AA983" s="14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0</v>
      </c>
      <c r="D990" t="s">
        <v>22</v>
      </c>
      <c r="E990" t="s">
        <v>21</v>
      </c>
      <c r="V990" s="17"/>
      <c r="X990" s="15" t="s">
        <v>18</v>
      </c>
      <c r="Y990" s="16">
        <f>SUM(Y971:Y989)</f>
        <v>0</v>
      </c>
      <c r="Z990" t="s">
        <v>22</v>
      </c>
      <c r="AA990" t="s">
        <v>21</v>
      </c>
    </row>
    <row r="991" spans="2:41">
      <c r="E991" s="1" t="s">
        <v>19</v>
      </c>
      <c r="V991" s="17"/>
      <c r="AA991" s="1" t="s">
        <v>19</v>
      </c>
    </row>
    <row r="992" spans="2:41">
      <c r="V992" s="17"/>
    </row>
    <row r="993" spans="8:31">
      <c r="V993" s="17"/>
    </row>
    <row r="994" spans="8:31">
      <c r="V994" s="17"/>
    </row>
    <row r="995" spans="8:31">
      <c r="V995" s="17"/>
    </row>
    <row r="996" spans="8:31">
      <c r="V996" s="17"/>
    </row>
    <row r="997" spans="8:31">
      <c r="V997" s="17"/>
    </row>
    <row r="998" spans="8:31">
      <c r="V998" s="17"/>
    </row>
    <row r="999" spans="8:31">
      <c r="V999" s="17"/>
    </row>
    <row r="1000" spans="8:31">
      <c r="V1000" s="17"/>
    </row>
    <row r="1001" spans="8:31">
      <c r="V1001" s="17"/>
    </row>
    <row r="1002" spans="8:31">
      <c r="V1002" s="17"/>
    </row>
    <row r="1003" spans="8:31">
      <c r="V1003" s="17"/>
    </row>
    <row r="1004" spans="8:31">
      <c r="V1004" s="17"/>
      <c r="AC1004" s="176" t="s">
        <v>29</v>
      </c>
      <c r="AD1004" s="176"/>
      <c r="AE1004" s="176"/>
    </row>
    <row r="1005" spans="8:31" ht="15" customHeight="1">
      <c r="H1005" s="76" t="s">
        <v>28</v>
      </c>
      <c r="I1005" s="76"/>
      <c r="J1005" s="76"/>
      <c r="V1005" s="17"/>
      <c r="AC1005" s="176"/>
      <c r="AD1005" s="176"/>
      <c r="AE1005" s="176"/>
    </row>
    <row r="1006" spans="8:31" ht="15" customHeight="1">
      <c r="H1006" s="76"/>
      <c r="I1006" s="76"/>
      <c r="J1006" s="76"/>
      <c r="V1006" s="17"/>
      <c r="AC1006" s="176"/>
      <c r="AD1006" s="176"/>
      <c r="AE1006" s="176"/>
    </row>
    <row r="1007" spans="8:31">
      <c r="V1007" s="17"/>
    </row>
    <row r="1008" spans="8:31">
      <c r="V1008" s="17"/>
    </row>
    <row r="1009" spans="2:41" ht="23.25">
      <c r="B1009" s="22" t="s">
        <v>72</v>
      </c>
      <c r="V1009" s="17"/>
      <c r="X1009" s="22" t="s">
        <v>74</v>
      </c>
    </row>
    <row r="1010" spans="2:41" ht="23.25">
      <c r="B1010" s="23" t="s">
        <v>32</v>
      </c>
      <c r="C1010" s="20">
        <f>IF(X962="PAGADO",0,Y967)</f>
        <v>0</v>
      </c>
      <c r="E1010" s="174" t="s">
        <v>20</v>
      </c>
      <c r="F1010" s="174"/>
      <c r="G1010" s="174"/>
      <c r="H1010" s="174"/>
      <c r="V1010" s="17"/>
      <c r="X1010" s="23" t="s">
        <v>32</v>
      </c>
      <c r="Y1010" s="20">
        <f>IF(B1010="PAGADO",0,C1015)</f>
        <v>0</v>
      </c>
      <c r="AA1010" s="174" t="s">
        <v>20</v>
      </c>
      <c r="AB1010" s="174"/>
      <c r="AC1010" s="174"/>
      <c r="AD1010" s="174"/>
    </row>
    <row r="1011" spans="2:41">
      <c r="B1011" s="1" t="s">
        <v>0</v>
      </c>
      <c r="C1011" s="19">
        <f>H1026</f>
        <v>0</v>
      </c>
      <c r="E1011" s="2" t="s">
        <v>1</v>
      </c>
      <c r="F1011" s="2" t="s">
        <v>2</v>
      </c>
      <c r="G1011" s="2" t="s">
        <v>3</v>
      </c>
      <c r="H1011" s="2" t="s">
        <v>4</v>
      </c>
      <c r="N1011" s="2" t="s">
        <v>1</v>
      </c>
      <c r="O1011" s="2" t="s">
        <v>5</v>
      </c>
      <c r="P1011" s="2" t="s">
        <v>4</v>
      </c>
      <c r="Q1011" s="2" t="s">
        <v>6</v>
      </c>
      <c r="R1011" s="2" t="s">
        <v>7</v>
      </c>
      <c r="S1011" s="3"/>
      <c r="V1011" s="17"/>
      <c r="X1011" s="1" t="s">
        <v>0</v>
      </c>
      <c r="Y1011" s="19">
        <f>AD1026</f>
        <v>0</v>
      </c>
      <c r="AA1011" s="2" t="s">
        <v>1</v>
      </c>
      <c r="AB1011" s="2" t="s">
        <v>2</v>
      </c>
      <c r="AC1011" s="2" t="s">
        <v>3</v>
      </c>
      <c r="AD1011" s="2" t="s">
        <v>4</v>
      </c>
      <c r="AJ1011" s="2" t="s">
        <v>1</v>
      </c>
      <c r="AK1011" s="2" t="s">
        <v>5</v>
      </c>
      <c r="AL1011" s="2" t="s">
        <v>4</v>
      </c>
      <c r="AM1011" s="2" t="s">
        <v>6</v>
      </c>
      <c r="AN1011" s="2" t="s">
        <v>7</v>
      </c>
      <c r="AO1011" s="3"/>
    </row>
    <row r="1012" spans="2:41">
      <c r="C1012" s="2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Y1012" s="2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24</v>
      </c>
      <c r="C1013" s="19">
        <f>IF(C1010&gt;0,C1010+C1011,C1011)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24</v>
      </c>
      <c r="Y1013" s="19">
        <f>IF(Y1010&gt;0,Y1010+Y1011,Y1011)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9</v>
      </c>
      <c r="C1014" s="20">
        <f>C1037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9</v>
      </c>
      <c r="Y1014" s="20">
        <f>Y1037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6" t="s">
        <v>25</v>
      </c>
      <c r="C1015" s="21">
        <f>C1013-C1014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 t="s">
        <v>8</v>
      </c>
      <c r="Y1015" s="21">
        <f>Y1013-Y1014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 ht="26.25">
      <c r="B1016" s="177" t="str">
        <f>IF(C1015&lt;0,"NO PAGAR","COBRAR")</f>
        <v>COBRAR</v>
      </c>
      <c r="C1016" s="177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77" t="str">
        <f>IF(Y1015&lt;0,"NO PAGAR","COBRAR")</f>
        <v>COBRAR</v>
      </c>
      <c r="Y1016" s="177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68" t="s">
        <v>9</v>
      </c>
      <c r="C1017" s="169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68" t="s">
        <v>9</v>
      </c>
      <c r="Y1017" s="169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9" t="str">
        <f>IF(C1051&lt;0,"SALDO A FAVOR","SALDO ADELANTAD0'")</f>
        <v>SALDO ADELANTAD0'</v>
      </c>
      <c r="C1018" s="10">
        <f>IF(Y962&lt;=0,Y962*-1)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9" t="str">
        <f>IF(C1015&lt;0,"SALDO ADELANTADO","SALDO A FAVOR'")</f>
        <v>SALDO A FAVOR'</v>
      </c>
      <c r="Y1018" s="10">
        <f>IF(C1015&lt;=0,C1015*-1)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10</v>
      </c>
      <c r="C1019" s="10">
        <f>R1028</f>
        <v>0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10</v>
      </c>
      <c r="Y1019" s="10">
        <f>AN1028</f>
        <v>0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11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11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12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12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13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13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14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14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15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15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16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16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17</v>
      </c>
      <c r="C1026" s="10"/>
      <c r="E1026" s="170" t="s">
        <v>7</v>
      </c>
      <c r="F1026" s="171"/>
      <c r="G1026" s="172"/>
      <c r="H1026" s="5">
        <f>SUM(H1012:H1025)</f>
        <v>0</v>
      </c>
      <c r="N1026" s="3"/>
      <c r="O1026" s="3"/>
      <c r="P1026" s="3"/>
      <c r="Q1026" s="3"/>
      <c r="R1026" s="18"/>
      <c r="S1026" s="3"/>
      <c r="V1026" s="17"/>
      <c r="X1026" s="11" t="s">
        <v>17</v>
      </c>
      <c r="Y1026" s="10"/>
      <c r="AA1026" s="170" t="s">
        <v>7</v>
      </c>
      <c r="AB1026" s="171"/>
      <c r="AC1026" s="172"/>
      <c r="AD1026" s="5">
        <f>SUM(AD1012:AD1025)</f>
        <v>0</v>
      </c>
      <c r="AJ1026" s="3"/>
      <c r="AK1026" s="3"/>
      <c r="AL1026" s="3"/>
      <c r="AM1026" s="3"/>
      <c r="AN1026" s="18"/>
      <c r="AO1026" s="3"/>
    </row>
    <row r="1027" spans="2:41">
      <c r="B1027" s="12"/>
      <c r="C1027" s="10"/>
      <c r="E1027" s="13"/>
      <c r="F1027" s="13"/>
      <c r="G1027" s="13"/>
      <c r="N1027" s="3"/>
      <c r="O1027" s="3"/>
      <c r="P1027" s="3"/>
      <c r="Q1027" s="3"/>
      <c r="R1027" s="18"/>
      <c r="S1027" s="3"/>
      <c r="V1027" s="17"/>
      <c r="X1027" s="12"/>
      <c r="Y1027" s="10"/>
      <c r="AA1027" s="13"/>
      <c r="AB1027" s="13"/>
      <c r="AC1027" s="13"/>
      <c r="AJ1027" s="3"/>
      <c r="AK1027" s="3"/>
      <c r="AL1027" s="3"/>
      <c r="AM1027" s="3"/>
      <c r="AN1027" s="18"/>
      <c r="AO1027" s="3"/>
    </row>
    <row r="1028" spans="2:41">
      <c r="B1028" s="12"/>
      <c r="C1028" s="10"/>
      <c r="N1028" s="170" t="s">
        <v>7</v>
      </c>
      <c r="O1028" s="171"/>
      <c r="P1028" s="171"/>
      <c r="Q1028" s="172"/>
      <c r="R1028" s="18">
        <f>SUM(R1012:R1027)</f>
        <v>0</v>
      </c>
      <c r="S1028" s="3"/>
      <c r="V1028" s="17"/>
      <c r="X1028" s="12"/>
      <c r="Y1028" s="10"/>
      <c r="AJ1028" s="170" t="s">
        <v>7</v>
      </c>
      <c r="AK1028" s="171"/>
      <c r="AL1028" s="171"/>
      <c r="AM1028" s="172"/>
      <c r="AN1028" s="18">
        <f>SUM(AN1012:AN1027)</f>
        <v>0</v>
      </c>
      <c r="AO1028" s="3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E1031" s="14"/>
      <c r="V1031" s="17"/>
      <c r="X1031" s="12"/>
      <c r="Y1031" s="10"/>
      <c r="AA1031" s="14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1"/>
      <c r="C1036" s="10"/>
      <c r="V1036" s="17"/>
      <c r="X1036" s="11"/>
      <c r="Y1036" s="10"/>
    </row>
    <row r="1037" spans="2:41">
      <c r="B1037" s="15" t="s">
        <v>18</v>
      </c>
      <c r="C1037" s="16">
        <f>SUM(C1018:C1036)</f>
        <v>0</v>
      </c>
      <c r="V1037" s="17"/>
      <c r="X1037" s="15" t="s">
        <v>18</v>
      </c>
      <c r="Y1037" s="16">
        <f>SUM(Y1018:Y1036)</f>
        <v>0</v>
      </c>
    </row>
    <row r="1038" spans="2:41">
      <c r="D1038" t="s">
        <v>22</v>
      </c>
      <c r="E1038" t="s">
        <v>21</v>
      </c>
      <c r="V1038" s="17"/>
      <c r="Z1038" t="s">
        <v>22</v>
      </c>
      <c r="AA1038" t="s">
        <v>21</v>
      </c>
    </row>
    <row r="1039" spans="2:41">
      <c r="E1039" s="1" t="s">
        <v>19</v>
      </c>
      <c r="V1039" s="17"/>
      <c r="AA1039" s="1" t="s">
        <v>19</v>
      </c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V1049" s="17"/>
    </row>
    <row r="1050" spans="1:43" ht="15" customHeight="1">
      <c r="H1050" s="76" t="s">
        <v>30</v>
      </c>
      <c r="I1050" s="76"/>
      <c r="J1050" s="76"/>
      <c r="V1050" s="17"/>
      <c r="AA1050" s="173" t="s">
        <v>31</v>
      </c>
      <c r="AB1050" s="173"/>
      <c r="AC1050" s="173"/>
    </row>
    <row r="1051" spans="1:43" ht="15" customHeight="1">
      <c r="H1051" s="76"/>
      <c r="I1051" s="76"/>
      <c r="J1051" s="76"/>
      <c r="V1051" s="17"/>
      <c r="AA1051" s="173"/>
      <c r="AB1051" s="173"/>
      <c r="AC1051" s="173"/>
    </row>
    <row r="1052" spans="1:43">
      <c r="V1052" s="17"/>
    </row>
    <row r="1053" spans="1:43">
      <c r="V1053" s="17"/>
    </row>
    <row r="1054" spans="1:43" ht="23.25">
      <c r="B1054" s="24" t="s">
        <v>72</v>
      </c>
      <c r="V1054" s="17"/>
      <c r="X1054" s="22" t="s">
        <v>72</v>
      </c>
    </row>
    <row r="1055" spans="1:43" ht="23.25">
      <c r="B1055" s="23" t="s">
        <v>32</v>
      </c>
      <c r="C1055" s="20">
        <f>IF(X1010="PAGADO",0,C1015)</f>
        <v>0</v>
      </c>
      <c r="E1055" s="174" t="s">
        <v>20</v>
      </c>
      <c r="F1055" s="174"/>
      <c r="G1055" s="174"/>
      <c r="H1055" s="174"/>
      <c r="V1055" s="17"/>
      <c r="X1055" s="23" t="s">
        <v>32</v>
      </c>
      <c r="Y1055" s="20">
        <f>IF(B1855="PAGADO",0,C1060)</f>
        <v>0</v>
      </c>
      <c r="AA1055" s="174" t="s">
        <v>20</v>
      </c>
      <c r="AB1055" s="174"/>
      <c r="AC1055" s="174"/>
      <c r="AD1055" s="174"/>
    </row>
    <row r="1056" spans="1:43">
      <c r="B1056" s="1" t="s">
        <v>0</v>
      </c>
      <c r="C1056" s="19">
        <f>H1071</f>
        <v>0</v>
      </c>
      <c r="E1056" s="2" t="s">
        <v>1</v>
      </c>
      <c r="F1056" s="2" t="s">
        <v>2</v>
      </c>
      <c r="G1056" s="2" t="s">
        <v>3</v>
      </c>
      <c r="H1056" s="2" t="s">
        <v>4</v>
      </c>
      <c r="N1056" s="2" t="s">
        <v>1</v>
      </c>
      <c r="O1056" s="2" t="s">
        <v>5</v>
      </c>
      <c r="P1056" s="2" t="s">
        <v>4</v>
      </c>
      <c r="Q1056" s="2" t="s">
        <v>6</v>
      </c>
      <c r="R1056" s="2" t="s">
        <v>7</v>
      </c>
      <c r="S1056" s="3"/>
      <c r="V1056" s="17"/>
      <c r="X1056" s="1" t="s">
        <v>0</v>
      </c>
      <c r="Y1056" s="19">
        <f>AD1071</f>
        <v>0</v>
      </c>
      <c r="AA1056" s="2" t="s">
        <v>1</v>
      </c>
      <c r="AB1056" s="2" t="s">
        <v>2</v>
      </c>
      <c r="AC1056" s="2" t="s">
        <v>3</v>
      </c>
      <c r="AD1056" s="2" t="s">
        <v>4</v>
      </c>
      <c r="AJ1056" s="2" t="s">
        <v>1</v>
      </c>
      <c r="AK1056" s="2" t="s">
        <v>5</v>
      </c>
      <c r="AL1056" s="2" t="s">
        <v>4</v>
      </c>
      <c r="AM1056" s="2" t="s">
        <v>6</v>
      </c>
      <c r="AN1056" s="2" t="s">
        <v>7</v>
      </c>
      <c r="AO1056" s="3"/>
    </row>
    <row r="1057" spans="2:41">
      <c r="C1057" s="2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Y1057" s="2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" t="s">
        <v>24</v>
      </c>
      <c r="C1058" s="19">
        <f>IF(C1055&gt;0,C1055+C1056,C1056)</f>
        <v>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24</v>
      </c>
      <c r="Y1058" s="19">
        <f>IF(Y1055&gt;0,Y1055+Y1056,Y1056)</f>
        <v>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" t="s">
        <v>9</v>
      </c>
      <c r="C1059" s="20">
        <f>C1083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" t="s">
        <v>9</v>
      </c>
      <c r="Y1059" s="20">
        <f>Y1083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6" t="s">
        <v>26</v>
      </c>
      <c r="C1060" s="21">
        <f>C1058-C1059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6" t="s">
        <v>27</v>
      </c>
      <c r="Y1060" s="21">
        <f>Y1058-Y1059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>
      <c r="B1061" s="6"/>
      <c r="C1061" s="7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75" t="str">
        <f>IF(Y1060&lt;0,"NO PAGAR","COBRAR'")</f>
        <v>COBRAR'</v>
      </c>
      <c r="Y1061" s="175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 ht="23.25">
      <c r="B1062" s="175" t="str">
        <f>IF(C1060&lt;0,"NO PAGAR","COBRAR'")</f>
        <v>COBRAR'</v>
      </c>
      <c r="C1062" s="175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/>
      <c r="Y1062" s="8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68" t="s">
        <v>9</v>
      </c>
      <c r="C1063" s="169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68" t="s">
        <v>9</v>
      </c>
      <c r="Y1063" s="169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9" t="str">
        <f>IF(Y1015&lt;0,"SALDO ADELANTADO","SALDO A FAVOR '")</f>
        <v>SALDO A FAVOR '</v>
      </c>
      <c r="C1064" s="10">
        <f>IF(Y1015&lt;=0,Y1015*-1)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9" t="str">
        <f>IF(C1060&lt;0,"SALDO ADELANTADO","SALDO A FAVOR'")</f>
        <v>SALDO A FAVOR'</v>
      </c>
      <c r="Y1064" s="10">
        <f>IF(C1060&lt;=0,C1060*-1)</f>
        <v>0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10</v>
      </c>
      <c r="C1065" s="10">
        <f>R1073</f>
        <v>0</v>
      </c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10</v>
      </c>
      <c r="Y1065" s="10">
        <f>AN1073</f>
        <v>0</v>
      </c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11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11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12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12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13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13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14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14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15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15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16</v>
      </c>
      <c r="C1071" s="10"/>
      <c r="E1071" s="170" t="s">
        <v>7</v>
      </c>
      <c r="F1071" s="171"/>
      <c r="G1071" s="172"/>
      <c r="H1071" s="5">
        <f>SUM(H1057:H1070)</f>
        <v>0</v>
      </c>
      <c r="N1071" s="3"/>
      <c r="O1071" s="3"/>
      <c r="P1071" s="3"/>
      <c r="Q1071" s="3"/>
      <c r="R1071" s="18"/>
      <c r="S1071" s="3"/>
      <c r="V1071" s="17"/>
      <c r="X1071" s="11" t="s">
        <v>16</v>
      </c>
      <c r="Y1071" s="10"/>
      <c r="AA1071" s="170" t="s">
        <v>7</v>
      </c>
      <c r="AB1071" s="171"/>
      <c r="AC1071" s="172"/>
      <c r="AD1071" s="5">
        <f>SUM(AD1057:AD1070)</f>
        <v>0</v>
      </c>
      <c r="AJ1071" s="3"/>
      <c r="AK1071" s="3"/>
      <c r="AL1071" s="3"/>
      <c r="AM1071" s="3"/>
      <c r="AN1071" s="18"/>
      <c r="AO1071" s="3"/>
    </row>
    <row r="1072" spans="2:41">
      <c r="B1072" s="11" t="s">
        <v>17</v>
      </c>
      <c r="C1072" s="10"/>
      <c r="E1072" s="13"/>
      <c r="F1072" s="13"/>
      <c r="G1072" s="13"/>
      <c r="N1072" s="3"/>
      <c r="O1072" s="3"/>
      <c r="P1072" s="3"/>
      <c r="Q1072" s="3"/>
      <c r="R1072" s="18"/>
      <c r="S1072" s="3"/>
      <c r="V1072" s="17"/>
      <c r="X1072" s="11" t="s">
        <v>17</v>
      </c>
      <c r="Y1072" s="10"/>
      <c r="AA1072" s="13"/>
      <c r="AB1072" s="13"/>
      <c r="AC1072" s="13"/>
      <c r="AJ1072" s="3"/>
      <c r="AK1072" s="3"/>
      <c r="AL1072" s="3"/>
      <c r="AM1072" s="3"/>
      <c r="AN1072" s="18"/>
      <c r="AO1072" s="3"/>
    </row>
    <row r="1073" spans="2:41">
      <c r="B1073" s="12"/>
      <c r="C1073" s="10"/>
      <c r="N1073" s="170" t="s">
        <v>7</v>
      </c>
      <c r="O1073" s="171"/>
      <c r="P1073" s="171"/>
      <c r="Q1073" s="172"/>
      <c r="R1073" s="18">
        <f>SUM(R1057:R1072)</f>
        <v>0</v>
      </c>
      <c r="S1073" s="3"/>
      <c r="V1073" s="17"/>
      <c r="X1073" s="12"/>
      <c r="Y1073" s="10"/>
      <c r="AJ1073" s="170" t="s">
        <v>7</v>
      </c>
      <c r="AK1073" s="171"/>
      <c r="AL1073" s="171"/>
      <c r="AM1073" s="172"/>
      <c r="AN1073" s="18">
        <f>SUM(AN1057:AN1072)</f>
        <v>0</v>
      </c>
      <c r="AO1073" s="3"/>
    </row>
    <row r="1074" spans="2:41">
      <c r="B1074" s="12"/>
      <c r="C1074" s="10"/>
      <c r="V1074" s="17"/>
      <c r="X1074" s="12"/>
      <c r="Y1074" s="10"/>
    </row>
    <row r="1075" spans="2:41">
      <c r="B1075" s="12"/>
      <c r="C1075" s="10"/>
      <c r="V1075" s="17"/>
      <c r="X1075" s="12"/>
      <c r="Y1075" s="10"/>
    </row>
    <row r="1076" spans="2:41">
      <c r="B1076" s="12"/>
      <c r="C1076" s="10"/>
      <c r="E1076" s="14"/>
      <c r="V1076" s="17"/>
      <c r="X1076" s="12"/>
      <c r="Y1076" s="10"/>
      <c r="AA1076" s="14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1"/>
      <c r="C1082" s="10"/>
      <c r="V1082" s="17"/>
      <c r="X1082" s="11"/>
      <c r="Y1082" s="10"/>
    </row>
    <row r="1083" spans="2:41">
      <c r="B1083" s="15" t="s">
        <v>18</v>
      </c>
      <c r="C1083" s="16">
        <f>SUM(C1064:C1082)</f>
        <v>0</v>
      </c>
      <c r="D1083" t="s">
        <v>22</v>
      </c>
      <c r="E1083" t="s">
        <v>21</v>
      </c>
      <c r="V1083" s="17"/>
      <c r="X1083" s="15" t="s">
        <v>18</v>
      </c>
      <c r="Y1083" s="16">
        <f>SUM(Y1064:Y1082)</f>
        <v>0</v>
      </c>
      <c r="Z1083" t="s">
        <v>22</v>
      </c>
      <c r="AA1083" t="s">
        <v>21</v>
      </c>
    </row>
    <row r="1084" spans="2:41">
      <c r="E1084" s="1" t="s">
        <v>19</v>
      </c>
      <c r="V1084" s="17"/>
      <c r="AA1084" s="1" t="s">
        <v>19</v>
      </c>
    </row>
    <row r="1085" spans="2:41">
      <c r="V1085" s="17"/>
    </row>
    <row r="1086" spans="2:41">
      <c r="V1086" s="17"/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</sheetData>
  <mergeCells count="274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5"/>
    <mergeCell ref="E551:H551"/>
    <mergeCell ref="AA551:AD551"/>
    <mergeCell ref="B557:C557"/>
    <mergeCell ref="X557:Y557"/>
    <mergeCell ref="B558:C558"/>
    <mergeCell ref="X558:Y558"/>
    <mergeCell ref="E605:G605"/>
    <mergeCell ref="AA605:AC605"/>
    <mergeCell ref="N607:Q607"/>
    <mergeCell ref="AJ607:AM607"/>
    <mergeCell ref="AC631:AE633"/>
    <mergeCell ref="E589:H589"/>
    <mergeCell ref="AA589:AD589"/>
    <mergeCell ref="X595:Y595"/>
    <mergeCell ref="B596:C596"/>
    <mergeCell ref="B597:C597"/>
    <mergeCell ref="X597:Y597"/>
    <mergeCell ref="E653:G653"/>
    <mergeCell ref="AA653:AC653"/>
    <mergeCell ref="N655:Q655"/>
    <mergeCell ref="AJ655:AM655"/>
    <mergeCell ref="AA677:AC678"/>
    <mergeCell ref="E637:H637"/>
    <mergeCell ref="AA637:AD637"/>
    <mergeCell ref="B643:C643"/>
    <mergeCell ref="X643:Y643"/>
    <mergeCell ref="B644:C644"/>
    <mergeCell ref="X644:Y644"/>
    <mergeCell ref="E698:G698"/>
    <mergeCell ref="AA698:AC698"/>
    <mergeCell ref="N700:Q700"/>
    <mergeCell ref="AJ700:AM700"/>
    <mergeCell ref="AC724:AE726"/>
    <mergeCell ref="E682:H682"/>
    <mergeCell ref="AA682:AD682"/>
    <mergeCell ref="X688:Y688"/>
    <mergeCell ref="B689:C689"/>
    <mergeCell ref="B690:C690"/>
    <mergeCell ref="X690:Y690"/>
    <mergeCell ref="E746:G746"/>
    <mergeCell ref="AA746:AC746"/>
    <mergeCell ref="N748:Q748"/>
    <mergeCell ref="AJ748:AM748"/>
    <mergeCell ref="AA770:AC771"/>
    <mergeCell ref="E730:H730"/>
    <mergeCell ref="AA730:AD730"/>
    <mergeCell ref="B736:C736"/>
    <mergeCell ref="X736:Y736"/>
    <mergeCell ref="B737:C737"/>
    <mergeCell ref="X737:Y737"/>
    <mergeCell ref="E791:G791"/>
    <mergeCell ref="AA791:AC791"/>
    <mergeCell ref="N793:Q793"/>
    <mergeCell ref="AJ793:AM793"/>
    <mergeCell ref="AC817:AE819"/>
    <mergeCell ref="E775:H775"/>
    <mergeCell ref="AA775:AD775"/>
    <mergeCell ref="X781:Y781"/>
    <mergeCell ref="B782:C782"/>
    <mergeCell ref="B783:C783"/>
    <mergeCell ref="X783:Y783"/>
    <mergeCell ref="E839:G839"/>
    <mergeCell ref="AA839:AC839"/>
    <mergeCell ref="N841:Q841"/>
    <mergeCell ref="AJ841:AM841"/>
    <mergeCell ref="AA863:AC864"/>
    <mergeCell ref="E823:H823"/>
    <mergeCell ref="AA823:AD823"/>
    <mergeCell ref="B829:C829"/>
    <mergeCell ref="X829:Y829"/>
    <mergeCell ref="B830:C830"/>
    <mergeCell ref="X830:Y830"/>
    <mergeCell ref="E884:G884"/>
    <mergeCell ref="AA884:AC884"/>
    <mergeCell ref="N886:Q886"/>
    <mergeCell ref="AJ886:AM886"/>
    <mergeCell ref="AC911:AE913"/>
    <mergeCell ref="E868:H868"/>
    <mergeCell ref="AA868:AD868"/>
    <mergeCell ref="X874:Y874"/>
    <mergeCell ref="B875:C875"/>
    <mergeCell ref="B876:C876"/>
    <mergeCell ref="X876:Y876"/>
    <mergeCell ref="E933:G933"/>
    <mergeCell ref="AA933:AC933"/>
    <mergeCell ref="N935:Q935"/>
    <mergeCell ref="AJ935:AM935"/>
    <mergeCell ref="AA957:AC958"/>
    <mergeCell ref="E917:H917"/>
    <mergeCell ref="AA917:AD917"/>
    <mergeCell ref="B923:C923"/>
    <mergeCell ref="X923:Y923"/>
    <mergeCell ref="B924:C924"/>
    <mergeCell ref="X924:Y924"/>
    <mergeCell ref="N980:Q980"/>
    <mergeCell ref="AJ980:AM980"/>
    <mergeCell ref="AC1004:AE1006"/>
    <mergeCell ref="E962:H962"/>
    <mergeCell ref="AA962:AD962"/>
    <mergeCell ref="X968:Y968"/>
    <mergeCell ref="B969:C969"/>
    <mergeCell ref="B970:C970"/>
    <mergeCell ref="X970:Y970"/>
    <mergeCell ref="E499:F499"/>
    <mergeCell ref="E1071:G1071"/>
    <mergeCell ref="AA1071:AC1071"/>
    <mergeCell ref="N1073:Q1073"/>
    <mergeCell ref="AJ1073:AM1073"/>
    <mergeCell ref="E1055:H1055"/>
    <mergeCell ref="AA1055:AD1055"/>
    <mergeCell ref="X1061:Y1061"/>
    <mergeCell ref="B1062:C1062"/>
    <mergeCell ref="B1063:C1063"/>
    <mergeCell ref="X1063:Y1063"/>
    <mergeCell ref="E1026:G1026"/>
    <mergeCell ref="AA1026:AC1026"/>
    <mergeCell ref="N1028:Q1028"/>
    <mergeCell ref="AJ1028:AM1028"/>
    <mergeCell ref="AA1050:AC1051"/>
    <mergeCell ref="E1010:H1010"/>
    <mergeCell ref="AA1010:AD1010"/>
    <mergeCell ref="B1016:C1016"/>
    <mergeCell ref="X1016:Y1016"/>
    <mergeCell ref="B1017:C1017"/>
    <mergeCell ref="X1017:Y1017"/>
    <mergeCell ref="E978:G978"/>
    <mergeCell ref="AA978:AC978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70"/>
  <sheetViews>
    <sheetView topLeftCell="AB514" zoomScale="96" zoomScaleNormal="96" zoomScalePageLayoutView="118" workbookViewId="0">
      <selection activeCell="AK521" sqref="AK52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74" t="s">
        <v>77</v>
      </c>
      <c r="F8" s="174"/>
      <c r="G8" s="174"/>
      <c r="H8" s="174"/>
      <c r="O8" s="187" t="s">
        <v>10</v>
      </c>
      <c r="P8" s="187"/>
      <c r="Q8" s="187"/>
      <c r="R8" s="187"/>
      <c r="V8" s="17"/>
      <c r="X8" s="23" t="s">
        <v>32</v>
      </c>
      <c r="Y8" s="20">
        <f>IF(B8="PAGADO",0,C13)</f>
        <v>-6043.71</v>
      </c>
      <c r="AA8" s="174" t="s">
        <v>140</v>
      </c>
      <c r="AB8" s="174"/>
      <c r="AC8" s="174"/>
      <c r="AD8" s="174"/>
      <c r="AK8" s="188" t="s">
        <v>188</v>
      </c>
      <c r="AL8" s="188"/>
      <c r="AM8" s="18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NO PAGAR</v>
      </c>
      <c r="Y14" s="17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70" t="s">
        <v>7</v>
      </c>
      <c r="AB24" s="171"/>
      <c r="AC24" s="17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1133.21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74" t="s">
        <v>77</v>
      </c>
      <c r="F53" s="174"/>
      <c r="G53" s="174"/>
      <c r="H53" s="174"/>
      <c r="V53" s="17"/>
      <c r="X53" s="23" t="s">
        <v>32</v>
      </c>
      <c r="Y53" s="20">
        <f>IF(B53="PAGADO",0,C58)</f>
        <v>-6418.1900000000005</v>
      </c>
      <c r="AA53" s="174" t="s">
        <v>77</v>
      </c>
      <c r="AB53" s="174"/>
      <c r="AC53" s="174"/>
      <c r="AD53" s="174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75" t="str">
        <f>IF(Y58&lt;0,"NO PAGAR","COBRAR'")</f>
        <v>NO PAGAR</v>
      </c>
      <c r="Y59" s="175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75" t="str">
        <f>IF(C58&lt;0,"NO PAGAR","COBRAR'")</f>
        <v>NO PAGAR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962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76" t="s">
        <v>29</v>
      </c>
      <c r="AD97" s="176"/>
      <c r="AE97" s="176"/>
    </row>
    <row r="98" spans="2:41">
      <c r="H98" s="173" t="s">
        <v>28</v>
      </c>
      <c r="I98" s="173"/>
      <c r="J98" s="173"/>
      <c r="V98" s="17"/>
      <c r="AC98" s="176"/>
      <c r="AD98" s="176"/>
      <c r="AE98" s="176"/>
    </row>
    <row r="99" spans="2:41">
      <c r="H99" s="173"/>
      <c r="I99" s="173"/>
      <c r="J99" s="173"/>
      <c r="V99" s="17"/>
      <c r="AC99" s="176"/>
      <c r="AD99" s="176"/>
      <c r="AE99" s="17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74" t="s">
        <v>273</v>
      </c>
      <c r="F103" s="174"/>
      <c r="G103" s="174"/>
      <c r="H103" s="174"/>
      <c r="V103" s="17"/>
      <c r="X103" s="23" t="s">
        <v>32</v>
      </c>
      <c r="Y103" s="20">
        <f>IF(B103="PAGADO",0,C108)</f>
        <v>-5740.3400000000011</v>
      </c>
      <c r="AA103" s="174" t="s">
        <v>273</v>
      </c>
      <c r="AB103" s="174"/>
      <c r="AC103" s="174"/>
      <c r="AD103" s="174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77" t="str">
        <f>IF(C108&lt;0,"NO PAGAR","COBRAR")</f>
        <v>NO PAGAR</v>
      </c>
      <c r="C109" s="17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77" t="str">
        <f>IF(Y108&lt;0,"NO PAGAR","COBRAR")</f>
        <v>NO PAGAR</v>
      </c>
      <c r="Y109" s="17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8" t="s">
        <v>9</v>
      </c>
      <c r="C110" s="16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0" t="s">
        <v>7</v>
      </c>
      <c r="F119" s="171"/>
      <c r="G119" s="17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0" t="s">
        <v>7</v>
      </c>
      <c r="O121" s="171"/>
      <c r="P121" s="171"/>
      <c r="Q121" s="172"/>
      <c r="R121" s="18">
        <f>SUM(R105:R120)</f>
        <v>770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73" t="s">
        <v>30</v>
      </c>
      <c r="I131" s="173"/>
      <c r="J131" s="173"/>
      <c r="V131" s="17"/>
      <c r="AA131" s="173" t="s">
        <v>31</v>
      </c>
      <c r="AB131" s="173"/>
      <c r="AC131" s="173"/>
    </row>
    <row r="132" spans="1:43">
      <c r="H132" s="173"/>
      <c r="I132" s="173"/>
      <c r="J132" s="173"/>
      <c r="V132" s="17"/>
      <c r="AA132" s="173"/>
      <c r="AB132" s="173"/>
      <c r="AC132" s="17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74" t="s">
        <v>273</v>
      </c>
      <c r="F136" s="174"/>
      <c r="G136" s="174"/>
      <c r="H136" s="174"/>
      <c r="V136" s="17"/>
      <c r="X136" s="23" t="s">
        <v>32</v>
      </c>
      <c r="Y136" s="20">
        <f>IF(B136="PAGADO",0,C141)</f>
        <v>-5568.4800000000014</v>
      </c>
      <c r="AA136" s="174" t="s">
        <v>273</v>
      </c>
      <c r="AB136" s="174"/>
      <c r="AC136" s="174"/>
      <c r="AD136" s="174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75" t="str">
        <f>IF(Y141&lt;0,"NO PAGAR","COBRAR'")</f>
        <v>NO PAGAR</v>
      </c>
      <c r="Y142" s="175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75" t="str">
        <f>IF(C141&lt;0,"NO PAGAR","COBRAR'")</f>
        <v>NO PAGAR</v>
      </c>
      <c r="C143" s="175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68" t="s">
        <v>9</v>
      </c>
      <c r="C144" s="169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68" t="s">
        <v>9</v>
      </c>
      <c r="Y144" s="16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70" t="s">
        <v>7</v>
      </c>
      <c r="F152" s="171"/>
      <c r="G152" s="17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70" t="s">
        <v>7</v>
      </c>
      <c r="AB152" s="171"/>
      <c r="AC152" s="17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70" t="s">
        <v>7</v>
      </c>
      <c r="O154" s="171"/>
      <c r="P154" s="171"/>
      <c r="Q154" s="172"/>
      <c r="R154" s="18">
        <f>SUM(R138:R153)</f>
        <v>0</v>
      </c>
      <c r="S154" s="3"/>
      <c r="V154" s="17"/>
      <c r="X154" s="12"/>
      <c r="Y154" s="10"/>
      <c r="AJ154" s="170" t="s">
        <v>7</v>
      </c>
      <c r="AK154" s="171"/>
      <c r="AL154" s="171"/>
      <c r="AM154" s="172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76" t="s">
        <v>29</v>
      </c>
      <c r="AD170" s="176"/>
      <c r="AE170" s="176"/>
    </row>
    <row r="171" spans="2:31">
      <c r="H171" s="173" t="s">
        <v>28</v>
      </c>
      <c r="I171" s="173"/>
      <c r="J171" s="173"/>
      <c r="V171" s="17"/>
      <c r="AC171" s="176"/>
      <c r="AD171" s="176"/>
      <c r="AE171" s="176"/>
    </row>
    <row r="172" spans="2:31">
      <c r="H172" s="173"/>
      <c r="I172" s="173"/>
      <c r="J172" s="173"/>
      <c r="V172" s="17"/>
      <c r="AC172" s="176"/>
      <c r="AD172" s="176"/>
      <c r="AE172" s="17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74" t="s">
        <v>273</v>
      </c>
      <c r="F176" s="174"/>
      <c r="G176" s="174"/>
      <c r="H176" s="174"/>
      <c r="V176" s="17"/>
      <c r="X176" s="23" t="s">
        <v>32</v>
      </c>
      <c r="Y176" s="20">
        <f>IF(B176="PAGADO",0,C181)</f>
        <v>-5626.8700000000008</v>
      </c>
      <c r="AA176" s="174" t="s">
        <v>273</v>
      </c>
      <c r="AB176" s="174"/>
      <c r="AC176" s="174"/>
      <c r="AD176" s="174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77" t="str">
        <f>IF(C181&lt;0,"NO PAGAR","COBRAR")</f>
        <v>NO PAGAR</v>
      </c>
      <c r="C182" s="17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77" t="str">
        <f>IF(Y181&lt;0,"NO PAGAR","COBRAR")</f>
        <v>NO PAGAR</v>
      </c>
      <c r="Y182" s="177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68" t="s">
        <v>9</v>
      </c>
      <c r="C183" s="169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68" t="s">
        <v>9</v>
      </c>
      <c r="Y183" s="169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70" t="s">
        <v>7</v>
      </c>
      <c r="F192" s="171"/>
      <c r="G192" s="17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70" t="s">
        <v>7</v>
      </c>
      <c r="AB192" s="171"/>
      <c r="AC192" s="17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70" t="s">
        <v>7</v>
      </c>
      <c r="O194" s="171"/>
      <c r="P194" s="171"/>
      <c r="Q194" s="172"/>
      <c r="R194" s="18">
        <f>SUM(R178:R193)</f>
        <v>2555</v>
      </c>
      <c r="S194" s="3"/>
      <c r="V194" s="17"/>
      <c r="X194" s="12"/>
      <c r="Y194" s="10"/>
      <c r="AJ194" s="170" t="s">
        <v>7</v>
      </c>
      <c r="AK194" s="171"/>
      <c r="AL194" s="171"/>
      <c r="AM194" s="172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73" t="s">
        <v>30</v>
      </c>
      <c r="I216" s="173"/>
      <c r="J216" s="173"/>
      <c r="V216" s="17"/>
      <c r="AA216" s="173" t="s">
        <v>31</v>
      </c>
      <c r="AB216" s="173"/>
      <c r="AC216" s="173"/>
    </row>
    <row r="217" spans="1:43">
      <c r="H217" s="173"/>
      <c r="I217" s="173"/>
      <c r="J217" s="173"/>
      <c r="V217" s="17"/>
      <c r="AA217" s="173"/>
      <c r="AB217" s="173"/>
      <c r="AC217" s="173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74" t="s">
        <v>273</v>
      </c>
      <c r="F221" s="174"/>
      <c r="G221" s="174"/>
      <c r="H221" s="174"/>
      <c r="V221" s="17"/>
      <c r="X221" s="23" t="s">
        <v>32</v>
      </c>
      <c r="Y221" s="20">
        <f>IF(B221="PAGADO",0,C226)</f>
        <v>-5840.9500000000007</v>
      </c>
      <c r="AA221" s="174" t="s">
        <v>77</v>
      </c>
      <c r="AB221" s="174"/>
      <c r="AC221" s="174"/>
      <c r="AD221" s="174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75" t="str">
        <f>IF(Y226&lt;0,"NO PAGAR","COBRAR'")</f>
        <v>NO PAGAR</v>
      </c>
      <c r="Y227" s="175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75" t="str">
        <f>IF(C226&lt;0,"NO PAGAR","COBRAR'")</f>
        <v>NO PAGAR</v>
      </c>
      <c r="C228" s="175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68" t="s">
        <v>9</v>
      </c>
      <c r="C229" s="169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68" t="s">
        <v>9</v>
      </c>
      <c r="Y229" s="16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70" t="s">
        <v>7</v>
      </c>
      <c r="F237" s="171"/>
      <c r="G237" s="17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70" t="s">
        <v>7</v>
      </c>
      <c r="AB237" s="171"/>
      <c r="AC237" s="17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70" t="s">
        <v>7</v>
      </c>
      <c r="O239" s="171"/>
      <c r="P239" s="171"/>
      <c r="Q239" s="172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70" t="s">
        <v>7</v>
      </c>
      <c r="AK239" s="171"/>
      <c r="AL239" s="171"/>
      <c r="AM239" s="172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76" t="s">
        <v>29</v>
      </c>
      <c r="AD262" s="176"/>
      <c r="AE262" s="176"/>
    </row>
    <row r="263" spans="2:41">
      <c r="H263" s="173" t="s">
        <v>28</v>
      </c>
      <c r="I263" s="173"/>
      <c r="J263" s="173"/>
      <c r="V263" s="17"/>
      <c r="AC263" s="176"/>
      <c r="AD263" s="176"/>
      <c r="AE263" s="176"/>
    </row>
    <row r="264" spans="2:41">
      <c r="H264" s="173"/>
      <c r="I264" s="173"/>
      <c r="J264" s="173"/>
      <c r="V264" s="17"/>
      <c r="AC264" s="176"/>
      <c r="AD264" s="176"/>
      <c r="AE264" s="17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74" t="s">
        <v>565</v>
      </c>
      <c r="F268" s="174"/>
      <c r="G268" s="174"/>
      <c r="H268" s="174"/>
      <c r="V268" s="17"/>
      <c r="X268" s="23" t="s">
        <v>32</v>
      </c>
      <c r="Y268" s="20">
        <f>IF(B268="PAGADO",0,C273)</f>
        <v>-6873.1060000000016</v>
      </c>
      <c r="AA268" s="174" t="s">
        <v>565</v>
      </c>
      <c r="AB268" s="174"/>
      <c r="AC268" s="174"/>
      <c r="AD268" s="174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77" t="str">
        <f>IF(C273&lt;0,"NO PAGAR","COBRAR")</f>
        <v>NO PAGAR</v>
      </c>
      <c r="C274" s="177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77" t="str">
        <f>IF(Y273&lt;0,"NO PAGAR","COBRAR")</f>
        <v>NO PAGAR</v>
      </c>
      <c r="Y274" s="177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68" t="s">
        <v>9</v>
      </c>
      <c r="C275" s="16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68" t="s">
        <v>9</v>
      </c>
      <c r="Y275" s="169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70" t="s">
        <v>7</v>
      </c>
      <c r="F284" s="171"/>
      <c r="G284" s="17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70" t="s">
        <v>7</v>
      </c>
      <c r="AB284" s="171"/>
      <c r="AC284" s="17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70" t="s">
        <v>7</v>
      </c>
      <c r="O286" s="171"/>
      <c r="P286" s="171"/>
      <c r="Q286" s="172"/>
      <c r="R286" s="18">
        <f>SUM(R270:R285)</f>
        <v>1421.24</v>
      </c>
      <c r="S286" s="3"/>
      <c r="V286" s="17"/>
      <c r="X286" s="12"/>
      <c r="Y286" s="10"/>
      <c r="AJ286" s="170" t="s">
        <v>7</v>
      </c>
      <c r="AK286" s="171"/>
      <c r="AL286" s="171"/>
      <c r="AM286" s="172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73" t="s">
        <v>30</v>
      </c>
      <c r="I308" s="173"/>
      <c r="J308" s="173"/>
      <c r="V308" s="17"/>
      <c r="AA308" s="173" t="s">
        <v>31</v>
      </c>
      <c r="AB308" s="173"/>
      <c r="AC308" s="173"/>
    </row>
    <row r="309" spans="1:43">
      <c r="H309" s="173"/>
      <c r="I309" s="173"/>
      <c r="J309" s="173"/>
      <c r="V309" s="17"/>
      <c r="AA309" s="173"/>
      <c r="AB309" s="173"/>
      <c r="AC309" s="173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74" t="s">
        <v>273</v>
      </c>
      <c r="F313" s="174"/>
      <c r="G313" s="174"/>
      <c r="H313" s="174"/>
      <c r="V313" s="17"/>
      <c r="X313" s="23" t="s">
        <v>32</v>
      </c>
      <c r="Y313" s="20">
        <f>IF(B1070="PAGADO",0,C318)</f>
        <v>-6076.113000000003</v>
      </c>
      <c r="AA313" s="174" t="s">
        <v>565</v>
      </c>
      <c r="AB313" s="174"/>
      <c r="AC313" s="174"/>
      <c r="AD313" s="174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75" t="str">
        <f>IF(Y318&lt;0,"NO PAGAR","COBRAR'")</f>
        <v>NO PAGAR</v>
      </c>
      <c r="Y319" s="175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75" t="str">
        <f>IF(C318&lt;0,"NO PAGAR","COBRAR'")</f>
        <v>NO PAGAR</v>
      </c>
      <c r="C320" s="175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68" t="s">
        <v>9</v>
      </c>
      <c r="C321" s="16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68" t="s">
        <v>9</v>
      </c>
      <c r="Y321" s="16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70" t="s">
        <v>7</v>
      </c>
      <c r="AB329" s="171"/>
      <c r="AC329" s="17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70" t="s">
        <v>7</v>
      </c>
      <c r="O331" s="171"/>
      <c r="P331" s="171"/>
      <c r="Q331" s="172"/>
      <c r="R331" s="18">
        <f>SUM(R315:R330)</f>
        <v>350</v>
      </c>
      <c r="S331" s="3"/>
      <c r="V331" s="17"/>
      <c r="X331" s="12"/>
      <c r="Y331" s="10"/>
      <c r="AJ331" s="170" t="s">
        <v>7</v>
      </c>
      <c r="AK331" s="171"/>
      <c r="AL331" s="171"/>
      <c r="AM331" s="172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70" t="s">
        <v>7</v>
      </c>
      <c r="F335" s="171"/>
      <c r="G335" s="172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86" t="s">
        <v>64</v>
      </c>
      <c r="AC358" s="183" t="s">
        <v>29</v>
      </c>
      <c r="AD358" s="183"/>
      <c r="AE358" s="183"/>
    </row>
    <row r="359" spans="2:41">
      <c r="V359" s="17"/>
      <c r="X359" s="186"/>
      <c r="AC359" s="183"/>
      <c r="AD359" s="183"/>
      <c r="AE359" s="183"/>
    </row>
    <row r="360" spans="2:41" ht="23.25">
      <c r="B360" s="22" t="s">
        <v>64</v>
      </c>
      <c r="V360" s="17"/>
      <c r="X360" s="186"/>
      <c r="AC360" s="183"/>
      <c r="AD360" s="183"/>
      <c r="AE360" s="183"/>
    </row>
    <row r="361" spans="2:41" ht="23.25">
      <c r="B361" s="23" t="s">
        <v>32</v>
      </c>
      <c r="C361" s="20">
        <f>IF(X313="PAGADO",0,Y318)</f>
        <v>-5949.8130000000028</v>
      </c>
      <c r="E361" s="174" t="s">
        <v>273</v>
      </c>
      <c r="F361" s="174"/>
      <c r="G361" s="174"/>
      <c r="H361" s="174"/>
      <c r="V361" s="17"/>
      <c r="X361" s="23" t="s">
        <v>32</v>
      </c>
      <c r="Y361" s="20">
        <f>IF(B361="PAGADO",0,C366)</f>
        <v>-8314.8130000000019</v>
      </c>
      <c r="AA361" s="174" t="s">
        <v>77</v>
      </c>
      <c r="AB361" s="174"/>
      <c r="AC361" s="174"/>
      <c r="AD361" s="174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77" t="str">
        <f>IF(C366&lt;0,"NO PAGAR","COBRAR")</f>
        <v>NO PAGAR</v>
      </c>
      <c r="C367" s="177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77" t="str">
        <f>IF(Y366&lt;0,"NO PAGAR","COBRAR")</f>
        <v>NO PAGAR</v>
      </c>
      <c r="Y367" s="177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68" t="s">
        <v>9</v>
      </c>
      <c r="C368" s="169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68" t="s">
        <v>9</v>
      </c>
      <c r="Y368" s="169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70" t="s">
        <v>7</v>
      </c>
      <c r="AK373" s="171"/>
      <c r="AL373" s="171"/>
      <c r="AM373" s="172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70" t="s">
        <v>7</v>
      </c>
      <c r="AB374" s="171"/>
      <c r="AC374" s="172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70" t="s">
        <v>7</v>
      </c>
      <c r="F377" s="171"/>
      <c r="G377" s="17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70" t="s">
        <v>7</v>
      </c>
      <c r="O379" s="171"/>
      <c r="P379" s="171"/>
      <c r="Q379" s="172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73" t="s">
        <v>31</v>
      </c>
      <c r="AB394" s="173"/>
      <c r="AC394" s="173"/>
    </row>
    <row r="395" spans="1:43" ht="15" customHeight="1">
      <c r="H395" s="76"/>
      <c r="I395" s="76"/>
      <c r="J395" s="76"/>
      <c r="V395" s="17"/>
      <c r="AA395" s="173"/>
      <c r="AB395" s="173"/>
      <c r="AC395" s="173"/>
    </row>
    <row r="396" spans="1:43">
      <c r="B396" s="185" t="s">
        <v>64</v>
      </c>
      <c r="F396" s="184" t="s">
        <v>30</v>
      </c>
      <c r="G396" s="184"/>
      <c r="H396" s="184"/>
      <c r="V396" s="17"/>
    </row>
    <row r="397" spans="1:43">
      <c r="B397" s="185"/>
      <c r="F397" s="184"/>
      <c r="G397" s="184"/>
      <c r="H397" s="184"/>
      <c r="V397" s="17"/>
    </row>
    <row r="398" spans="1:43" ht="26.25" customHeight="1">
      <c r="B398" s="185"/>
      <c r="F398" s="184"/>
      <c r="G398" s="184"/>
      <c r="H398" s="184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74" t="s">
        <v>77</v>
      </c>
      <c r="F399" s="174"/>
      <c r="G399" s="174"/>
      <c r="H399" s="174"/>
      <c r="V399" s="17"/>
      <c r="X399" s="23" t="s">
        <v>32</v>
      </c>
      <c r="Y399" s="20">
        <f>IF(B1163="PAGADO",0,C404)</f>
        <v>-4920.3502550000012</v>
      </c>
      <c r="AA399" s="174" t="s">
        <v>565</v>
      </c>
      <c r="AB399" s="174"/>
      <c r="AC399" s="174"/>
      <c r="AD399" s="174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75" t="str">
        <f>IF(Y404&lt;0,"NO PAGAR","COBRAR'")</f>
        <v>NO PAGAR</v>
      </c>
      <c r="Y405" s="175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75" t="str">
        <f>IF(C404&lt;0,"NO PAGAR","COBRAR'")</f>
        <v>NO PAGAR</v>
      </c>
      <c r="C406" s="175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68" t="s">
        <v>9</v>
      </c>
      <c r="C407" s="169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68" t="s">
        <v>9</v>
      </c>
      <c r="Y407" s="16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70" t="s">
        <v>7</v>
      </c>
      <c r="AK409" s="171"/>
      <c r="AL409" s="171"/>
      <c r="AM409" s="172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70" t="s">
        <v>7</v>
      </c>
      <c r="AB415" s="171"/>
      <c r="AC415" s="172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70" t="s">
        <v>7</v>
      </c>
      <c r="O417" s="171"/>
      <c r="P417" s="171"/>
      <c r="Q417" s="17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70" t="s">
        <v>7</v>
      </c>
      <c r="F421" s="171"/>
      <c r="G421" s="172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76" t="s">
        <v>29</v>
      </c>
      <c r="AC434" s="176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74" t="s">
        <v>565</v>
      </c>
      <c r="AB436" s="174"/>
      <c r="AC436" s="174"/>
      <c r="AD436" s="174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74" t="s">
        <v>273</v>
      </c>
      <c r="F439" s="174"/>
      <c r="G439" s="174"/>
      <c r="H439" s="174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77" t="str">
        <f>IF(C441&lt;0,"NO PAGAR","COBRAR")</f>
        <v>NO PAGAR</v>
      </c>
      <c r="C442" s="177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77" t="str">
        <f>IF(Y441&lt;0,"NO PAGAR","COBRAR")</f>
        <v>NO PAGAR</v>
      </c>
      <c r="Y442" s="177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68" t="s">
        <v>9</v>
      </c>
      <c r="C443" s="169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68" t="s">
        <v>9</v>
      </c>
      <c r="Y443" s="16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70" t="s">
        <v>7</v>
      </c>
      <c r="AK448" s="171"/>
      <c r="AL448" s="171"/>
      <c r="AM448" s="172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70" t="s">
        <v>7</v>
      </c>
      <c r="AB452" s="171"/>
      <c r="AC452" s="172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70" t="s">
        <v>7</v>
      </c>
      <c r="O454" s="171"/>
      <c r="P454" s="171"/>
      <c r="Q454" s="172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70" t="s">
        <v>7</v>
      </c>
      <c r="F455" s="171"/>
      <c r="G455" s="172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73" t="s">
        <v>31</v>
      </c>
      <c r="AB471" s="173"/>
      <c r="AC471" s="173"/>
    </row>
    <row r="472" spans="1:43" ht="15" customHeight="1">
      <c r="H472" s="76"/>
      <c r="J472" s="76"/>
      <c r="V472" s="17"/>
      <c r="AA472" s="173"/>
      <c r="AB472" s="173"/>
      <c r="AC472" s="17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74" t="s">
        <v>273</v>
      </c>
      <c r="F474" s="174"/>
      <c r="G474" s="174"/>
      <c r="H474" s="174"/>
      <c r="V474" s="17"/>
      <c r="X474" s="23" t="s">
        <v>32</v>
      </c>
      <c r="Y474" s="20">
        <f>IF(B1260="PAGADO",0,C479)</f>
        <v>-5841.0592550000019</v>
      </c>
      <c r="AA474" s="174" t="s">
        <v>565</v>
      </c>
      <c r="AB474" s="174"/>
      <c r="AC474" s="174"/>
      <c r="AD474" s="174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75" t="str">
        <f>IF(Y479&lt;0,"NO PAGAR","COBRAR'")</f>
        <v>NO PAGAR</v>
      </c>
      <c r="Y480" s="175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75" t="str">
        <f>IF(C479&lt;0,"NO PAGAR","COBRAR'")</f>
        <v>NO PAGAR</v>
      </c>
      <c r="C481" s="175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68" t="s">
        <v>9</v>
      </c>
      <c r="C482" s="169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70" t="s">
        <v>7</v>
      </c>
      <c r="F490" s="171"/>
      <c r="G490" s="172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0" t="s">
        <v>7</v>
      </c>
      <c r="O492" s="171"/>
      <c r="P492" s="171"/>
      <c r="Q492" s="172"/>
      <c r="R492" s="18">
        <f>SUM(R476:R491)</f>
        <v>391.7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76" t="s">
        <v>29</v>
      </c>
      <c r="AD514" s="176"/>
      <c r="AE514" s="176"/>
    </row>
    <row r="515" spans="2:41" ht="24" customHeight="1">
      <c r="H515" s="76" t="s">
        <v>28</v>
      </c>
      <c r="J515" s="76"/>
      <c r="V515" s="17"/>
      <c r="AC515" s="176"/>
      <c r="AD515" s="176"/>
      <c r="AE515" s="176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74" t="s">
        <v>77</v>
      </c>
      <c r="F517" s="174"/>
      <c r="G517" s="174"/>
      <c r="H517" s="174"/>
      <c r="V517" s="17"/>
      <c r="X517" s="23" t="s">
        <v>32</v>
      </c>
      <c r="Y517" s="20">
        <f>IF(B517="PAGADO",0,C522)</f>
        <v>-7974.349255000001</v>
      </c>
      <c r="AA517" s="174" t="s">
        <v>565</v>
      </c>
      <c r="AB517" s="174"/>
      <c r="AC517" s="174"/>
      <c r="AD517" s="174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710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1007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1055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710</v>
      </c>
      <c r="AA520" s="4">
        <v>45043</v>
      </c>
      <c r="AB520" s="3" t="s">
        <v>1058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1060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1018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8184.349255000001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1030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-7474.349255000001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ht="14.25" customHeight="1">
      <c r="B523" s="177" t="str">
        <f>IF(C522&lt;0,"NO PAGAR","COBRAR")</f>
        <v>NO PAGAR</v>
      </c>
      <c r="C523" s="177"/>
      <c r="E523" s="4"/>
      <c r="F523" s="3"/>
      <c r="G523" s="3"/>
      <c r="H523" s="5"/>
      <c r="N523" s="25">
        <v>45111</v>
      </c>
      <c r="O523" s="3" t="s">
        <v>1031</v>
      </c>
      <c r="P523" s="3"/>
      <c r="Q523" s="3"/>
      <c r="R523" s="18">
        <v>59.14</v>
      </c>
      <c r="S523" s="3"/>
      <c r="V523" s="17"/>
      <c r="X523" s="177" t="str">
        <f>IF(Y522&lt;0,"NO PAGAR","COBRAR")</f>
        <v>NO PAGAR</v>
      </c>
      <c r="Y523" s="177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68" t="s">
        <v>9</v>
      </c>
      <c r="C524" s="169"/>
      <c r="E524" s="4"/>
      <c r="F524" s="3"/>
      <c r="G524" s="3"/>
      <c r="H524" s="5"/>
      <c r="N524" s="25">
        <v>45112</v>
      </c>
      <c r="O524" s="3" t="s">
        <v>1041</v>
      </c>
      <c r="P524" s="3"/>
      <c r="Q524" s="3"/>
      <c r="R524" s="18">
        <v>76.5</v>
      </c>
      <c r="S524" s="3"/>
      <c r="V524" s="17"/>
      <c r="X524" s="168" t="s">
        <v>9</v>
      </c>
      <c r="Y524" s="169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9" t="str">
        <f>IF(C555&lt;0,"SALDO A FAVOR","SALDO ADELANTAD0'")</f>
        <v>SALDO ADELANTAD0'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1042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1052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1027</v>
      </c>
      <c r="C533" s="10">
        <v>345.55</v>
      </c>
      <c r="E533" s="170" t="s">
        <v>7</v>
      </c>
      <c r="F533" s="171"/>
      <c r="G533" s="172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70" t="s">
        <v>7</v>
      </c>
      <c r="AB533" s="171"/>
      <c r="AC533" s="172"/>
      <c r="AD533" s="5">
        <f>SUM(AD519:AD532)</f>
        <v>710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70" t="s">
        <v>7</v>
      </c>
      <c r="O535" s="171"/>
      <c r="P535" s="171"/>
      <c r="Q535" s="172"/>
      <c r="R535" s="18">
        <f>SUM(R519:R534)</f>
        <v>2411.2800000000002</v>
      </c>
      <c r="S535" s="3"/>
      <c r="V535" s="17"/>
      <c r="X535" s="12"/>
      <c r="Y535" s="10"/>
      <c r="AJ535" s="170" t="s">
        <v>7</v>
      </c>
      <c r="AK535" s="171"/>
      <c r="AL535" s="171"/>
      <c r="AM535" s="172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8184.349255000001</v>
      </c>
    </row>
    <row r="542" spans="2:41">
      <c r="D542" t="s">
        <v>22</v>
      </c>
      <c r="E542" t="s">
        <v>21</v>
      </c>
      <c r="V542" s="17"/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15" customHeight="1">
      <c r="H554" s="76" t="s">
        <v>30</v>
      </c>
      <c r="J554" s="76"/>
      <c r="V554" s="17"/>
      <c r="AA554" s="173" t="s">
        <v>31</v>
      </c>
      <c r="AB554" s="173"/>
      <c r="AC554" s="173"/>
    </row>
    <row r="555" spans="1:43" ht="15" customHeight="1">
      <c r="H555" s="76"/>
      <c r="J555" s="76"/>
      <c r="V555" s="17"/>
      <c r="AA555" s="173"/>
      <c r="AB555" s="173"/>
      <c r="AC555" s="173"/>
    </row>
    <row r="556" spans="1:43">
      <c r="V556" s="17"/>
    </row>
    <row r="557" spans="1:43">
      <c r="V557" s="17"/>
    </row>
    <row r="558" spans="1:43" ht="23.25">
      <c r="B558" s="24" t="s">
        <v>67</v>
      </c>
      <c r="V558" s="17"/>
      <c r="X558" s="22" t="s">
        <v>67</v>
      </c>
    </row>
    <row r="559" spans="1:43" ht="23.25">
      <c r="B559" s="23" t="s">
        <v>32</v>
      </c>
      <c r="C559" s="20">
        <f>IF(X517="PAGADO",0,C522)</f>
        <v>-7974.349255000001</v>
      </c>
      <c r="E559" s="174" t="s">
        <v>20</v>
      </c>
      <c r="F559" s="174"/>
      <c r="G559" s="174"/>
      <c r="H559" s="174"/>
      <c r="V559" s="17"/>
      <c r="X559" s="23" t="s">
        <v>32</v>
      </c>
      <c r="Y559" s="20">
        <f>IF(B1359="PAGADO",0,C564)</f>
        <v>-7474.349255000001</v>
      </c>
      <c r="AA559" s="174" t="s">
        <v>20</v>
      </c>
      <c r="AB559" s="174"/>
      <c r="AC559" s="174"/>
      <c r="AD559" s="174"/>
    </row>
    <row r="560" spans="1:43">
      <c r="B560" s="1" t="s">
        <v>0</v>
      </c>
      <c r="C560" s="19">
        <f>H575</f>
        <v>0</v>
      </c>
      <c r="E560" s="2" t="s">
        <v>1</v>
      </c>
      <c r="F560" s="2" t="s">
        <v>2</v>
      </c>
      <c r="G560" s="2" t="s">
        <v>3</v>
      </c>
      <c r="H560" s="2" t="s">
        <v>4</v>
      </c>
      <c r="N560" s="2" t="s">
        <v>1</v>
      </c>
      <c r="O560" s="2" t="s">
        <v>5</v>
      </c>
      <c r="P560" s="2" t="s">
        <v>4</v>
      </c>
      <c r="Q560" s="2" t="s">
        <v>6</v>
      </c>
      <c r="R560" s="2" t="s">
        <v>7</v>
      </c>
      <c r="S560" s="3"/>
      <c r="V560" s="17"/>
      <c r="X560" s="1" t="s">
        <v>0</v>
      </c>
      <c r="Y560" s="19">
        <f>AD575</f>
        <v>0</v>
      </c>
      <c r="AA560" s="2" t="s">
        <v>1</v>
      </c>
      <c r="AB560" s="2" t="s">
        <v>2</v>
      </c>
      <c r="AC560" s="2" t="s">
        <v>3</v>
      </c>
      <c r="AD560" s="2" t="s">
        <v>4</v>
      </c>
      <c r="AJ560" s="2" t="s">
        <v>1</v>
      </c>
      <c r="AK560" s="2" t="s">
        <v>5</v>
      </c>
      <c r="AL560" s="2" t="s">
        <v>4</v>
      </c>
      <c r="AM560" s="2" t="s">
        <v>6</v>
      </c>
      <c r="AN560" s="2" t="s">
        <v>7</v>
      </c>
      <c r="AO560" s="3"/>
    </row>
    <row r="561" spans="2:41">
      <c r="C561" s="2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Y561" s="2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" t="s">
        <v>24</v>
      </c>
      <c r="C562" s="19">
        <f>IF(C559&gt;0,C559+C560,C560)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" t="s">
        <v>24</v>
      </c>
      <c r="Y562" s="19">
        <f>IF(Y559&gt;0,Y559+Y560,Y560)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" t="s">
        <v>9</v>
      </c>
      <c r="C563" s="20">
        <f>C587</f>
        <v>7474.349255000001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" t="s">
        <v>9</v>
      </c>
      <c r="Y563" s="20">
        <f>Y587</f>
        <v>7474.349255000001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6" t="s">
        <v>26</v>
      </c>
      <c r="C564" s="21">
        <f>C562-C563</f>
        <v>-7474.349255000001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6" t="s">
        <v>27</v>
      </c>
      <c r="Y564" s="21">
        <f>Y562-Y563</f>
        <v>-7474.349255000001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23.25">
      <c r="B565" s="6"/>
      <c r="C565" s="7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75" t="str">
        <f>IF(Y564&lt;0,"NO PAGAR","COBRAR'")</f>
        <v>NO PAGAR</v>
      </c>
      <c r="Y565" s="175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23.25">
      <c r="B566" s="175" t="str">
        <f>IF(C564&lt;0,"NO PAGAR","COBRAR'")</f>
        <v>NO PAGAR</v>
      </c>
      <c r="C566" s="175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/>
      <c r="Y566" s="8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68" t="s">
        <v>9</v>
      </c>
      <c r="C567" s="169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68" t="s">
        <v>9</v>
      </c>
      <c r="Y567" s="169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9" t="str">
        <f>IF(Y522&lt;0,"SALDO ADELANTADO","SALDO A FAVOR '")</f>
        <v>SALDO ADELANTADO</v>
      </c>
      <c r="C568" s="10">
        <f>IF(Y522&lt;=0,Y522*-1)</f>
        <v>7474.349255000001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9" t="str">
        <f>IF(C564&lt;0,"SALDO ADELANTADO","SALDO A FAVOR'")</f>
        <v>SALDO ADELANTADO</v>
      </c>
      <c r="Y568" s="10">
        <f>IF(C564&lt;=0,C564*-1)</f>
        <v>7474.349255000001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10</v>
      </c>
      <c r="C569" s="10">
        <f>R577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10</v>
      </c>
      <c r="Y569" s="10">
        <f>AN577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11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11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12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12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13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13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14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14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15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15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16</v>
      </c>
      <c r="C575" s="10"/>
      <c r="E575" s="170" t="s">
        <v>7</v>
      </c>
      <c r="F575" s="171"/>
      <c r="G575" s="172"/>
      <c r="H575" s="5">
        <f>SUM(H561:H574)</f>
        <v>0</v>
      </c>
      <c r="N575" s="3"/>
      <c r="O575" s="3"/>
      <c r="P575" s="3"/>
      <c r="Q575" s="3"/>
      <c r="R575" s="18"/>
      <c r="S575" s="3"/>
      <c r="V575" s="17"/>
      <c r="X575" s="11" t="s">
        <v>16</v>
      </c>
      <c r="Y575" s="10"/>
      <c r="AA575" s="170" t="s">
        <v>7</v>
      </c>
      <c r="AB575" s="171"/>
      <c r="AC575" s="172"/>
      <c r="AD575" s="5">
        <f>SUM(AD561:AD574)</f>
        <v>0</v>
      </c>
      <c r="AJ575" s="3"/>
      <c r="AK575" s="3"/>
      <c r="AL575" s="3"/>
      <c r="AM575" s="3"/>
      <c r="AN575" s="18"/>
      <c r="AO575" s="3"/>
    </row>
    <row r="576" spans="2:41">
      <c r="B576" s="11" t="s">
        <v>17</v>
      </c>
      <c r="C576" s="10"/>
      <c r="E576" s="13"/>
      <c r="F576" s="13"/>
      <c r="G576" s="13"/>
      <c r="N576" s="3"/>
      <c r="O576" s="3"/>
      <c r="P576" s="3"/>
      <c r="Q576" s="3"/>
      <c r="R576" s="18"/>
      <c r="S576" s="3"/>
      <c r="V576" s="17"/>
      <c r="X576" s="11" t="s">
        <v>17</v>
      </c>
      <c r="Y576" s="10"/>
      <c r="AA576" s="13"/>
      <c r="AB576" s="13"/>
      <c r="AC576" s="13"/>
      <c r="AJ576" s="3"/>
      <c r="AK576" s="3"/>
      <c r="AL576" s="3"/>
      <c r="AM576" s="3"/>
      <c r="AN576" s="18"/>
      <c r="AO576" s="3"/>
    </row>
    <row r="577" spans="2:41">
      <c r="B577" s="12"/>
      <c r="C577" s="10"/>
      <c r="N577" s="170" t="s">
        <v>7</v>
      </c>
      <c r="O577" s="171"/>
      <c r="P577" s="171"/>
      <c r="Q577" s="172"/>
      <c r="R577" s="18">
        <f>SUM(R561:R576)</f>
        <v>0</v>
      </c>
      <c r="S577" s="3"/>
      <c r="V577" s="17"/>
      <c r="X577" s="12"/>
      <c r="Y577" s="10"/>
      <c r="AJ577" s="170" t="s">
        <v>7</v>
      </c>
      <c r="AK577" s="171"/>
      <c r="AL577" s="171"/>
      <c r="AM577" s="172"/>
      <c r="AN577" s="18">
        <f>SUM(AN561:AN576)</f>
        <v>0</v>
      </c>
      <c r="AO577" s="3"/>
    </row>
    <row r="578" spans="2:41">
      <c r="B578" s="12"/>
      <c r="C578" s="10"/>
      <c r="V578" s="17"/>
      <c r="X578" s="12"/>
      <c r="Y578" s="10"/>
    </row>
    <row r="579" spans="2:41">
      <c r="B579" s="12"/>
      <c r="C579" s="10"/>
      <c r="V579" s="17"/>
      <c r="X579" s="12"/>
      <c r="Y579" s="10"/>
    </row>
    <row r="580" spans="2:41">
      <c r="B580" s="12"/>
      <c r="C580" s="10"/>
      <c r="E580" s="14"/>
      <c r="V580" s="17"/>
      <c r="X580" s="12"/>
      <c r="Y580" s="10"/>
      <c r="AA580" s="14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1"/>
      <c r="C586" s="10"/>
      <c r="V586" s="17"/>
      <c r="X586" s="11"/>
      <c r="Y586" s="10"/>
    </row>
    <row r="587" spans="2:41">
      <c r="B587" s="15" t="s">
        <v>18</v>
      </c>
      <c r="C587" s="16">
        <f>SUM(C568:C586)</f>
        <v>7474.349255000001</v>
      </c>
      <c r="D587" t="s">
        <v>22</v>
      </c>
      <c r="E587" t="s">
        <v>21</v>
      </c>
      <c r="V587" s="17"/>
      <c r="X587" s="15" t="s">
        <v>18</v>
      </c>
      <c r="Y587" s="16">
        <f>SUM(Y568:Y586)</f>
        <v>7474.349255000001</v>
      </c>
      <c r="Z587" t="s">
        <v>22</v>
      </c>
      <c r="AA587" t="s">
        <v>21</v>
      </c>
    </row>
    <row r="588" spans="2:41">
      <c r="E588" s="1" t="s">
        <v>19</v>
      </c>
      <c r="V588" s="17"/>
      <c r="AA588" s="1" t="s">
        <v>19</v>
      </c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 ht="26.25">
      <c r="I599" s="76"/>
      <c r="V599" s="17"/>
    </row>
    <row r="600" spans="2:41" ht="26.25">
      <c r="I600" s="76"/>
      <c r="V600" s="17"/>
    </row>
    <row r="601" spans="2:41">
      <c r="V601" s="17"/>
      <c r="AC601" s="176" t="s">
        <v>29</v>
      </c>
      <c r="AD601" s="176"/>
      <c r="AE601" s="176"/>
    </row>
    <row r="602" spans="2:41" ht="15" customHeight="1">
      <c r="H602" s="76" t="s">
        <v>28</v>
      </c>
      <c r="J602" s="76"/>
      <c r="V602" s="17"/>
      <c r="AC602" s="176"/>
      <c r="AD602" s="176"/>
      <c r="AE602" s="176"/>
    </row>
    <row r="603" spans="2:41" ht="15" customHeight="1">
      <c r="H603" s="76"/>
      <c r="J603" s="76"/>
      <c r="V603" s="17"/>
      <c r="AC603" s="176"/>
      <c r="AD603" s="176"/>
      <c r="AE603" s="176"/>
    </row>
    <row r="604" spans="2:41">
      <c r="V604" s="17"/>
    </row>
    <row r="605" spans="2:41">
      <c r="V605" s="17"/>
    </row>
    <row r="606" spans="2:41" ht="23.25">
      <c r="B606" s="22" t="s">
        <v>68</v>
      </c>
      <c r="V606" s="17"/>
      <c r="X606" s="22" t="s">
        <v>68</v>
      </c>
    </row>
    <row r="607" spans="2:41" ht="23.25">
      <c r="B607" s="23" t="s">
        <v>32</v>
      </c>
      <c r="C607" s="20">
        <f>IF(X559="PAGADO",0,Y564)</f>
        <v>-7474.349255000001</v>
      </c>
      <c r="E607" s="174" t="s">
        <v>20</v>
      </c>
      <c r="F607" s="174"/>
      <c r="G607" s="174"/>
      <c r="H607" s="174"/>
      <c r="V607" s="17"/>
      <c r="X607" s="23" t="s">
        <v>32</v>
      </c>
      <c r="Y607" s="20">
        <f>IF(B607="PAGADO",0,C612)</f>
        <v>-7474.349255000001</v>
      </c>
      <c r="AA607" s="174" t="s">
        <v>20</v>
      </c>
      <c r="AB607" s="174"/>
      <c r="AC607" s="174"/>
      <c r="AD607" s="174"/>
    </row>
    <row r="608" spans="2:41">
      <c r="B608" s="1" t="s">
        <v>0</v>
      </c>
      <c r="C608" s="19">
        <f>H623</f>
        <v>0</v>
      </c>
      <c r="E608" s="2" t="s">
        <v>1</v>
      </c>
      <c r="F608" s="2" t="s">
        <v>2</v>
      </c>
      <c r="G608" s="2" t="s">
        <v>3</v>
      </c>
      <c r="H608" s="2" t="s">
        <v>4</v>
      </c>
      <c r="N608" s="2" t="s">
        <v>1</v>
      </c>
      <c r="O608" s="2" t="s">
        <v>5</v>
      </c>
      <c r="P608" s="2" t="s">
        <v>4</v>
      </c>
      <c r="Q608" s="2" t="s">
        <v>6</v>
      </c>
      <c r="R608" s="2" t="s">
        <v>7</v>
      </c>
      <c r="S608" s="3"/>
      <c r="V608" s="17"/>
      <c r="X608" s="1" t="s">
        <v>0</v>
      </c>
      <c r="Y608" s="19">
        <f>AD623</f>
        <v>0</v>
      </c>
      <c r="AA608" s="2" t="s">
        <v>1</v>
      </c>
      <c r="AB608" s="2" t="s">
        <v>2</v>
      </c>
      <c r="AC608" s="2" t="s">
        <v>3</v>
      </c>
      <c r="AD608" s="2" t="s">
        <v>4</v>
      </c>
      <c r="AJ608" s="2" t="s">
        <v>1</v>
      </c>
      <c r="AK608" s="2" t="s">
        <v>5</v>
      </c>
      <c r="AL608" s="2" t="s">
        <v>4</v>
      </c>
      <c r="AM608" s="2" t="s">
        <v>6</v>
      </c>
      <c r="AN608" s="2" t="s">
        <v>7</v>
      </c>
      <c r="AO608" s="3"/>
    </row>
    <row r="609" spans="2:41">
      <c r="C609" s="2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Y609" s="2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" t="s">
        <v>24</v>
      </c>
      <c r="C610" s="19">
        <f>IF(C607&gt;0,C607+C608,C608)</f>
        <v>0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24</v>
      </c>
      <c r="Y610" s="19">
        <f>IF(Y607&gt;0,Y607+Y608,Y608)</f>
        <v>0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9</v>
      </c>
      <c r="C611" s="20">
        <f>C634</f>
        <v>7474.349255000001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9</v>
      </c>
      <c r="Y611" s="20">
        <f>Y634</f>
        <v>7474.349255000001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6" t="s">
        <v>25</v>
      </c>
      <c r="C612" s="21">
        <f>C610-C611</f>
        <v>-7474.349255000001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6" t="s">
        <v>8</v>
      </c>
      <c r="Y612" s="21">
        <f>Y610-Y611</f>
        <v>-7474.349255000001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6.25">
      <c r="B613" s="177" t="str">
        <f>IF(C612&lt;0,"NO PAGAR","COBRAR")</f>
        <v>NO PAGAR</v>
      </c>
      <c r="C613" s="177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77" t="str">
        <f>IF(Y612&lt;0,"NO PAGAR","COBRAR")</f>
        <v>NO PAGAR</v>
      </c>
      <c r="Y613" s="177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68" t="s">
        <v>9</v>
      </c>
      <c r="C614" s="169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68" t="s">
        <v>9</v>
      </c>
      <c r="Y614" s="169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9" t="str">
        <f>IF(C648&lt;0,"SALDO A FAVOR","SALDO ADELANTAD0'")</f>
        <v>SALDO ADELANTAD0'</v>
      </c>
      <c r="C615" s="10">
        <f>IF(Y559&lt;=0,Y559*-1)</f>
        <v>7474.349255000001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IF(C612&lt;0,"SALDO ADELANTADO","SALDO A FAVOR'")</f>
        <v>SALDO ADELANTADO</v>
      </c>
      <c r="Y615" s="10">
        <f>IF(C612&lt;=0,C612*-1)</f>
        <v>7474.349255000001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10</v>
      </c>
      <c r="C616" s="10">
        <f>R625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AN625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16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17</v>
      </c>
      <c r="C623" s="10"/>
      <c r="E623" s="170" t="s">
        <v>7</v>
      </c>
      <c r="F623" s="171"/>
      <c r="G623" s="172"/>
      <c r="H623" s="5">
        <f>SUM(H609:H622)</f>
        <v>0</v>
      </c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70" t="s">
        <v>7</v>
      </c>
      <c r="AB623" s="171"/>
      <c r="AC623" s="172"/>
      <c r="AD623" s="5">
        <f>SUM(AD609:AD622)</f>
        <v>0</v>
      </c>
      <c r="AJ623" s="3"/>
      <c r="AK623" s="3"/>
      <c r="AL623" s="3"/>
      <c r="AM623" s="3"/>
      <c r="AN623" s="18"/>
      <c r="AO623" s="3"/>
    </row>
    <row r="624" spans="2:41">
      <c r="B624" s="12"/>
      <c r="C624" s="10"/>
      <c r="E624" s="13"/>
      <c r="F624" s="13"/>
      <c r="G624" s="13"/>
      <c r="N624" s="3"/>
      <c r="O624" s="3"/>
      <c r="P624" s="3"/>
      <c r="Q624" s="3"/>
      <c r="R624" s="18"/>
      <c r="S624" s="3"/>
      <c r="V624" s="17"/>
      <c r="X624" s="12"/>
      <c r="Y624" s="10"/>
      <c r="AA624" s="13"/>
      <c r="AB624" s="13"/>
      <c r="AC624" s="13"/>
      <c r="AJ624" s="3"/>
      <c r="AK624" s="3"/>
      <c r="AL624" s="3"/>
      <c r="AM624" s="3"/>
      <c r="AN624" s="18"/>
      <c r="AO624" s="3"/>
    </row>
    <row r="625" spans="2:41">
      <c r="B625" s="12"/>
      <c r="C625" s="10"/>
      <c r="N625" s="170" t="s">
        <v>7</v>
      </c>
      <c r="O625" s="171"/>
      <c r="P625" s="171"/>
      <c r="Q625" s="172"/>
      <c r="R625" s="18">
        <f>SUM(R609:R624)</f>
        <v>0</v>
      </c>
      <c r="S625" s="3"/>
      <c r="V625" s="17"/>
      <c r="X625" s="12"/>
      <c r="Y625" s="10"/>
      <c r="AJ625" s="170" t="s">
        <v>7</v>
      </c>
      <c r="AK625" s="171"/>
      <c r="AL625" s="171"/>
      <c r="AM625" s="172"/>
      <c r="AN625" s="18">
        <f>SUM(AN609:AN624)</f>
        <v>0</v>
      </c>
      <c r="AO625" s="3"/>
    </row>
    <row r="626" spans="2:41">
      <c r="B626" s="12"/>
      <c r="C626" s="10"/>
      <c r="V626" s="17"/>
      <c r="X626" s="12"/>
      <c r="Y626" s="10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E628" s="14"/>
      <c r="V628" s="17"/>
      <c r="X628" s="12"/>
      <c r="Y628" s="10"/>
      <c r="AA628" s="14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1"/>
      <c r="C633" s="10"/>
      <c r="V633" s="17"/>
      <c r="X633" s="11"/>
      <c r="Y633" s="10"/>
    </row>
    <row r="634" spans="2:41">
      <c r="B634" s="15" t="s">
        <v>18</v>
      </c>
      <c r="C634" s="16">
        <f>SUM(C615:C633)</f>
        <v>7474.349255000001</v>
      </c>
      <c r="V634" s="17"/>
      <c r="X634" s="15" t="s">
        <v>18</v>
      </c>
      <c r="Y634" s="16">
        <f>SUM(Y615:Y633)</f>
        <v>7474.349255000001</v>
      </c>
    </row>
    <row r="635" spans="2:41">
      <c r="D635" t="s">
        <v>22</v>
      </c>
      <c r="E635" t="s">
        <v>21</v>
      </c>
      <c r="V635" s="17"/>
      <c r="Z635" t="s">
        <v>22</v>
      </c>
      <c r="AA635" t="s">
        <v>21</v>
      </c>
    </row>
    <row r="636" spans="2:41">
      <c r="E636" s="1" t="s">
        <v>19</v>
      </c>
      <c r="V636" s="17"/>
      <c r="AA636" s="1" t="s">
        <v>19</v>
      </c>
    </row>
    <row r="637" spans="2:41">
      <c r="V637" s="17"/>
    </row>
    <row r="638" spans="2:41">
      <c r="V638" s="17"/>
    </row>
    <row r="639" spans="2:41">
      <c r="V639" s="17"/>
    </row>
    <row r="640" spans="2:41">
      <c r="I640" s="17"/>
      <c r="V640" s="17"/>
    </row>
    <row r="641" spans="1:43">
      <c r="I641" s="17"/>
      <c r="V641" s="17"/>
    </row>
    <row r="642" spans="1:43">
      <c r="I642" s="17"/>
      <c r="V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 ht="26.25">
      <c r="A644" s="17"/>
      <c r="B644" s="17"/>
      <c r="C644" s="17"/>
      <c r="D644" s="17"/>
      <c r="E644" s="17"/>
      <c r="F644" s="17"/>
      <c r="G644" s="17"/>
      <c r="H644" s="17"/>
      <c r="I644" s="76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</row>
    <row r="645" spans="1:43" ht="26.25">
      <c r="A645" s="17"/>
      <c r="B645" s="17"/>
      <c r="C645" s="17"/>
      <c r="D645" s="17"/>
      <c r="E645" s="17"/>
      <c r="F645" s="17"/>
      <c r="G645" s="17"/>
      <c r="H645" s="17"/>
      <c r="I645" s="76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V646" s="17"/>
    </row>
    <row r="647" spans="1:43" ht="15" customHeight="1">
      <c r="H647" s="76" t="s">
        <v>30</v>
      </c>
      <c r="J647" s="76"/>
      <c r="V647" s="17"/>
      <c r="AA647" s="173" t="s">
        <v>31</v>
      </c>
      <c r="AB647" s="173"/>
      <c r="AC647" s="173"/>
    </row>
    <row r="648" spans="1:43" ht="15" customHeight="1">
      <c r="H648" s="76"/>
      <c r="J648" s="76"/>
      <c r="V648" s="17"/>
      <c r="AA648" s="173"/>
      <c r="AB648" s="173"/>
      <c r="AC648" s="173"/>
    </row>
    <row r="649" spans="1:43">
      <c r="V649" s="17"/>
    </row>
    <row r="650" spans="1:43">
      <c r="V650" s="17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IF(X607="PAGADO",0,C612)</f>
        <v>-7474.349255000001</v>
      </c>
      <c r="E652" s="174" t="s">
        <v>20</v>
      </c>
      <c r="F652" s="174"/>
      <c r="G652" s="174"/>
      <c r="H652" s="174"/>
      <c r="V652" s="17"/>
      <c r="X652" s="23" t="s">
        <v>32</v>
      </c>
      <c r="Y652" s="20">
        <f>IF(B1452="PAGADO",0,C657)</f>
        <v>-7474.349255000001</v>
      </c>
      <c r="AA652" s="174" t="s">
        <v>20</v>
      </c>
      <c r="AB652" s="174"/>
      <c r="AC652" s="174"/>
      <c r="AD652" s="174"/>
    </row>
    <row r="653" spans="1:43">
      <c r="B653" s="1" t="s">
        <v>0</v>
      </c>
      <c r="C653" s="19">
        <f>H668</f>
        <v>0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Y654" s="2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1:43">
      <c r="B655" s="1" t="s">
        <v>24</v>
      </c>
      <c r="C655" s="19">
        <f>IF(C652&gt;0,C652+C653,C653)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" t="s">
        <v>24</v>
      </c>
      <c r="Y655" s="19">
        <f>IF(Y652&gt;0,Y652+Y653,Y653)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1:43">
      <c r="B656" s="1" t="s">
        <v>9</v>
      </c>
      <c r="C656" s="20">
        <f>C680</f>
        <v>7474.349255000001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Y680</f>
        <v>7474.349255000001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6" t="s">
        <v>26</v>
      </c>
      <c r="C657" s="21">
        <f>C655-C656</f>
        <v>-7474.349255000001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-7474.349255000001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 ht="23.25">
      <c r="B658" s="6"/>
      <c r="C658" s="7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75" t="str">
        <f>IF(Y657&lt;0,"NO PAGAR","COBRAR'")</f>
        <v>NO PAGAR</v>
      </c>
      <c r="Y658" s="175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 ht="23.25">
      <c r="B659" s="175" t="str">
        <f>IF(C657&lt;0,"NO PAGAR","COBRAR'")</f>
        <v>NO PAGAR</v>
      </c>
      <c r="C659" s="175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/>
      <c r="Y659" s="8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68" t="s">
        <v>9</v>
      </c>
      <c r="C660" s="169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68" t="s">
        <v>9</v>
      </c>
      <c r="Y660" s="169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9" t="str">
        <f>IF(Y612&lt;0,"SALDO ADELANTADO","SALDO A FAVOR '")</f>
        <v>SALDO ADELANTADO</v>
      </c>
      <c r="C661" s="10">
        <f>IF(Y612&lt;=0,Y612*-1)</f>
        <v>7474.349255000001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ADELANTADO</v>
      </c>
      <c r="Y661" s="10">
        <f>IF(C657&lt;=0,C657*-1)</f>
        <v>7474.349255000001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10</v>
      </c>
      <c r="C662" s="10">
        <f>R670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11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12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13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14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15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16</v>
      </c>
      <c r="C668" s="10"/>
      <c r="E668" s="170" t="s">
        <v>7</v>
      </c>
      <c r="F668" s="171"/>
      <c r="G668" s="172"/>
      <c r="H668" s="5">
        <f>SUM(H654:H667)</f>
        <v>0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70" t="s">
        <v>7</v>
      </c>
      <c r="AB668" s="171"/>
      <c r="AC668" s="172"/>
      <c r="AD668" s="5">
        <f>SUM(AD654:AD667)</f>
        <v>0</v>
      </c>
      <c r="AJ668" s="3"/>
      <c r="AK668" s="3"/>
      <c r="AL668" s="3"/>
      <c r="AM668" s="3"/>
      <c r="AN668" s="18"/>
      <c r="AO668" s="3"/>
    </row>
    <row r="669" spans="2:41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17</v>
      </c>
      <c r="Y669" s="10"/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1">
      <c r="B670" s="12"/>
      <c r="C670" s="10"/>
      <c r="N670" s="170" t="s">
        <v>7</v>
      </c>
      <c r="O670" s="171"/>
      <c r="P670" s="171"/>
      <c r="Q670" s="172"/>
      <c r="R670" s="18">
        <f>SUM(R654:R669)</f>
        <v>0</v>
      </c>
      <c r="S670" s="3"/>
      <c r="V670" s="17"/>
      <c r="X670" s="12"/>
      <c r="Y670" s="10"/>
      <c r="AJ670" s="170" t="s">
        <v>7</v>
      </c>
      <c r="AK670" s="171"/>
      <c r="AL670" s="171"/>
      <c r="AM670" s="172"/>
      <c r="AN670" s="18">
        <f>SUM(AN654:AN669)</f>
        <v>0</v>
      </c>
      <c r="AO670" s="3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2:27">
      <c r="B673" s="12"/>
      <c r="C673" s="10"/>
      <c r="E673" s="14"/>
      <c r="V673" s="17"/>
      <c r="X673" s="12"/>
      <c r="Y673" s="10"/>
      <c r="AA673" s="14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V675" s="17"/>
      <c r="X675" s="12"/>
      <c r="Y675" s="10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1"/>
      <c r="C679" s="10"/>
      <c r="V679" s="17"/>
      <c r="X679" s="11"/>
      <c r="Y679" s="10"/>
    </row>
    <row r="680" spans="2:27">
      <c r="B680" s="15" t="s">
        <v>18</v>
      </c>
      <c r="C680" s="16">
        <f>SUM(C661:C679)</f>
        <v>7474.349255000001</v>
      </c>
      <c r="D680" t="s">
        <v>22</v>
      </c>
      <c r="E680" t="s">
        <v>21</v>
      </c>
      <c r="V680" s="17"/>
      <c r="X680" s="15" t="s">
        <v>18</v>
      </c>
      <c r="Y680" s="16">
        <f>SUM(Y661:Y679)</f>
        <v>7474.349255000001</v>
      </c>
      <c r="Z680" t="s">
        <v>22</v>
      </c>
      <c r="AA680" t="s">
        <v>21</v>
      </c>
    </row>
    <row r="681" spans="2:27">
      <c r="E681" s="1" t="s">
        <v>19</v>
      </c>
      <c r="V681" s="17"/>
      <c r="AA681" s="1" t="s">
        <v>19</v>
      </c>
    </row>
    <row r="682" spans="2:27">
      <c r="V682" s="17"/>
    </row>
    <row r="683" spans="2:27">
      <c r="V683" s="17"/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 ht="26.25">
      <c r="I692" s="76"/>
      <c r="V692" s="17"/>
    </row>
    <row r="693" spans="2:41" ht="26.25">
      <c r="I693" s="76"/>
      <c r="V693" s="17"/>
    </row>
    <row r="694" spans="2:41">
      <c r="V694" s="17"/>
      <c r="AC694" s="176" t="s">
        <v>29</v>
      </c>
      <c r="AD694" s="176"/>
      <c r="AE694" s="176"/>
    </row>
    <row r="695" spans="2:41" ht="15" customHeight="1">
      <c r="H695" s="76" t="s">
        <v>28</v>
      </c>
      <c r="J695" s="76"/>
      <c r="V695" s="17"/>
      <c r="AC695" s="176"/>
      <c r="AD695" s="176"/>
      <c r="AE695" s="176"/>
    </row>
    <row r="696" spans="2:41" ht="15" customHeight="1">
      <c r="H696" s="76"/>
      <c r="J696" s="76"/>
      <c r="V696" s="17"/>
      <c r="AC696" s="176"/>
      <c r="AD696" s="176"/>
      <c r="AE696" s="176"/>
    </row>
    <row r="697" spans="2:41">
      <c r="V697" s="17"/>
    </row>
    <row r="698" spans="2:41">
      <c r="V698" s="17"/>
    </row>
    <row r="699" spans="2:41" ht="23.25">
      <c r="B699" s="22" t="s">
        <v>69</v>
      </c>
      <c r="V699" s="17"/>
      <c r="X699" s="22" t="s">
        <v>69</v>
      </c>
    </row>
    <row r="700" spans="2:41" ht="23.25">
      <c r="B700" s="23" t="s">
        <v>32</v>
      </c>
      <c r="C700" s="20">
        <f>IF(X652="PAGADO",0,Y657)</f>
        <v>-7474.349255000001</v>
      </c>
      <c r="E700" s="174" t="s">
        <v>20</v>
      </c>
      <c r="F700" s="174"/>
      <c r="G700" s="174"/>
      <c r="H700" s="174"/>
      <c r="V700" s="17"/>
      <c r="X700" s="23" t="s">
        <v>32</v>
      </c>
      <c r="Y700" s="20">
        <f>IF(B700="PAGADO",0,C705)</f>
        <v>-7474.349255000001</v>
      </c>
      <c r="AA700" s="174" t="s">
        <v>20</v>
      </c>
      <c r="AB700" s="174"/>
      <c r="AC700" s="174"/>
      <c r="AD700" s="174"/>
    </row>
    <row r="701" spans="2:41">
      <c r="B701" s="1" t="s">
        <v>0</v>
      </c>
      <c r="C701" s="19">
        <f>H716</f>
        <v>0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0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2:41">
      <c r="C702" s="2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Y702" s="2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" t="s">
        <v>24</v>
      </c>
      <c r="C703" s="19">
        <f>IF(C700&gt;0,C700+C701,C701)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" t="s">
        <v>9</v>
      </c>
      <c r="C704" s="20">
        <f>C727</f>
        <v>7474.349255000001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Y727</f>
        <v>7474.349255000001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6" t="s">
        <v>25</v>
      </c>
      <c r="C705" s="21">
        <f>C703-C704</f>
        <v>-7474.349255000001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8</v>
      </c>
      <c r="Y705" s="21">
        <f>Y703-Y704</f>
        <v>-7474.349255000001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6.25">
      <c r="B706" s="177" t="str">
        <f>IF(C705&lt;0,"NO PAGAR","COBRAR")</f>
        <v>NO PAGAR</v>
      </c>
      <c r="C706" s="17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77" t="str">
        <f>IF(Y705&lt;0,"NO PAGAR","COBRAR")</f>
        <v>NO PAGAR</v>
      </c>
      <c r="Y706" s="177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68" t="s">
        <v>9</v>
      </c>
      <c r="C707" s="169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68" t="s">
        <v>9</v>
      </c>
      <c r="Y707" s="169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IF(C741&lt;0,"SALDO A FAVOR","SALDO ADELANTAD0'")</f>
        <v>SALDO ADELANTAD0'</v>
      </c>
      <c r="C708" s="10">
        <f>IF(Y652&lt;=0,Y652*-1)</f>
        <v>7474.349255000001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IF(C705&lt;0,"SALDO ADELANTADO","SALDO A FAVOR'")</f>
        <v>SALDO ADELANTADO</v>
      </c>
      <c r="Y708" s="10">
        <f>IF(C705&lt;=0,C705*-1)</f>
        <v>7474.349255000001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AN718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17</v>
      </c>
      <c r="C716" s="10"/>
      <c r="E716" s="170" t="s">
        <v>7</v>
      </c>
      <c r="F716" s="171"/>
      <c r="G716" s="172"/>
      <c r="H716" s="5">
        <f>SUM(H702:H715)</f>
        <v>0</v>
      </c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70" t="s">
        <v>7</v>
      </c>
      <c r="AB716" s="171"/>
      <c r="AC716" s="172"/>
      <c r="AD716" s="5">
        <f>SUM(AD702:AD715)</f>
        <v>0</v>
      </c>
      <c r="AJ716" s="3"/>
      <c r="AK716" s="3"/>
      <c r="AL716" s="3"/>
      <c r="AM716" s="3"/>
      <c r="AN716" s="18"/>
      <c r="AO716" s="3"/>
    </row>
    <row r="717" spans="2:41">
      <c r="B717" s="12"/>
      <c r="C717" s="10"/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2"/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170" t="s">
        <v>7</v>
      </c>
      <c r="O718" s="171"/>
      <c r="P718" s="171"/>
      <c r="Q718" s="172"/>
      <c r="R718" s="18">
        <f>SUM(R702:R717)</f>
        <v>0</v>
      </c>
      <c r="S718" s="3"/>
      <c r="V718" s="17"/>
      <c r="X718" s="12"/>
      <c r="Y718" s="10"/>
      <c r="AJ718" s="170" t="s">
        <v>7</v>
      </c>
      <c r="AK718" s="171"/>
      <c r="AL718" s="171"/>
      <c r="AM718" s="172"/>
      <c r="AN718" s="18">
        <f>SUM(AN702:AN717)</f>
        <v>0</v>
      </c>
      <c r="AO718" s="3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1:43">
      <c r="B721" s="12"/>
      <c r="C721" s="10"/>
      <c r="E721" s="14"/>
      <c r="V721" s="17"/>
      <c r="X721" s="12"/>
      <c r="Y721" s="10"/>
      <c r="AA721" s="14"/>
    </row>
    <row r="722" spans="1:43">
      <c r="B722" s="12"/>
      <c r="C722" s="10"/>
      <c r="V722" s="17"/>
      <c r="X722" s="12"/>
      <c r="Y722" s="10"/>
    </row>
    <row r="723" spans="1:43">
      <c r="B723" s="12"/>
      <c r="C723" s="10"/>
      <c r="V723" s="17"/>
      <c r="X723" s="12"/>
      <c r="Y723" s="10"/>
    </row>
    <row r="724" spans="1:43">
      <c r="B724" s="12"/>
      <c r="C724" s="10"/>
      <c r="V724" s="17"/>
      <c r="X724" s="12"/>
      <c r="Y724" s="10"/>
    </row>
    <row r="725" spans="1:43">
      <c r="B725" s="12"/>
      <c r="C725" s="10"/>
      <c r="V725" s="17"/>
      <c r="X725" s="12"/>
      <c r="Y725" s="10"/>
    </row>
    <row r="726" spans="1:43">
      <c r="B726" s="11"/>
      <c r="C726" s="10"/>
      <c r="V726" s="17"/>
      <c r="X726" s="11"/>
      <c r="Y726" s="10"/>
    </row>
    <row r="727" spans="1:43">
      <c r="B727" s="15" t="s">
        <v>18</v>
      </c>
      <c r="C727" s="16">
        <f>SUM(C708:C726)</f>
        <v>7474.349255000001</v>
      </c>
      <c r="V727" s="17"/>
      <c r="X727" s="15" t="s">
        <v>18</v>
      </c>
      <c r="Y727" s="16">
        <f>SUM(Y708:Y726)</f>
        <v>7474.349255000001</v>
      </c>
    </row>
    <row r="728" spans="1:43">
      <c r="D728" t="s">
        <v>22</v>
      </c>
      <c r="E728" t="s">
        <v>21</v>
      </c>
      <c r="V728" s="17"/>
      <c r="Z728" t="s">
        <v>22</v>
      </c>
      <c r="AA728" t="s">
        <v>21</v>
      </c>
    </row>
    <row r="729" spans="1:43">
      <c r="E729" s="1" t="s">
        <v>19</v>
      </c>
      <c r="V729" s="17"/>
      <c r="AA729" s="1" t="s">
        <v>19</v>
      </c>
    </row>
    <row r="730" spans="1:43">
      <c r="V730" s="17"/>
    </row>
    <row r="731" spans="1:43">
      <c r="V731" s="17"/>
    </row>
    <row r="732" spans="1:43">
      <c r="V732" s="17"/>
    </row>
    <row r="733" spans="1:43">
      <c r="I733" s="17"/>
      <c r="V733" s="17"/>
    </row>
    <row r="734" spans="1:43">
      <c r="I734" s="17"/>
      <c r="V734" s="17"/>
    </row>
    <row r="735" spans="1:43">
      <c r="I735" s="17"/>
      <c r="V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 ht="26.25">
      <c r="A737" s="17"/>
      <c r="B737" s="17"/>
      <c r="C737" s="17"/>
      <c r="D737" s="17"/>
      <c r="E737" s="17"/>
      <c r="F737" s="17"/>
      <c r="G737" s="17"/>
      <c r="H737" s="17"/>
      <c r="I737" s="76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 ht="26.25">
      <c r="A738" s="17"/>
      <c r="B738" s="17"/>
      <c r="C738" s="17"/>
      <c r="D738" s="17"/>
      <c r="E738" s="17"/>
      <c r="F738" s="17"/>
      <c r="G738" s="17"/>
      <c r="H738" s="17"/>
      <c r="I738" s="76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V739" s="17"/>
    </row>
    <row r="740" spans="1:43" ht="15" customHeight="1">
      <c r="H740" s="76" t="s">
        <v>30</v>
      </c>
      <c r="J740" s="76"/>
      <c r="V740" s="17"/>
      <c r="AA740" s="173" t="s">
        <v>31</v>
      </c>
      <c r="AB740" s="173"/>
      <c r="AC740" s="173"/>
    </row>
    <row r="741" spans="1:43" ht="15" customHeight="1">
      <c r="H741" s="76"/>
      <c r="J741" s="76"/>
      <c r="V741" s="17"/>
      <c r="AA741" s="173"/>
      <c r="AB741" s="173"/>
      <c r="AC741" s="173"/>
    </row>
    <row r="742" spans="1:43">
      <c r="V742" s="17"/>
    </row>
    <row r="743" spans="1:43">
      <c r="V743" s="17"/>
    </row>
    <row r="744" spans="1:43" ht="23.25">
      <c r="B744" s="24" t="s">
        <v>69</v>
      </c>
      <c r="V744" s="17"/>
      <c r="X744" s="22" t="s">
        <v>69</v>
      </c>
    </row>
    <row r="745" spans="1:43" ht="23.25">
      <c r="B745" s="23" t="s">
        <v>32</v>
      </c>
      <c r="C745" s="20">
        <f>IF(X700="PAGADO",0,C705)</f>
        <v>-7474.349255000001</v>
      </c>
      <c r="E745" s="174" t="s">
        <v>20</v>
      </c>
      <c r="F745" s="174"/>
      <c r="G745" s="174"/>
      <c r="H745" s="174"/>
      <c r="V745" s="17"/>
      <c r="X745" s="23" t="s">
        <v>32</v>
      </c>
      <c r="Y745" s="20">
        <f>IF(B1545="PAGADO",0,C750)</f>
        <v>-7474.349255000001</v>
      </c>
      <c r="AA745" s="174" t="s">
        <v>20</v>
      </c>
      <c r="AB745" s="174"/>
      <c r="AC745" s="174"/>
      <c r="AD745" s="174"/>
    </row>
    <row r="746" spans="1:43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1:43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Y747" s="2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1:43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" t="s">
        <v>24</v>
      </c>
      <c r="Y748" s="19">
        <f>IF(Y745&gt;0,Y745+Y746,Y746)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9</v>
      </c>
      <c r="C749" s="20">
        <f>C773</f>
        <v>7474.349255000001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Y773</f>
        <v>7474.349255000001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6" t="s">
        <v>26</v>
      </c>
      <c r="C750" s="21">
        <f>C748-C749</f>
        <v>-7474.349255000001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27</v>
      </c>
      <c r="Y750" s="21">
        <f>Y748-Y749</f>
        <v>-7474.349255000001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6"/>
      <c r="C751" s="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75" t="str">
        <f>IF(Y750&lt;0,"NO PAGAR","COBRAR'")</f>
        <v>NO PAGAR</v>
      </c>
      <c r="Y751" s="175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175" t="str">
        <f>IF(C750&lt;0,"NO PAGAR","COBRAR'")</f>
        <v>NO PAGAR</v>
      </c>
      <c r="C752" s="175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/>
      <c r="Y752" s="8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68" t="s">
        <v>9</v>
      </c>
      <c r="C753" s="169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68" t="s">
        <v>9</v>
      </c>
      <c r="Y753" s="169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9" t="str">
        <f>IF(Y705&lt;0,"SALDO ADELANTADO","SALDO A FAVOR '")</f>
        <v>SALDO ADELANTADO</v>
      </c>
      <c r="C754" s="10">
        <f>IF(Y705&lt;=0,Y705*-1)</f>
        <v>7474.349255000001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9" t="str">
        <f>IF(C750&lt;0,"SALDO ADELANTADO","SALDO A FAVOR'")</f>
        <v>SALDO ADELANTADO</v>
      </c>
      <c r="Y754" s="10">
        <f>IF(C750&lt;=0,C750*-1)</f>
        <v>7474.349255000001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10</v>
      </c>
      <c r="C755" s="10">
        <f>R763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10</v>
      </c>
      <c r="Y755" s="10">
        <f>AN763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11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11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12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12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13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13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14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14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15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16</v>
      </c>
      <c r="C761" s="10"/>
      <c r="E761" s="170" t="s">
        <v>7</v>
      </c>
      <c r="F761" s="171"/>
      <c r="G761" s="172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1" t="s">
        <v>16</v>
      </c>
      <c r="Y761" s="10"/>
      <c r="AA761" s="170" t="s">
        <v>7</v>
      </c>
      <c r="AB761" s="171"/>
      <c r="AC761" s="172"/>
      <c r="AD761" s="5">
        <f>SUM(AD747:AD760)</f>
        <v>0</v>
      </c>
      <c r="AJ761" s="3"/>
      <c r="AK761" s="3"/>
      <c r="AL761" s="3"/>
      <c r="AM761" s="3"/>
      <c r="AN761" s="18"/>
      <c r="AO761" s="3"/>
    </row>
    <row r="762" spans="2:41">
      <c r="B762" s="11" t="s">
        <v>17</v>
      </c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1" t="s">
        <v>17</v>
      </c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70" t="s">
        <v>7</v>
      </c>
      <c r="O763" s="171"/>
      <c r="P763" s="171"/>
      <c r="Q763" s="172"/>
      <c r="R763" s="18">
        <f>SUM(R747:R762)</f>
        <v>0</v>
      </c>
      <c r="S763" s="3"/>
      <c r="V763" s="17"/>
      <c r="X763" s="12"/>
      <c r="Y763" s="10"/>
      <c r="AJ763" s="170" t="s">
        <v>7</v>
      </c>
      <c r="AK763" s="171"/>
      <c r="AL763" s="171"/>
      <c r="AM763" s="172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  <c r="AA766" s="14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1"/>
      <c r="C772" s="10"/>
      <c r="V772" s="17"/>
      <c r="X772" s="11"/>
      <c r="Y772" s="10"/>
    </row>
    <row r="773" spans="2:27">
      <c r="B773" s="15" t="s">
        <v>18</v>
      </c>
      <c r="C773" s="16">
        <f>SUM(C754:C772)</f>
        <v>7474.349255000001</v>
      </c>
      <c r="D773" t="s">
        <v>22</v>
      </c>
      <c r="E773" t="s">
        <v>21</v>
      </c>
      <c r="V773" s="17"/>
      <c r="X773" s="15" t="s">
        <v>18</v>
      </c>
      <c r="Y773" s="16">
        <f>SUM(Y754:Y772)</f>
        <v>7474.349255000001</v>
      </c>
      <c r="Z773" t="s">
        <v>22</v>
      </c>
      <c r="AA773" t="s">
        <v>21</v>
      </c>
    </row>
    <row r="774" spans="2:27">
      <c r="E774" s="1" t="s">
        <v>19</v>
      </c>
      <c r="V774" s="17"/>
      <c r="AA774" s="1" t="s">
        <v>19</v>
      </c>
    </row>
    <row r="775" spans="2:27">
      <c r="V775" s="17"/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 ht="26.25">
      <c r="I785" s="76"/>
      <c r="V785" s="17"/>
    </row>
    <row r="786" spans="2:41" ht="26.25">
      <c r="I786" s="76"/>
      <c r="V786" s="17"/>
    </row>
    <row r="787" spans="2:41">
      <c r="V787" s="17"/>
      <c r="AC787" s="176" t="s">
        <v>29</v>
      </c>
      <c r="AD787" s="176"/>
      <c r="AE787" s="176"/>
    </row>
    <row r="788" spans="2:41" ht="15" customHeight="1">
      <c r="H788" s="76" t="s">
        <v>28</v>
      </c>
      <c r="J788" s="76"/>
      <c r="V788" s="17"/>
      <c r="AC788" s="176"/>
      <c r="AD788" s="176"/>
      <c r="AE788" s="176"/>
    </row>
    <row r="789" spans="2:41" ht="15" customHeight="1">
      <c r="H789" s="76"/>
      <c r="J789" s="76"/>
      <c r="V789" s="17"/>
      <c r="AC789" s="176"/>
      <c r="AD789" s="176"/>
      <c r="AE789" s="176"/>
    </row>
    <row r="790" spans="2:41">
      <c r="V790" s="17"/>
    </row>
    <row r="791" spans="2:41">
      <c r="V791" s="17"/>
    </row>
    <row r="792" spans="2:41" ht="23.25">
      <c r="B792" s="22" t="s">
        <v>70</v>
      </c>
      <c r="V792" s="17"/>
      <c r="X792" s="22" t="s">
        <v>70</v>
      </c>
    </row>
    <row r="793" spans="2:41" ht="23.25">
      <c r="B793" s="23" t="s">
        <v>32</v>
      </c>
      <c r="C793" s="20">
        <f>IF(X745="PAGADO",0,Y750)</f>
        <v>-7474.349255000001</v>
      </c>
      <c r="E793" s="174" t="s">
        <v>20</v>
      </c>
      <c r="F793" s="174"/>
      <c r="G793" s="174"/>
      <c r="H793" s="174"/>
      <c r="V793" s="17"/>
      <c r="X793" s="23" t="s">
        <v>32</v>
      </c>
      <c r="Y793" s="20">
        <f>IF(B793="PAGADO",0,C798)</f>
        <v>-7474.349255000001</v>
      </c>
      <c r="AA793" s="174" t="s">
        <v>20</v>
      </c>
      <c r="AB793" s="174"/>
      <c r="AC793" s="174"/>
      <c r="AD793" s="174"/>
    </row>
    <row r="794" spans="2:41">
      <c r="B794" s="1" t="s">
        <v>0</v>
      </c>
      <c r="C794" s="19">
        <f>H809</f>
        <v>0</v>
      </c>
      <c r="E794" s="2" t="s">
        <v>1</v>
      </c>
      <c r="F794" s="2" t="s">
        <v>2</v>
      </c>
      <c r="G794" s="2" t="s">
        <v>3</v>
      </c>
      <c r="H794" s="2" t="s">
        <v>4</v>
      </c>
      <c r="N794" s="2" t="s">
        <v>1</v>
      </c>
      <c r="O794" s="2" t="s">
        <v>5</v>
      </c>
      <c r="P794" s="2" t="s">
        <v>4</v>
      </c>
      <c r="Q794" s="2" t="s">
        <v>6</v>
      </c>
      <c r="R794" s="2" t="s">
        <v>7</v>
      </c>
      <c r="S794" s="3"/>
      <c r="V794" s="17"/>
      <c r="X794" s="1" t="s">
        <v>0</v>
      </c>
      <c r="Y794" s="19">
        <f>AD809</f>
        <v>0</v>
      </c>
      <c r="AA794" s="2" t="s">
        <v>1</v>
      </c>
      <c r="AB794" s="2" t="s">
        <v>2</v>
      </c>
      <c r="AC794" s="2" t="s">
        <v>3</v>
      </c>
      <c r="AD794" s="2" t="s">
        <v>4</v>
      </c>
      <c r="AJ794" s="2" t="s">
        <v>1</v>
      </c>
      <c r="AK794" s="2" t="s">
        <v>5</v>
      </c>
      <c r="AL794" s="2" t="s">
        <v>4</v>
      </c>
      <c r="AM794" s="2" t="s">
        <v>6</v>
      </c>
      <c r="AN794" s="2" t="s">
        <v>7</v>
      </c>
      <c r="AO794" s="3"/>
    </row>
    <row r="795" spans="2:41">
      <c r="C795" s="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Y795" s="2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" t="s">
        <v>24</v>
      </c>
      <c r="C796" s="19">
        <f>IF(C793&gt;0,C793+C794,C794)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24</v>
      </c>
      <c r="Y796" s="19">
        <f>IF(Y793&gt;0,Y794+Y793,Y794)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9</v>
      </c>
      <c r="C797" s="20">
        <f>C820</f>
        <v>7474.349255000001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9</v>
      </c>
      <c r="Y797" s="20">
        <f>Y820</f>
        <v>7474.349255000001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6" t="s">
        <v>25</v>
      </c>
      <c r="C798" s="21">
        <f>C796-C797</f>
        <v>-7474.349255000001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6" t="s">
        <v>8</v>
      </c>
      <c r="Y798" s="21">
        <f>Y796-Y797</f>
        <v>-7474.349255000001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ht="26.25">
      <c r="B799" s="177" t="str">
        <f>IF(C798&lt;0,"NO PAGAR","COBRAR")</f>
        <v>NO PAGAR</v>
      </c>
      <c r="C799" s="177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77" t="str">
        <f>IF(Y798&lt;0,"NO PAGAR","COBRAR")</f>
        <v>NO PAGAR</v>
      </c>
      <c r="Y799" s="177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68" t="s">
        <v>9</v>
      </c>
      <c r="C800" s="169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68" t="s">
        <v>9</v>
      </c>
      <c r="Y800" s="169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IF(C834&lt;0,"SALDO A FAVOR","SALDO ADELANTAD0'")</f>
        <v>SALDO ADELANTAD0'</v>
      </c>
      <c r="C801" s="10">
        <f>IF(Y745&lt;=0,Y745*-1)</f>
        <v>7474.349255000001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IF(C798&lt;0,"SALDO ADELANTADO","SALDO A FAVOR'")</f>
        <v>SALDO ADELANTADO</v>
      </c>
      <c r="Y801" s="10">
        <f>IF(C798&lt;=0,C798*-1)</f>
        <v>7474.349255000001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AN811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170" t="s">
        <v>7</v>
      </c>
      <c r="F809" s="171"/>
      <c r="G809" s="172"/>
      <c r="H809" s="5">
        <f>SUM(H795:H808)</f>
        <v>0</v>
      </c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70" t="s">
        <v>7</v>
      </c>
      <c r="AB809" s="171"/>
      <c r="AC809" s="172"/>
      <c r="AD809" s="5">
        <f>SUM(AD795:AD808)</f>
        <v>0</v>
      </c>
      <c r="AJ809" s="3"/>
      <c r="AK809" s="3"/>
      <c r="AL809" s="3"/>
      <c r="AM809" s="3"/>
      <c r="AN809" s="18"/>
      <c r="AO809" s="3"/>
    </row>
    <row r="810" spans="2:41">
      <c r="B810" s="12"/>
      <c r="C810" s="10"/>
      <c r="E810" s="13"/>
      <c r="F810" s="13"/>
      <c r="G810" s="13"/>
      <c r="N810" s="3"/>
      <c r="O810" s="3"/>
      <c r="P810" s="3"/>
      <c r="Q810" s="3"/>
      <c r="R810" s="18"/>
      <c r="S810" s="3"/>
      <c r="V810" s="17"/>
      <c r="X810" s="12"/>
      <c r="Y810" s="10"/>
      <c r="AA810" s="13"/>
      <c r="AB810" s="13"/>
      <c r="AC810" s="13"/>
      <c r="AJ810" s="3"/>
      <c r="AK810" s="3"/>
      <c r="AL810" s="3"/>
      <c r="AM810" s="3"/>
      <c r="AN810" s="18"/>
      <c r="AO810" s="3"/>
    </row>
    <row r="811" spans="2:41">
      <c r="B811" s="12"/>
      <c r="C811" s="10"/>
      <c r="N811" s="170" t="s">
        <v>7</v>
      </c>
      <c r="O811" s="171"/>
      <c r="P811" s="171"/>
      <c r="Q811" s="172"/>
      <c r="R811" s="18">
        <f>SUM(R795:R810)</f>
        <v>0</v>
      </c>
      <c r="S811" s="3"/>
      <c r="V811" s="17"/>
      <c r="X811" s="12"/>
      <c r="Y811" s="10"/>
      <c r="AJ811" s="170" t="s">
        <v>7</v>
      </c>
      <c r="AK811" s="171"/>
      <c r="AL811" s="171"/>
      <c r="AM811" s="172"/>
      <c r="AN811" s="18">
        <f>SUM(AN795:AN810)</f>
        <v>0</v>
      </c>
      <c r="AO811" s="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E814" s="14"/>
      <c r="V814" s="17"/>
      <c r="X814" s="12"/>
      <c r="Y814" s="10"/>
      <c r="AA814" s="14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1"/>
      <c r="C819" s="10"/>
      <c r="V819" s="17"/>
      <c r="X819" s="11"/>
      <c r="Y819" s="10"/>
    </row>
    <row r="820" spans="1:43">
      <c r="B820" s="15" t="s">
        <v>18</v>
      </c>
      <c r="C820" s="16">
        <f>SUM(C801:C819)</f>
        <v>7474.349255000001</v>
      </c>
      <c r="V820" s="17"/>
      <c r="X820" s="15" t="s">
        <v>18</v>
      </c>
      <c r="Y820" s="16">
        <f>SUM(Y801:Y819)</f>
        <v>7474.349255000001</v>
      </c>
    </row>
    <row r="821" spans="1:43">
      <c r="D821" t="s">
        <v>22</v>
      </c>
      <c r="E821" t="s">
        <v>21</v>
      </c>
      <c r="V821" s="17"/>
      <c r="Z821" t="s">
        <v>22</v>
      </c>
      <c r="AA821" t="s">
        <v>21</v>
      </c>
    </row>
    <row r="822" spans="1:43">
      <c r="E822" s="1" t="s">
        <v>19</v>
      </c>
      <c r="V822" s="17"/>
      <c r="AA822" s="1" t="s">
        <v>19</v>
      </c>
    </row>
    <row r="823" spans="1:43">
      <c r="V823" s="17"/>
    </row>
    <row r="824" spans="1:43">
      <c r="V824" s="17"/>
    </row>
    <row r="825" spans="1:43">
      <c r="V825" s="17"/>
    </row>
    <row r="826" spans="1:43">
      <c r="I826" s="17"/>
      <c r="V826" s="17"/>
    </row>
    <row r="827" spans="1:43">
      <c r="I827" s="17"/>
      <c r="V827" s="17"/>
    </row>
    <row r="828" spans="1:43">
      <c r="I828" s="17"/>
      <c r="V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 ht="26.25">
      <c r="A830" s="17"/>
      <c r="B830" s="17"/>
      <c r="C830" s="17"/>
      <c r="D830" s="17"/>
      <c r="E830" s="17"/>
      <c r="F830" s="17"/>
      <c r="G830" s="17"/>
      <c r="H830" s="17"/>
      <c r="I830" s="76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 ht="26.25">
      <c r="A831" s="17"/>
      <c r="B831" s="17"/>
      <c r="C831" s="17"/>
      <c r="D831" s="17"/>
      <c r="E831" s="17"/>
      <c r="F831" s="17"/>
      <c r="G831" s="17"/>
      <c r="H831" s="17"/>
      <c r="I831" s="76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V832" s="17"/>
    </row>
    <row r="833" spans="2:41" ht="15" customHeight="1">
      <c r="H833" s="76" t="s">
        <v>30</v>
      </c>
      <c r="J833" s="76"/>
      <c r="V833" s="17"/>
      <c r="AA833" s="173" t="s">
        <v>31</v>
      </c>
      <c r="AB833" s="173"/>
      <c r="AC833" s="173"/>
    </row>
    <row r="834" spans="2:41" ht="15" customHeight="1">
      <c r="H834" s="76"/>
      <c r="J834" s="76"/>
      <c r="V834" s="17"/>
      <c r="AA834" s="173"/>
      <c r="AB834" s="173"/>
      <c r="AC834" s="173"/>
    </row>
    <row r="835" spans="2:41">
      <c r="V835" s="17"/>
    </row>
    <row r="836" spans="2:41">
      <c r="V836" s="17"/>
    </row>
    <row r="837" spans="2:41" ht="23.25">
      <c r="B837" s="24" t="s">
        <v>70</v>
      </c>
      <c r="V837" s="17"/>
      <c r="X837" s="22" t="s">
        <v>70</v>
      </c>
    </row>
    <row r="838" spans="2:41" ht="23.25">
      <c r="B838" s="23" t="s">
        <v>32</v>
      </c>
      <c r="C838" s="20">
        <f>IF(X793="PAGADO",0,C798)</f>
        <v>-7474.349255000001</v>
      </c>
      <c r="E838" s="174" t="s">
        <v>20</v>
      </c>
      <c r="F838" s="174"/>
      <c r="G838" s="174"/>
      <c r="H838" s="174"/>
      <c r="V838" s="17"/>
      <c r="X838" s="23" t="s">
        <v>32</v>
      </c>
      <c r="Y838" s="20">
        <f>IF(B1638="PAGADO",0,C843)</f>
        <v>-7474.349255000001</v>
      </c>
      <c r="AA838" s="174" t="s">
        <v>20</v>
      </c>
      <c r="AB838" s="174"/>
      <c r="AC838" s="174"/>
      <c r="AD838" s="174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1" t="s">
        <v>0</v>
      </c>
      <c r="Y839" s="19">
        <f>AD854</f>
        <v>0</v>
      </c>
      <c r="AA839" s="2" t="s">
        <v>1</v>
      </c>
      <c r="AB839" s="2" t="s">
        <v>2</v>
      </c>
      <c r="AC839" s="2" t="s">
        <v>3</v>
      </c>
      <c r="AD839" s="2" t="s">
        <v>4</v>
      </c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Y840" s="2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" t="s">
        <v>24</v>
      </c>
      <c r="Y841" s="19">
        <f>IF(Y838&gt;0,Y838+Y839,Y839)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C866</f>
        <v>7474.349255000001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9</v>
      </c>
      <c r="Y842" s="20">
        <f>Y866</f>
        <v>7474.349255000001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26</v>
      </c>
      <c r="C843" s="21">
        <f>C841-C842</f>
        <v>-7474.349255000001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6" t="s">
        <v>27</v>
      </c>
      <c r="Y843" s="21">
        <f>Y841-Y842</f>
        <v>-7474.349255000001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 ht="23.25">
      <c r="B844" s="6"/>
      <c r="C844" s="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75" t="str">
        <f>IF(Y843&lt;0,"NO PAGAR","COBRAR'")</f>
        <v>NO PAGAR</v>
      </c>
      <c r="Y844" s="175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175" t="str">
        <f>IF(C843&lt;0,"NO PAGAR","COBRAR'")</f>
        <v>NO PAGAR</v>
      </c>
      <c r="C845" s="175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/>
      <c r="Y845" s="8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68" t="s">
        <v>9</v>
      </c>
      <c r="C846" s="169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68" t="s">
        <v>9</v>
      </c>
      <c r="Y846" s="169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IF(Y798&lt;0,"SALDO ADELANTADO","SALDO A FAVOR '")</f>
        <v>SALDO ADELANTADO</v>
      </c>
      <c r="C847" s="10">
        <f>IF(Y798&lt;=0,Y798*-1)</f>
        <v>7474.349255000001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9" t="str">
        <f>IF(C843&lt;0,"SALDO ADELANTADO","SALDO A FAVOR'")</f>
        <v>SALDO ADELANTADO</v>
      </c>
      <c r="Y847" s="10">
        <f>IF(C843&lt;=0,C843*-1)</f>
        <v>7474.349255000001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R856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10</v>
      </c>
      <c r="Y848" s="10">
        <f>AN856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11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12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13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14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15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170" t="s">
        <v>7</v>
      </c>
      <c r="F854" s="171"/>
      <c r="G854" s="172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1" t="s">
        <v>16</v>
      </c>
      <c r="Y854" s="10"/>
      <c r="AA854" s="170" t="s">
        <v>7</v>
      </c>
      <c r="AB854" s="171"/>
      <c r="AC854" s="172"/>
      <c r="AD854" s="5">
        <f>SUM(AD840:AD853)</f>
        <v>0</v>
      </c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1" t="s">
        <v>17</v>
      </c>
      <c r="Y855" s="10"/>
      <c r="AA855" s="13"/>
      <c r="AB855" s="13"/>
      <c r="AC855" s="13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70" t="s">
        <v>7</v>
      </c>
      <c r="O856" s="171"/>
      <c r="P856" s="171"/>
      <c r="Q856" s="172"/>
      <c r="R856" s="18">
        <f>SUM(R840:R855)</f>
        <v>0</v>
      </c>
      <c r="S856" s="3"/>
      <c r="V856" s="17"/>
      <c r="X856" s="12"/>
      <c r="Y856" s="10"/>
      <c r="AJ856" s="170" t="s">
        <v>7</v>
      </c>
      <c r="AK856" s="171"/>
      <c r="AL856" s="171"/>
      <c r="AM856" s="172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  <c r="AA859" s="14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1"/>
      <c r="C865" s="10"/>
      <c r="V865" s="17"/>
      <c r="X865" s="11"/>
      <c r="Y865" s="10"/>
    </row>
    <row r="866" spans="2:27">
      <c r="B866" s="15" t="s">
        <v>18</v>
      </c>
      <c r="C866" s="16">
        <f>SUM(C847:C865)</f>
        <v>7474.349255000001</v>
      </c>
      <c r="D866" t="s">
        <v>22</v>
      </c>
      <c r="E866" t="s">
        <v>21</v>
      </c>
      <c r="V866" s="17"/>
      <c r="X866" s="15" t="s">
        <v>18</v>
      </c>
      <c r="Y866" s="16">
        <f>SUM(Y847:Y865)</f>
        <v>7474.349255000001</v>
      </c>
      <c r="Z866" t="s">
        <v>22</v>
      </c>
      <c r="AA866" t="s">
        <v>21</v>
      </c>
    </row>
    <row r="867" spans="2:27">
      <c r="E867" s="1" t="s">
        <v>19</v>
      </c>
      <c r="V867" s="17"/>
      <c r="AA867" s="1" t="s">
        <v>19</v>
      </c>
    </row>
    <row r="868" spans="2:27">
      <c r="V868" s="17"/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 ht="26.25">
      <c r="I879" s="76"/>
      <c r="V879" s="17"/>
    </row>
    <row r="880" spans="2:27" ht="26.25">
      <c r="I880" s="76"/>
      <c r="V880" s="17"/>
    </row>
    <row r="881" spans="2:41">
      <c r="V881" s="17"/>
      <c r="AC881" s="176" t="s">
        <v>29</v>
      </c>
      <c r="AD881" s="176"/>
      <c r="AE881" s="176"/>
    </row>
    <row r="882" spans="2:41" ht="15" customHeight="1">
      <c r="H882" s="76" t="s">
        <v>28</v>
      </c>
      <c r="J882" s="76"/>
      <c r="V882" s="17"/>
      <c r="AC882" s="176"/>
      <c r="AD882" s="176"/>
      <c r="AE882" s="176"/>
    </row>
    <row r="883" spans="2:41" ht="15" customHeight="1">
      <c r="H883" s="76"/>
      <c r="J883" s="76"/>
      <c r="V883" s="17"/>
      <c r="AC883" s="176"/>
      <c r="AD883" s="176"/>
      <c r="AE883" s="176"/>
    </row>
    <row r="884" spans="2:41">
      <c r="V884" s="17"/>
    </row>
    <row r="885" spans="2:41">
      <c r="V885" s="17"/>
    </row>
    <row r="886" spans="2:41" ht="23.25">
      <c r="B886" s="22" t="s">
        <v>71</v>
      </c>
      <c r="V886" s="17"/>
      <c r="X886" s="22" t="s">
        <v>71</v>
      </c>
    </row>
    <row r="887" spans="2:41" ht="23.25">
      <c r="B887" s="23" t="s">
        <v>32</v>
      </c>
      <c r="C887" s="20">
        <f>IF(X838="PAGADO",0,Y843)</f>
        <v>-7474.349255000001</v>
      </c>
      <c r="E887" s="174" t="s">
        <v>20</v>
      </c>
      <c r="F887" s="174"/>
      <c r="G887" s="174"/>
      <c r="H887" s="174"/>
      <c r="V887" s="17"/>
      <c r="X887" s="23" t="s">
        <v>32</v>
      </c>
      <c r="Y887" s="20">
        <f>IF(B887="PAGADO",0,C892)</f>
        <v>-7474.349255000001</v>
      </c>
      <c r="AA887" s="174" t="s">
        <v>20</v>
      </c>
      <c r="AB887" s="174"/>
      <c r="AC887" s="174"/>
      <c r="AD887" s="174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IF(Y887&gt;0,Y888+Y887,Y888)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C914</f>
        <v>7474.349255000001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Y914</f>
        <v>7474.349255000001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25</v>
      </c>
      <c r="C892" s="21">
        <f>C890-C891</f>
        <v>-7474.349255000001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8</v>
      </c>
      <c r="Y892" s="21">
        <f>Y890-Y891</f>
        <v>-7474.349255000001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6.25">
      <c r="B893" s="177" t="str">
        <f>IF(C892&lt;0,"NO PAGAR","COBRAR")</f>
        <v>NO PAGAR</v>
      </c>
      <c r="C893" s="17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77" t="str">
        <f>IF(Y892&lt;0,"NO PAGAR","COBRAR")</f>
        <v>NO PAGAR</v>
      </c>
      <c r="Y893" s="177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68" t="s">
        <v>9</v>
      </c>
      <c r="C894" s="169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68" t="s">
        <v>9</v>
      </c>
      <c r="Y894" s="169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9" t="str">
        <f>IF(C928&lt;0,"SALDO A FAVOR","SALDO ADELANTAD0'")</f>
        <v>SALDO ADELANTAD0'</v>
      </c>
      <c r="C895" s="10">
        <f>IF(Y843&lt;=0,Y843*-1)</f>
        <v>7474.349255000001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9" t="str">
        <f>IF(C892&lt;0,"SALDO ADELANTADO","SALDO A FAVOR'")</f>
        <v>SALDO ADELANTADO</v>
      </c>
      <c r="Y895" s="10">
        <f>IF(C892&lt;=0,C892*-1)</f>
        <v>7474.349255000001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10</v>
      </c>
      <c r="C896" s="10">
        <f>R905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10</v>
      </c>
      <c r="Y896" s="10">
        <f>AN905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11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11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12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13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14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15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16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16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17</v>
      </c>
      <c r="C903" s="10"/>
      <c r="E903" s="170" t="s">
        <v>7</v>
      </c>
      <c r="F903" s="171"/>
      <c r="G903" s="172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17</v>
      </c>
      <c r="Y903" s="10"/>
      <c r="AA903" s="170" t="s">
        <v>7</v>
      </c>
      <c r="AB903" s="171"/>
      <c r="AC903" s="172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2"/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2"/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70" t="s">
        <v>7</v>
      </c>
      <c r="O905" s="171"/>
      <c r="P905" s="171"/>
      <c r="Q905" s="172"/>
      <c r="R905" s="18">
        <f>SUM(R889:R904)</f>
        <v>0</v>
      </c>
      <c r="S905" s="3"/>
      <c r="V905" s="17"/>
      <c r="X905" s="12"/>
      <c r="Y905" s="10"/>
      <c r="AJ905" s="170" t="s">
        <v>7</v>
      </c>
      <c r="AK905" s="171"/>
      <c r="AL905" s="171"/>
      <c r="AM905" s="172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1"/>
      <c r="C913" s="10"/>
      <c r="V913" s="17"/>
      <c r="X913" s="11"/>
      <c r="Y913" s="10"/>
    </row>
    <row r="914" spans="1:43">
      <c r="B914" s="15" t="s">
        <v>18</v>
      </c>
      <c r="C914" s="16">
        <f>SUM(C895:C913)</f>
        <v>7474.349255000001</v>
      </c>
      <c r="V914" s="17"/>
      <c r="X914" s="15" t="s">
        <v>18</v>
      </c>
      <c r="Y914" s="16">
        <f>SUM(Y895:Y913)</f>
        <v>7474.349255000001</v>
      </c>
    </row>
    <row r="915" spans="1:43">
      <c r="D915" t="s">
        <v>22</v>
      </c>
      <c r="E915" t="s">
        <v>21</v>
      </c>
      <c r="V915" s="17"/>
      <c r="Z915" t="s">
        <v>22</v>
      </c>
      <c r="AA915" t="s">
        <v>21</v>
      </c>
    </row>
    <row r="916" spans="1:43">
      <c r="E916" s="1" t="s">
        <v>19</v>
      </c>
      <c r="V916" s="17"/>
      <c r="AA916" s="1" t="s">
        <v>19</v>
      </c>
    </row>
    <row r="917" spans="1:43">
      <c r="V917" s="17"/>
    </row>
    <row r="918" spans="1:43">
      <c r="V918" s="17"/>
    </row>
    <row r="919" spans="1:43">
      <c r="V919" s="17"/>
    </row>
    <row r="920" spans="1:43">
      <c r="I920" s="17"/>
      <c r="V920" s="17"/>
    </row>
    <row r="921" spans="1:43">
      <c r="I921" s="17"/>
      <c r="V921" s="17"/>
    </row>
    <row r="922" spans="1:43">
      <c r="I922" s="17"/>
      <c r="V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 ht="26.25">
      <c r="A924" s="17"/>
      <c r="B924" s="17"/>
      <c r="C924" s="17"/>
      <c r="D924" s="17"/>
      <c r="E924" s="17"/>
      <c r="F924" s="17"/>
      <c r="G924" s="17"/>
      <c r="H924" s="17"/>
      <c r="I924" s="76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 ht="26.25">
      <c r="A925" s="17"/>
      <c r="B925" s="17"/>
      <c r="C925" s="17"/>
      <c r="D925" s="17"/>
      <c r="E925" s="17"/>
      <c r="F925" s="17"/>
      <c r="G925" s="17"/>
      <c r="H925" s="17"/>
      <c r="I925" s="76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V926" s="17"/>
    </row>
    <row r="927" spans="1:43" ht="15" customHeight="1">
      <c r="H927" s="76" t="s">
        <v>30</v>
      </c>
      <c r="J927" s="76"/>
      <c r="V927" s="17"/>
      <c r="AA927" s="173" t="s">
        <v>31</v>
      </c>
      <c r="AB927" s="173"/>
      <c r="AC927" s="173"/>
    </row>
    <row r="928" spans="1:43" ht="15" customHeight="1">
      <c r="H928" s="76"/>
      <c r="J928" s="76"/>
      <c r="V928" s="17"/>
      <c r="AA928" s="173"/>
      <c r="AB928" s="173"/>
      <c r="AC928" s="173"/>
    </row>
    <row r="929" spans="2:41">
      <c r="V929" s="17"/>
    </row>
    <row r="930" spans="2:41">
      <c r="V930" s="17"/>
    </row>
    <row r="931" spans="2:41" ht="23.25">
      <c r="B931" s="24" t="s">
        <v>73</v>
      </c>
      <c r="V931" s="17"/>
      <c r="X931" s="22" t="s">
        <v>71</v>
      </c>
    </row>
    <row r="932" spans="2:41" ht="23.25">
      <c r="B932" s="23" t="s">
        <v>32</v>
      </c>
      <c r="C932" s="20">
        <f>IF(X887="PAGADO",0,C892)</f>
        <v>-7474.349255000001</v>
      </c>
      <c r="E932" s="174" t="s">
        <v>20</v>
      </c>
      <c r="F932" s="174"/>
      <c r="G932" s="174"/>
      <c r="H932" s="174"/>
      <c r="V932" s="17"/>
      <c r="X932" s="23" t="s">
        <v>32</v>
      </c>
      <c r="Y932" s="20">
        <f>IF(B1732="PAGADO",0,C937)</f>
        <v>-7474.349255000001</v>
      </c>
      <c r="AA932" s="174" t="s">
        <v>20</v>
      </c>
      <c r="AB932" s="174"/>
      <c r="AC932" s="174"/>
      <c r="AD932" s="174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1" t="s">
        <v>0</v>
      </c>
      <c r="Y933" s="19">
        <f>AD948</f>
        <v>0</v>
      </c>
      <c r="AA933" s="2" t="s">
        <v>1</v>
      </c>
      <c r="AB933" s="2" t="s">
        <v>2</v>
      </c>
      <c r="AC933" s="2" t="s">
        <v>3</v>
      </c>
      <c r="AD933" s="2" t="s">
        <v>4</v>
      </c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Y934" s="2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" t="s">
        <v>24</v>
      </c>
      <c r="Y935" s="19">
        <f>IF(Y932&gt;0,Y932+Y933,Y933)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C960</f>
        <v>7474.349255000001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9</v>
      </c>
      <c r="Y936" s="20">
        <f>Y960</f>
        <v>7474.349255000001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26</v>
      </c>
      <c r="C937" s="21">
        <f>C935-C936</f>
        <v>-7474.349255000001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6" t="s">
        <v>27</v>
      </c>
      <c r="Y937" s="21">
        <f>Y935-Y936</f>
        <v>-7474.349255000001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 ht="23.25">
      <c r="B938" s="6"/>
      <c r="C938" s="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75" t="str">
        <f>IF(Y937&lt;0,"NO PAGAR","COBRAR'")</f>
        <v>NO PAGAR</v>
      </c>
      <c r="Y938" s="175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175" t="str">
        <f>IF(C937&lt;0,"NO PAGAR","COBRAR'")</f>
        <v>NO PAGAR</v>
      </c>
      <c r="C939" s="175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/>
      <c r="Y939" s="8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68" t="s">
        <v>9</v>
      </c>
      <c r="C940" s="169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68" t="s">
        <v>9</v>
      </c>
      <c r="Y940" s="169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9" t="str">
        <f>IF(Y892&lt;0,"SALDO ADELANTADO","SALDO A FAVOR '")</f>
        <v>SALDO ADELANTADO</v>
      </c>
      <c r="C941" s="10">
        <f>IF(Y892&lt;=0,Y892*-1)</f>
        <v>7474.349255000001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9" t="str">
        <f>IF(C937&lt;0,"SALDO ADELANTADO","SALDO A FAVOR'")</f>
        <v>SALDO ADELANTADO</v>
      </c>
      <c r="Y941" s="10">
        <f>IF(C937&lt;=0,C937*-1)</f>
        <v>7474.349255000001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10</v>
      </c>
      <c r="C942" s="10">
        <f>R950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10</v>
      </c>
      <c r="Y942" s="10">
        <f>AN950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11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12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13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14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15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16</v>
      </c>
      <c r="C948" s="10"/>
      <c r="E948" s="170" t="s">
        <v>7</v>
      </c>
      <c r="F948" s="171"/>
      <c r="G948" s="172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1" t="s">
        <v>16</v>
      </c>
      <c r="Y948" s="10"/>
      <c r="AA948" s="170" t="s">
        <v>7</v>
      </c>
      <c r="AB948" s="171"/>
      <c r="AC948" s="172"/>
      <c r="AD948" s="5">
        <f>SUM(AD934:AD947)</f>
        <v>0</v>
      </c>
      <c r="AJ948" s="3"/>
      <c r="AK948" s="3"/>
      <c r="AL948" s="3"/>
      <c r="AM948" s="3"/>
      <c r="AN948" s="18"/>
      <c r="AO948" s="3"/>
    </row>
    <row r="949" spans="2:41">
      <c r="B949" s="11" t="s">
        <v>17</v>
      </c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1" t="s">
        <v>17</v>
      </c>
      <c r="Y949" s="10"/>
      <c r="AA949" s="13"/>
      <c r="AB949" s="13"/>
      <c r="AC949" s="13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70" t="s">
        <v>7</v>
      </c>
      <c r="O950" s="171"/>
      <c r="P950" s="171"/>
      <c r="Q950" s="172"/>
      <c r="R950" s="18">
        <f>SUM(R934:R949)</f>
        <v>0</v>
      </c>
      <c r="S950" s="3"/>
      <c r="V950" s="17"/>
      <c r="X950" s="12"/>
      <c r="Y950" s="10"/>
      <c r="AJ950" s="170" t="s">
        <v>7</v>
      </c>
      <c r="AK950" s="171"/>
      <c r="AL950" s="171"/>
      <c r="AM950" s="172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  <c r="AA953" s="14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1"/>
      <c r="C959" s="10"/>
      <c r="V959" s="17"/>
      <c r="X959" s="11"/>
      <c r="Y959" s="10"/>
    </row>
    <row r="960" spans="2:41">
      <c r="B960" s="15" t="s">
        <v>18</v>
      </c>
      <c r="C960" s="16">
        <f>SUM(C941:C959)</f>
        <v>7474.349255000001</v>
      </c>
      <c r="D960" t="s">
        <v>22</v>
      </c>
      <c r="E960" t="s">
        <v>21</v>
      </c>
      <c r="V960" s="17"/>
      <c r="X960" s="15" t="s">
        <v>18</v>
      </c>
      <c r="Y960" s="16">
        <f>SUM(Y941:Y959)</f>
        <v>7474.349255000001</v>
      </c>
      <c r="Z960" t="s">
        <v>22</v>
      </c>
      <c r="AA960" t="s">
        <v>21</v>
      </c>
    </row>
    <row r="961" spans="5:31">
      <c r="E961" s="1" t="s">
        <v>19</v>
      </c>
      <c r="V961" s="17"/>
      <c r="AA961" s="1" t="s">
        <v>19</v>
      </c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>
      <c r="V970" s="17"/>
    </row>
    <row r="971" spans="5:31">
      <c r="V971" s="17"/>
    </row>
    <row r="972" spans="5:31" ht="26.25">
      <c r="I972" s="76"/>
      <c r="V972" s="17"/>
    </row>
    <row r="973" spans="5:31" ht="26.25">
      <c r="I973" s="76"/>
      <c r="V973" s="17"/>
    </row>
    <row r="974" spans="5:31">
      <c r="V974" s="17"/>
      <c r="AC974" s="176" t="s">
        <v>29</v>
      </c>
      <c r="AD974" s="176"/>
      <c r="AE974" s="176"/>
    </row>
    <row r="975" spans="5:31" ht="15" customHeight="1">
      <c r="H975" s="76" t="s">
        <v>28</v>
      </c>
      <c r="J975" s="76"/>
      <c r="V975" s="17"/>
      <c r="AC975" s="176"/>
      <c r="AD975" s="176"/>
      <c r="AE975" s="176"/>
    </row>
    <row r="976" spans="5:31" ht="15" customHeight="1">
      <c r="H976" s="76"/>
      <c r="J976" s="76"/>
      <c r="V976" s="17"/>
      <c r="AC976" s="176"/>
      <c r="AD976" s="176"/>
      <c r="AE976" s="176"/>
    </row>
    <row r="977" spans="2:41">
      <c r="V977" s="17"/>
    </row>
    <row r="978" spans="2:41">
      <c r="V978" s="17"/>
    </row>
    <row r="979" spans="2:41" ht="23.25">
      <c r="B979" s="22" t="s">
        <v>72</v>
      </c>
      <c r="V979" s="17"/>
      <c r="X979" s="22" t="s">
        <v>74</v>
      </c>
    </row>
    <row r="980" spans="2:41" ht="23.25">
      <c r="B980" s="23" t="s">
        <v>32</v>
      </c>
      <c r="C980" s="20">
        <f>IF(X932="PAGADO",0,Y937)</f>
        <v>-7474.349255000001</v>
      </c>
      <c r="E980" s="174" t="s">
        <v>20</v>
      </c>
      <c r="F980" s="174"/>
      <c r="G980" s="174"/>
      <c r="H980" s="174"/>
      <c r="V980" s="17"/>
      <c r="X980" s="23" t="s">
        <v>32</v>
      </c>
      <c r="Y980" s="20">
        <f>IF(B980="PAGADO",0,C985)</f>
        <v>-7474.349255000001</v>
      </c>
      <c r="AA980" s="174" t="s">
        <v>20</v>
      </c>
      <c r="AB980" s="174"/>
      <c r="AC980" s="174"/>
      <c r="AD980" s="174"/>
    </row>
    <row r="981" spans="2:41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1" t="s">
        <v>0</v>
      </c>
      <c r="Y981" s="19">
        <f>AD996</f>
        <v>0</v>
      </c>
      <c r="AA981" s="2" t="s">
        <v>1</v>
      </c>
      <c r="AB981" s="2" t="s">
        <v>2</v>
      </c>
      <c r="AC981" s="2" t="s">
        <v>3</v>
      </c>
      <c r="AD981" s="2" t="s">
        <v>4</v>
      </c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>
      <c r="C982" s="2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Y982" s="2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24</v>
      </c>
      <c r="Y983" s="19">
        <f>IF(Y980&gt;0,Y980+Y981,Y981)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7474.349255000001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9</v>
      </c>
      <c r="Y984" s="20">
        <f>Y1007</f>
        <v>7474.349255000001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-7474.349255000001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6" t="s">
        <v>8</v>
      </c>
      <c r="Y985" s="21">
        <f>Y983-Y984</f>
        <v>-7474.349255000001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177" t="str">
        <f>IF(C985&lt;0,"NO PAGAR","COBRAR")</f>
        <v>NO PAGAR</v>
      </c>
      <c r="C986" s="177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77" t="str">
        <f>IF(Y985&lt;0,"NO PAGAR","COBRAR")</f>
        <v>NO PAGAR</v>
      </c>
      <c r="Y986" s="177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68" t="s">
        <v>9</v>
      </c>
      <c r="C987" s="16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68" t="s">
        <v>9</v>
      </c>
      <c r="Y987" s="169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IF(Y932&lt;=0,Y932*-1)</f>
        <v>7474.349255000001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IF(C985&lt;0,"SALDO ADELANTADO","SALDO A FAVOR'")</f>
        <v>SALDO ADELANTADO</v>
      </c>
      <c r="Y988" s="10">
        <f>IF(C985&lt;=0,C985*-1)</f>
        <v>7474.349255000001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170" t="s">
        <v>7</v>
      </c>
      <c r="F996" s="171"/>
      <c r="G996" s="172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70" t="s">
        <v>7</v>
      </c>
      <c r="AB996" s="171"/>
      <c r="AC996" s="172"/>
      <c r="AD996" s="5">
        <f>SUM(AD982:AD995)</f>
        <v>0</v>
      </c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3"/>
      <c r="AB997" s="13"/>
      <c r="AC997" s="13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170" t="s">
        <v>7</v>
      </c>
      <c r="O998" s="171"/>
      <c r="P998" s="171"/>
      <c r="Q998" s="172"/>
      <c r="R998" s="18">
        <f>SUM(R982:R997)</f>
        <v>0</v>
      </c>
      <c r="S998" s="3"/>
      <c r="V998" s="17"/>
      <c r="X998" s="12"/>
      <c r="Y998" s="10"/>
      <c r="AJ998" s="170" t="s">
        <v>7</v>
      </c>
      <c r="AK998" s="171"/>
      <c r="AL998" s="171"/>
      <c r="AM998" s="172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E1001" s="14"/>
      <c r="V1001" s="17"/>
      <c r="X1001" s="12"/>
      <c r="Y1001" s="10"/>
      <c r="AA1001" s="14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7474.349255000001</v>
      </c>
      <c r="V1007" s="17"/>
      <c r="X1007" s="15" t="s">
        <v>18</v>
      </c>
      <c r="Y1007" s="16">
        <f>SUM(Y988:Y1006)</f>
        <v>7474.349255000001</v>
      </c>
    </row>
    <row r="1008" spans="2:41">
      <c r="D1008" t="s">
        <v>22</v>
      </c>
      <c r="E1008" t="s">
        <v>21</v>
      </c>
      <c r="V1008" s="17"/>
      <c r="Z1008" t="s">
        <v>22</v>
      </c>
      <c r="AA1008" t="s">
        <v>21</v>
      </c>
    </row>
    <row r="1009" spans="1:43">
      <c r="E1009" s="1" t="s">
        <v>19</v>
      </c>
      <c r="V1009" s="17"/>
      <c r="AA1009" s="1" t="s">
        <v>19</v>
      </c>
    </row>
    <row r="1010" spans="1:43">
      <c r="V1010" s="17"/>
    </row>
    <row r="1011" spans="1:43">
      <c r="V1011" s="17"/>
    </row>
    <row r="1012" spans="1:43">
      <c r="V1012" s="17"/>
    </row>
    <row r="1013" spans="1:43">
      <c r="I1013" s="17"/>
      <c r="V1013" s="17"/>
    </row>
    <row r="1014" spans="1:43">
      <c r="I1014" s="17"/>
      <c r="V1014" s="17"/>
    </row>
    <row r="1015" spans="1:43">
      <c r="I1015" s="17"/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 ht="26.25">
      <c r="A1017" s="17"/>
      <c r="B1017" s="17"/>
      <c r="C1017" s="17"/>
      <c r="D1017" s="17"/>
      <c r="E1017" s="17"/>
      <c r="F1017" s="17"/>
      <c r="G1017" s="17"/>
      <c r="H1017" s="17"/>
      <c r="I1017" s="76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 ht="26.25">
      <c r="A1018" s="17"/>
      <c r="B1018" s="17"/>
      <c r="C1018" s="17"/>
      <c r="D1018" s="17"/>
      <c r="E1018" s="17"/>
      <c r="F1018" s="17"/>
      <c r="G1018" s="17"/>
      <c r="H1018" s="17"/>
      <c r="I1018" s="76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6" t="s">
        <v>30</v>
      </c>
      <c r="J1020" s="76"/>
      <c r="V1020" s="17"/>
      <c r="AA1020" s="173" t="s">
        <v>31</v>
      </c>
      <c r="AB1020" s="173"/>
      <c r="AC1020" s="173"/>
    </row>
    <row r="1021" spans="1:43" ht="15" customHeight="1">
      <c r="H1021" s="76"/>
      <c r="J1021" s="76"/>
      <c r="V1021" s="17"/>
      <c r="AA1021" s="173"/>
      <c r="AB1021" s="173"/>
      <c r="AC1021" s="173"/>
    </row>
    <row r="1022" spans="1:43">
      <c r="V1022" s="17"/>
    </row>
    <row r="1023" spans="1:43">
      <c r="V1023" s="17"/>
    </row>
    <row r="1024" spans="1:43" ht="23.25">
      <c r="B1024" s="24" t="s">
        <v>72</v>
      </c>
      <c r="V1024" s="17"/>
      <c r="X1024" s="22" t="s">
        <v>72</v>
      </c>
    </row>
    <row r="1025" spans="2:41" ht="23.25">
      <c r="B1025" s="23" t="s">
        <v>32</v>
      </c>
      <c r="C1025" s="20">
        <f>IF(X980="PAGADO",0,C985)</f>
        <v>-7474.349255000001</v>
      </c>
      <c r="E1025" s="174" t="s">
        <v>20</v>
      </c>
      <c r="F1025" s="174"/>
      <c r="G1025" s="174"/>
      <c r="H1025" s="174"/>
      <c r="V1025" s="17"/>
      <c r="X1025" s="23" t="s">
        <v>32</v>
      </c>
      <c r="Y1025" s="20">
        <f>IF(B1825="PAGADO",0,C1030)</f>
        <v>-7474.349255000001</v>
      </c>
      <c r="AA1025" s="174" t="s">
        <v>20</v>
      </c>
      <c r="AB1025" s="174"/>
      <c r="AC1025" s="174"/>
      <c r="AD1025" s="174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1" t="s">
        <v>0</v>
      </c>
      <c r="Y1026" s="19">
        <f>AD1041</f>
        <v>0</v>
      </c>
      <c r="AA1026" s="2" t="s">
        <v>1</v>
      </c>
      <c r="AB1026" s="2" t="s">
        <v>2</v>
      </c>
      <c r="AC1026" s="2" t="s">
        <v>3</v>
      </c>
      <c r="AD1026" s="2" t="s">
        <v>4</v>
      </c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Y1027" s="2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" t="s">
        <v>24</v>
      </c>
      <c r="Y1028" s="19">
        <f>IF(Y1025&gt;0,Y1025+Y1026,Y1026)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7474.349255000001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9</v>
      </c>
      <c r="Y1029" s="20">
        <f>Y1053</f>
        <v>7474.349255000001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-7474.349255000001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6" t="s">
        <v>27</v>
      </c>
      <c r="Y1030" s="21">
        <f>Y1028-Y1029</f>
        <v>-7474.349255000001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 ht="23.25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75" t="str">
        <f>IF(Y1030&lt;0,"NO PAGAR","COBRAR'")</f>
        <v>NO PAGAR</v>
      </c>
      <c r="Y1031" s="175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175" t="str">
        <f>IF(C1030&lt;0,"NO PAGAR","COBRAR'")</f>
        <v>NO PAGAR</v>
      </c>
      <c r="C1032" s="175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/>
      <c r="Y1032" s="8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68" t="s">
        <v>9</v>
      </c>
      <c r="C1033" s="169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68" t="s">
        <v>9</v>
      </c>
      <c r="Y1033" s="169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IF(Y985&lt;0,"SALDO ADELANTADO","SALDO A FAVOR '")</f>
        <v>SALDO ADELANTADO</v>
      </c>
      <c r="C1034" s="10">
        <f>IF(Y985&lt;=0,Y985*-1)</f>
        <v>7474.349255000001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9" t="str">
        <f>IF(C1030&lt;0,"SALDO ADELANTADO","SALDO A FAVOR'")</f>
        <v>SALDO ADELANTADO</v>
      </c>
      <c r="Y1034" s="10">
        <f>IF(C1030&lt;=0,C1030*-1)</f>
        <v>7474.349255000001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10</v>
      </c>
      <c r="Y1035" s="10">
        <f>AN1043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11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12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13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14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15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170" t="s">
        <v>7</v>
      </c>
      <c r="F1041" s="171"/>
      <c r="G1041" s="172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1" t="s">
        <v>16</v>
      </c>
      <c r="Y1041" s="10"/>
      <c r="AA1041" s="170" t="s">
        <v>7</v>
      </c>
      <c r="AB1041" s="171"/>
      <c r="AC1041" s="172"/>
      <c r="AD1041" s="5">
        <f>SUM(AD1027:AD1040)</f>
        <v>0</v>
      </c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1" t="s">
        <v>17</v>
      </c>
      <c r="Y1042" s="10"/>
      <c r="AA1042" s="13"/>
      <c r="AB1042" s="13"/>
      <c r="AC1042" s="13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70" t="s">
        <v>7</v>
      </c>
      <c r="O1043" s="171"/>
      <c r="P1043" s="171"/>
      <c r="Q1043" s="172"/>
      <c r="R1043" s="18">
        <f>SUM(R1027:R1042)</f>
        <v>0</v>
      </c>
      <c r="S1043" s="3"/>
      <c r="V1043" s="17"/>
      <c r="X1043" s="12"/>
      <c r="Y1043" s="10"/>
      <c r="AJ1043" s="170" t="s">
        <v>7</v>
      </c>
      <c r="AK1043" s="171"/>
      <c r="AL1043" s="171"/>
      <c r="AM1043" s="172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  <c r="AA1046" s="14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1"/>
      <c r="C1052" s="10"/>
      <c r="V1052" s="17"/>
      <c r="X1052" s="11"/>
      <c r="Y1052" s="10"/>
    </row>
    <row r="1053" spans="2:41">
      <c r="B1053" s="15" t="s">
        <v>18</v>
      </c>
      <c r="C1053" s="16">
        <f>SUM(C1034:C1052)</f>
        <v>7474.349255000001</v>
      </c>
      <c r="D1053" t="s">
        <v>22</v>
      </c>
      <c r="E1053" t="s">
        <v>21</v>
      </c>
      <c r="V1053" s="17"/>
      <c r="X1053" s="15" t="s">
        <v>18</v>
      </c>
      <c r="Y1053" s="16">
        <f>SUM(Y1034:Y1052)</f>
        <v>7474.349255000001</v>
      </c>
      <c r="Z1053" t="s">
        <v>22</v>
      </c>
      <c r="AA1053" t="s">
        <v>21</v>
      </c>
    </row>
    <row r="1054" spans="2:41">
      <c r="E1054" s="1" t="s">
        <v>19</v>
      </c>
      <c r="V1054" s="17"/>
      <c r="AA1054" s="1" t="s">
        <v>19</v>
      </c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5"/>
    <mergeCell ref="E517:H517"/>
    <mergeCell ref="AA517:AD517"/>
    <mergeCell ref="B523:C523"/>
    <mergeCell ref="X523:Y523"/>
    <mergeCell ref="B524:C524"/>
    <mergeCell ref="X524:Y524"/>
    <mergeCell ref="E575:G575"/>
    <mergeCell ref="AA575:AC575"/>
    <mergeCell ref="N577:Q577"/>
    <mergeCell ref="AJ577:AM577"/>
    <mergeCell ref="AC601:AE603"/>
    <mergeCell ref="E559:H559"/>
    <mergeCell ref="AA559:AD559"/>
    <mergeCell ref="X565:Y565"/>
    <mergeCell ref="B566:C566"/>
    <mergeCell ref="B567:C567"/>
    <mergeCell ref="X567:Y567"/>
    <mergeCell ref="E623:G623"/>
    <mergeCell ref="AA623:AC623"/>
    <mergeCell ref="N625:Q625"/>
    <mergeCell ref="AJ625:AM625"/>
    <mergeCell ref="AA647:AC648"/>
    <mergeCell ref="E607:H607"/>
    <mergeCell ref="AA607:AD607"/>
    <mergeCell ref="B613:C613"/>
    <mergeCell ref="X613:Y613"/>
    <mergeCell ref="B614:C614"/>
    <mergeCell ref="X614:Y614"/>
    <mergeCell ref="E668:G668"/>
    <mergeCell ref="AA668:AC668"/>
    <mergeCell ref="N670:Q670"/>
    <mergeCell ref="AJ670:AM670"/>
    <mergeCell ref="AC694:AE696"/>
    <mergeCell ref="E652:H652"/>
    <mergeCell ref="AA652:AD652"/>
    <mergeCell ref="X658:Y658"/>
    <mergeCell ref="B659:C659"/>
    <mergeCell ref="B660:C660"/>
    <mergeCell ref="X660:Y660"/>
    <mergeCell ref="E716:G716"/>
    <mergeCell ref="AA716:AC716"/>
    <mergeCell ref="N718:Q718"/>
    <mergeCell ref="AJ718:AM718"/>
    <mergeCell ref="AA740:AC741"/>
    <mergeCell ref="E700:H700"/>
    <mergeCell ref="AA700:AD700"/>
    <mergeCell ref="B706:C706"/>
    <mergeCell ref="X706:Y706"/>
    <mergeCell ref="B707:C707"/>
    <mergeCell ref="X707:Y707"/>
    <mergeCell ref="E761:G761"/>
    <mergeCell ref="AA761:AC761"/>
    <mergeCell ref="N763:Q763"/>
    <mergeCell ref="AJ763:AM763"/>
    <mergeCell ref="AC787:AE789"/>
    <mergeCell ref="E745:H745"/>
    <mergeCell ref="AA745:AD745"/>
    <mergeCell ref="X751:Y751"/>
    <mergeCell ref="B752:C752"/>
    <mergeCell ref="B753:C753"/>
    <mergeCell ref="X753:Y753"/>
    <mergeCell ref="E809:G809"/>
    <mergeCell ref="AA809:AC809"/>
    <mergeCell ref="N811:Q811"/>
    <mergeCell ref="AJ811:AM811"/>
    <mergeCell ref="AA833:AC834"/>
    <mergeCell ref="E793:H793"/>
    <mergeCell ref="AA793:AD793"/>
    <mergeCell ref="B799:C799"/>
    <mergeCell ref="X799:Y799"/>
    <mergeCell ref="B800:C800"/>
    <mergeCell ref="X800:Y800"/>
    <mergeCell ref="E854:G854"/>
    <mergeCell ref="AA854:AC854"/>
    <mergeCell ref="N856:Q856"/>
    <mergeCell ref="AJ856:AM856"/>
    <mergeCell ref="AC881:AE883"/>
    <mergeCell ref="E838:H838"/>
    <mergeCell ref="AA838:AD838"/>
    <mergeCell ref="X844:Y844"/>
    <mergeCell ref="B845:C845"/>
    <mergeCell ref="B846:C846"/>
    <mergeCell ref="X846:Y846"/>
    <mergeCell ref="E903:G903"/>
    <mergeCell ref="AA903:AC903"/>
    <mergeCell ref="N905:Q905"/>
    <mergeCell ref="AJ905:AM905"/>
    <mergeCell ref="AA927:AC928"/>
    <mergeCell ref="E887:H887"/>
    <mergeCell ref="AA887:AD887"/>
    <mergeCell ref="B893:C893"/>
    <mergeCell ref="X893:Y893"/>
    <mergeCell ref="B894:C894"/>
    <mergeCell ref="X894:Y894"/>
    <mergeCell ref="E948:G948"/>
    <mergeCell ref="AA948:AC948"/>
    <mergeCell ref="N950:Q950"/>
    <mergeCell ref="AJ950:AM950"/>
    <mergeCell ref="AC974:AE976"/>
    <mergeCell ref="E932:H932"/>
    <mergeCell ref="AA932:AD932"/>
    <mergeCell ref="X938:Y938"/>
    <mergeCell ref="B939:C939"/>
    <mergeCell ref="B940:C940"/>
    <mergeCell ref="X940:Y940"/>
    <mergeCell ref="E996:G996"/>
    <mergeCell ref="AA996:AC996"/>
    <mergeCell ref="N998:Q998"/>
    <mergeCell ref="AJ998:AM998"/>
    <mergeCell ref="AA1020:AC1021"/>
    <mergeCell ref="E980:H980"/>
    <mergeCell ref="AA980:AD980"/>
    <mergeCell ref="B986:C986"/>
    <mergeCell ref="X986:Y986"/>
    <mergeCell ref="B987:C987"/>
    <mergeCell ref="X987:Y987"/>
    <mergeCell ref="E1041:G1041"/>
    <mergeCell ref="AA1041:AC1041"/>
    <mergeCell ref="N1043:Q1043"/>
    <mergeCell ref="AJ1043:AM1043"/>
    <mergeCell ref="E1025:H1025"/>
    <mergeCell ref="AA1025:AD1025"/>
    <mergeCell ref="X1031:Y1031"/>
    <mergeCell ref="B1032:C1032"/>
    <mergeCell ref="B1033:C1033"/>
    <mergeCell ref="X1033:Y103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02"/>
  <sheetViews>
    <sheetView topLeftCell="A540" zoomScale="82" zoomScaleNormal="82" workbookViewId="0">
      <selection activeCell="N552" sqref="N552:S573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61</v>
      </c>
      <c r="F8" s="174"/>
      <c r="G8" s="174"/>
      <c r="H8" s="174"/>
      <c r="V8" s="17"/>
      <c r="X8" s="23" t="s">
        <v>82</v>
      </c>
      <c r="Y8" s="20">
        <f>IF(B8="PAGADO",0,C13)</f>
        <v>-702.65</v>
      </c>
      <c r="AA8" s="174" t="s">
        <v>61</v>
      </c>
      <c r="AB8" s="174"/>
      <c r="AC8" s="174"/>
      <c r="AD8" s="17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70" t="s">
        <v>7</v>
      </c>
      <c r="AB24" s="171"/>
      <c r="AC24" s="17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22.65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74" t="s">
        <v>204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204</v>
      </c>
      <c r="AB53" s="174"/>
      <c r="AC53" s="174"/>
      <c r="AD53" s="174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220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74" t="s">
        <v>204</v>
      </c>
      <c r="F106" s="174"/>
      <c r="G106" s="174"/>
      <c r="H106" s="174"/>
      <c r="V106" s="17"/>
      <c r="X106" s="23" t="s">
        <v>32</v>
      </c>
      <c r="Y106" s="20">
        <f>IF(B106="PAGADO",0,C111)</f>
        <v>-110</v>
      </c>
      <c r="AA106" s="174" t="s">
        <v>316</v>
      </c>
      <c r="AB106" s="174"/>
      <c r="AC106" s="174"/>
      <c r="AD106" s="174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NO PAGAR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NO PAGAR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540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73" t="s">
        <v>30</v>
      </c>
      <c r="I140" s="173"/>
      <c r="J140" s="173"/>
      <c r="V140" s="17"/>
      <c r="AA140" s="173" t="s">
        <v>31</v>
      </c>
      <c r="AB140" s="173"/>
      <c r="AC140" s="173"/>
    </row>
    <row r="141" spans="1:43">
      <c r="H141" s="173"/>
      <c r="I141" s="173"/>
      <c r="J141" s="173"/>
      <c r="V141" s="17"/>
      <c r="AA141" s="173"/>
      <c r="AB141" s="173"/>
      <c r="AC141" s="173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74" t="s">
        <v>204</v>
      </c>
      <c r="F145" s="174"/>
      <c r="G145" s="174"/>
      <c r="H145" s="174"/>
      <c r="V145" s="17"/>
      <c r="X145" s="23" t="s">
        <v>32</v>
      </c>
      <c r="Y145" s="20">
        <f>IF(B145="PAGADO",0,C150)</f>
        <v>-267.52</v>
      </c>
      <c r="AA145" s="174" t="s">
        <v>204</v>
      </c>
      <c r="AB145" s="174"/>
      <c r="AC145" s="174"/>
      <c r="AD145" s="174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75" t="str">
        <f>IF(Y150&lt;0,"NO PAGAR","COBRAR'")</f>
        <v>NO PAGAR</v>
      </c>
      <c r="Y151" s="175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75" t="str">
        <f>IF(C150&lt;0,"NO PAGAR","COBRAR'")</f>
        <v>NO PAGAR</v>
      </c>
      <c r="C152" s="175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68" t="s">
        <v>9</v>
      </c>
      <c r="C153" s="16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68" t="s">
        <v>9</v>
      </c>
      <c r="Y153" s="16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70" t="s">
        <v>7</v>
      </c>
      <c r="F161" s="171"/>
      <c r="G161" s="17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70" t="s">
        <v>7</v>
      </c>
      <c r="AB161" s="171"/>
      <c r="AC161" s="17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70" t="s">
        <v>7</v>
      </c>
      <c r="O163" s="171"/>
      <c r="P163" s="171"/>
      <c r="Q163" s="172"/>
      <c r="R163" s="18">
        <f>SUM(R147:R162)</f>
        <v>40</v>
      </c>
      <c r="S163" s="3"/>
      <c r="V163" s="17"/>
      <c r="X163" s="12"/>
      <c r="Y163" s="10"/>
      <c r="AJ163" s="170" t="s">
        <v>7</v>
      </c>
      <c r="AK163" s="171"/>
      <c r="AL163" s="171"/>
      <c r="AM163" s="172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76" t="s">
        <v>29</v>
      </c>
      <c r="AD188" s="176"/>
      <c r="AE188" s="176"/>
    </row>
    <row r="189" spans="8:31">
      <c r="H189" s="173" t="s">
        <v>28</v>
      </c>
      <c r="I189" s="173"/>
      <c r="J189" s="173"/>
      <c r="V189" s="17"/>
      <c r="AC189" s="176"/>
      <c r="AD189" s="176"/>
      <c r="AE189" s="176"/>
    </row>
    <row r="190" spans="8:31">
      <c r="H190" s="173"/>
      <c r="I190" s="173"/>
      <c r="J190" s="173"/>
      <c r="V190" s="17"/>
      <c r="AC190" s="176"/>
      <c r="AD190" s="176"/>
      <c r="AE190" s="17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74" t="s">
        <v>360</v>
      </c>
      <c r="F194" s="174"/>
      <c r="G194" s="174"/>
      <c r="H194" s="174"/>
      <c r="V194" s="17"/>
      <c r="X194" s="23" t="s">
        <v>32</v>
      </c>
      <c r="Y194" s="20">
        <f>IF(B194="PAGADO",0,C199)</f>
        <v>0</v>
      </c>
      <c r="AA194" s="174" t="s">
        <v>61</v>
      </c>
      <c r="AB194" s="174"/>
      <c r="AC194" s="174"/>
      <c r="AD194" s="174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77" t="str">
        <f>IF(C199&lt;0,"NO PAGAR","COBRAR")</f>
        <v>COBRAR</v>
      </c>
      <c r="C200" s="177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77" t="str">
        <f>IF(Y199&lt;0,"NO PAGAR","COBRAR")</f>
        <v>NO PAGAR</v>
      </c>
      <c r="Y200" s="17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68" t="s">
        <v>9</v>
      </c>
      <c r="C201" s="16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68" t="s">
        <v>9</v>
      </c>
      <c r="Y201" s="16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70" t="s">
        <v>7</v>
      </c>
      <c r="F210" s="171"/>
      <c r="G210" s="17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70" t="s">
        <v>7</v>
      </c>
      <c r="AB210" s="171"/>
      <c r="AC210" s="17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70" t="s">
        <v>7</v>
      </c>
      <c r="O212" s="171"/>
      <c r="P212" s="171"/>
      <c r="Q212" s="172"/>
      <c r="R212" s="18">
        <f>SUM(R196:R211)</f>
        <v>683.56</v>
      </c>
      <c r="S212" s="3"/>
      <c r="V212" s="17"/>
      <c r="X212" s="12"/>
      <c r="Y212" s="10"/>
      <c r="AJ212" s="170" t="s">
        <v>7</v>
      </c>
      <c r="AK212" s="171"/>
      <c r="AL212" s="171"/>
      <c r="AM212" s="172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73" t="s">
        <v>30</v>
      </c>
      <c r="I234" s="173"/>
      <c r="J234" s="173"/>
      <c r="V234" s="17"/>
      <c r="AA234" s="173" t="s">
        <v>31</v>
      </c>
      <c r="AB234" s="173"/>
      <c r="AC234" s="173"/>
    </row>
    <row r="235" spans="1:43">
      <c r="H235" s="173"/>
      <c r="I235" s="173"/>
      <c r="J235" s="173"/>
      <c r="V235" s="17"/>
      <c r="AA235" s="173"/>
      <c r="AB235" s="173"/>
      <c r="AC235" s="173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74" t="s">
        <v>204</v>
      </c>
      <c r="F239" s="174"/>
      <c r="G239" s="174"/>
      <c r="H239" s="174"/>
      <c r="V239" s="17"/>
      <c r="X239" s="23" t="s">
        <v>32</v>
      </c>
      <c r="Y239" s="20">
        <f>IF(B239="PAGADO",0,C244)</f>
        <v>-50.880000000000109</v>
      </c>
      <c r="AA239" s="174" t="s">
        <v>360</v>
      </c>
      <c r="AB239" s="174"/>
      <c r="AC239" s="174"/>
      <c r="AD239" s="174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75" t="str">
        <f>IF(Y244&lt;0,"NO PAGAR","COBRAR'")</f>
        <v>NO PAGAR</v>
      </c>
      <c r="Y245" s="175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75" t="str">
        <f>IF(C244&lt;0,"NO PAGAR","COBRAR'")</f>
        <v>NO PAGAR</v>
      </c>
      <c r="C246" s="175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68" t="s">
        <v>9</v>
      </c>
      <c r="C247" s="16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68" t="s">
        <v>9</v>
      </c>
      <c r="Y247" s="16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70" t="s">
        <v>7</v>
      </c>
      <c r="F255" s="171"/>
      <c r="G255" s="17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70" t="s">
        <v>7</v>
      </c>
      <c r="AB255" s="171"/>
      <c r="AC255" s="17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70" t="s">
        <v>7</v>
      </c>
      <c r="O257" s="171"/>
      <c r="P257" s="171"/>
      <c r="Q257" s="172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70" t="s">
        <v>7</v>
      </c>
      <c r="AK257" s="171"/>
      <c r="AL257" s="171"/>
      <c r="AM257" s="172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76" t="s">
        <v>29</v>
      </c>
      <c r="AD280" s="176"/>
      <c r="AE280" s="176"/>
    </row>
    <row r="281" spans="2:41">
      <c r="H281" s="173" t="s">
        <v>28</v>
      </c>
      <c r="I281" s="173"/>
      <c r="J281" s="173"/>
      <c r="V281" s="17"/>
      <c r="AC281" s="176"/>
      <c r="AD281" s="176"/>
      <c r="AE281" s="176"/>
    </row>
    <row r="282" spans="2:41">
      <c r="H282" s="173"/>
      <c r="I282" s="173"/>
      <c r="J282" s="173"/>
      <c r="V282" s="17"/>
      <c r="AC282" s="176"/>
      <c r="AD282" s="176"/>
      <c r="AE282" s="17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74" t="s">
        <v>360</v>
      </c>
      <c r="F286" s="174"/>
      <c r="G286" s="174"/>
      <c r="H286" s="174"/>
      <c r="V286" s="17"/>
      <c r="X286" s="23" t="s">
        <v>32</v>
      </c>
      <c r="Y286" s="20">
        <f>IF(B286="PAGADO",0,C291)</f>
        <v>-293.98</v>
      </c>
      <c r="AA286" s="174" t="s">
        <v>360</v>
      </c>
      <c r="AB286" s="174"/>
      <c r="AC286" s="174"/>
      <c r="AD286" s="174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77" t="str">
        <f>IF(C291&lt;0,"NO PAGAR","COBRAR")</f>
        <v>NO PAGAR</v>
      </c>
      <c r="C292" s="17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77" t="str">
        <f>IF(Y291&lt;0,"NO PAGAR","COBRAR")</f>
        <v>NO PAGAR</v>
      </c>
      <c r="Y292" s="17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68" t="s">
        <v>9</v>
      </c>
      <c r="C293" s="16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68" t="s">
        <v>9</v>
      </c>
      <c r="Y293" s="16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1038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70" t="s">
        <v>7</v>
      </c>
      <c r="F302" s="171"/>
      <c r="G302" s="17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70" t="s">
        <v>7</v>
      </c>
      <c r="AB302" s="171"/>
      <c r="AC302" s="17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70" t="s">
        <v>7</v>
      </c>
      <c r="O304" s="171"/>
      <c r="P304" s="171"/>
      <c r="Q304" s="172"/>
      <c r="R304" s="18">
        <f>SUM(R288:R303)</f>
        <v>310</v>
      </c>
      <c r="S304" s="3"/>
      <c r="V304" s="17"/>
      <c r="X304" s="12"/>
      <c r="Y304" s="10"/>
      <c r="AJ304" s="170" t="s">
        <v>7</v>
      </c>
      <c r="AK304" s="171"/>
      <c r="AL304" s="171"/>
      <c r="AM304" s="172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73" t="s">
        <v>30</v>
      </c>
      <c r="I326" s="173"/>
      <c r="J326" s="173"/>
      <c r="V326" s="17"/>
      <c r="AA326" s="173" t="s">
        <v>31</v>
      </c>
      <c r="AB326" s="173"/>
      <c r="AC326" s="173"/>
    </row>
    <row r="327" spans="1:43">
      <c r="H327" s="173"/>
      <c r="I327" s="173"/>
      <c r="J327" s="173"/>
      <c r="V327" s="17"/>
      <c r="AA327" s="173"/>
      <c r="AB327" s="173"/>
      <c r="AC327" s="173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74" t="s">
        <v>360</v>
      </c>
      <c r="F331" s="174"/>
      <c r="G331" s="174"/>
      <c r="H331" s="174"/>
      <c r="V331" s="17"/>
      <c r="X331" s="23" t="s">
        <v>32</v>
      </c>
      <c r="Y331" s="20">
        <f>IF(B1102="PAGADO",0,C336)</f>
        <v>-457.30000000000018</v>
      </c>
      <c r="AA331" s="174" t="s">
        <v>61</v>
      </c>
      <c r="AB331" s="174"/>
      <c r="AC331" s="174"/>
      <c r="AD331" s="174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75" t="str">
        <f>IF(Y336&lt;0,"NO PAGAR","COBRAR'")</f>
        <v>NO PAGAR</v>
      </c>
      <c r="Y337" s="175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75" t="str">
        <f>IF(C336&lt;0,"NO PAGAR","COBRAR'")</f>
        <v>NO PAGAR</v>
      </c>
      <c r="C338" s="175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68" t="s">
        <v>9</v>
      </c>
      <c r="C339" s="169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68" t="s">
        <v>9</v>
      </c>
      <c r="Y339" s="16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70" t="s">
        <v>7</v>
      </c>
      <c r="F347" s="171"/>
      <c r="G347" s="17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70" t="s">
        <v>7</v>
      </c>
      <c r="AB347" s="171"/>
      <c r="AC347" s="17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70" t="s">
        <v>7</v>
      </c>
      <c r="O349" s="171"/>
      <c r="P349" s="171"/>
      <c r="Q349" s="172"/>
      <c r="R349" s="18">
        <f>SUM(R333:R348)</f>
        <v>1010</v>
      </c>
      <c r="S349" s="3"/>
      <c r="V349" s="17"/>
      <c r="X349" s="12"/>
      <c r="Y349" s="10"/>
      <c r="AJ349" s="170" t="s">
        <v>7</v>
      </c>
      <c r="AK349" s="171"/>
      <c r="AL349" s="171"/>
      <c r="AM349" s="172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73" t="s">
        <v>28</v>
      </c>
      <c r="I374" s="173"/>
      <c r="J374" s="173"/>
      <c r="V374" s="17"/>
    </row>
    <row r="375" spans="2:41">
      <c r="H375" s="173"/>
      <c r="I375" s="173"/>
      <c r="J375" s="173"/>
      <c r="V375" s="17"/>
    </row>
    <row r="376" spans="2:41">
      <c r="V376" s="17"/>
      <c r="X376" s="186" t="s">
        <v>64</v>
      </c>
      <c r="AB376" s="183" t="s">
        <v>29</v>
      </c>
      <c r="AC376" s="183"/>
      <c r="AD376" s="183"/>
    </row>
    <row r="377" spans="2:41">
      <c r="V377" s="17"/>
      <c r="X377" s="186"/>
      <c r="AB377" s="183"/>
      <c r="AC377" s="183"/>
      <c r="AD377" s="183"/>
    </row>
    <row r="378" spans="2:41" ht="23.25">
      <c r="B378" s="22" t="s">
        <v>64</v>
      </c>
      <c r="V378" s="17"/>
      <c r="X378" s="186"/>
      <c r="AB378" s="183"/>
      <c r="AC378" s="183"/>
      <c r="AD378" s="183"/>
    </row>
    <row r="379" spans="2:41" ht="23.25">
      <c r="B379" s="23" t="s">
        <v>32</v>
      </c>
      <c r="C379" s="20">
        <f>IF(X331="PAGADO",0,Y336)</f>
        <v>-852.37000000000012</v>
      </c>
      <c r="E379" s="174" t="s">
        <v>360</v>
      </c>
      <c r="F379" s="174"/>
      <c r="G379" s="174"/>
      <c r="H379" s="174"/>
      <c r="V379" s="17"/>
      <c r="X379" s="23" t="s">
        <v>32</v>
      </c>
      <c r="Y379" s="20">
        <f>IF(B379="PAGADO",0,C384)</f>
        <v>-887.71000000000015</v>
      </c>
      <c r="AA379" s="174" t="s">
        <v>61</v>
      </c>
      <c r="AB379" s="174"/>
      <c r="AC379" s="174"/>
      <c r="AD379" s="174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77" t="str">
        <f>IF(C384&lt;0,"NO PAGAR","COBRAR")</f>
        <v>NO PAGAR</v>
      </c>
      <c r="C385" s="177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77" t="str">
        <f>IF(Y384&lt;0,"NO PAGAR","COBRAR")</f>
        <v>NO PAGAR</v>
      </c>
      <c r="Y385" s="17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68" t="s">
        <v>9</v>
      </c>
      <c r="C386" s="169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68" t="s">
        <v>9</v>
      </c>
      <c r="Y386" s="16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70" t="s">
        <v>7</v>
      </c>
      <c r="AK390" s="171"/>
      <c r="AL390" s="171"/>
      <c r="AM390" s="172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70" t="s">
        <v>7</v>
      </c>
      <c r="F395" s="171"/>
      <c r="G395" s="17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70" t="s">
        <v>7</v>
      </c>
      <c r="AB395" s="171"/>
      <c r="AC395" s="172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70" t="s">
        <v>7</v>
      </c>
      <c r="O397" s="171"/>
      <c r="P397" s="171"/>
      <c r="Q397" s="172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73" t="s">
        <v>30</v>
      </c>
      <c r="I413" s="173"/>
      <c r="J413" s="173"/>
      <c r="V413" s="17"/>
      <c r="AA413" s="173" t="s">
        <v>31</v>
      </c>
      <c r="AB413" s="173"/>
      <c r="AC413" s="173"/>
    </row>
    <row r="414" spans="1:44">
      <c r="H414" s="173"/>
      <c r="I414" s="173"/>
      <c r="J414" s="173"/>
      <c r="V414" s="17"/>
      <c r="AA414" s="173"/>
      <c r="AB414" s="173"/>
      <c r="AC414" s="173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74" t="s">
        <v>360</v>
      </c>
      <c r="F418" s="174"/>
      <c r="G418" s="174"/>
      <c r="H418" s="174"/>
      <c r="V418" s="17"/>
      <c r="X418" s="23" t="s">
        <v>32</v>
      </c>
      <c r="Y418" s="20">
        <f>IF(B1195="PAGADO",0,C423)</f>
        <v>-980.52000000000021</v>
      </c>
      <c r="AA418" s="174" t="s">
        <v>843</v>
      </c>
      <c r="AB418" s="174"/>
      <c r="AC418" s="174"/>
      <c r="AD418" s="174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75" t="str">
        <f>IF(Y423&lt;0,"NO PAGAR","COBRAR'")</f>
        <v>NO PAGAR</v>
      </c>
      <c r="Y424" s="175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75" t="str">
        <f>IF(C423&lt;0,"NO PAGAR","COBRAR'")</f>
        <v>NO PAGAR</v>
      </c>
      <c r="C425" s="17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68" t="s">
        <v>9</v>
      </c>
      <c r="C426" s="16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68" t="s">
        <v>9</v>
      </c>
      <c r="Y426" s="16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70" t="s">
        <v>7</v>
      </c>
      <c r="O429" s="171"/>
      <c r="P429" s="171"/>
      <c r="Q429" s="17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70" t="s">
        <v>7</v>
      </c>
      <c r="AK429" s="171"/>
      <c r="AL429" s="171"/>
      <c r="AM429" s="172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70" t="s">
        <v>7</v>
      </c>
      <c r="F434" s="171"/>
      <c r="G434" s="172"/>
      <c r="H434" s="5">
        <f>SUM(H420:H433)</f>
        <v>660</v>
      </c>
      <c r="V434" s="17"/>
      <c r="X434" s="11" t="s">
        <v>16</v>
      </c>
      <c r="Y434" s="10"/>
      <c r="AA434" s="170" t="s">
        <v>7</v>
      </c>
      <c r="AB434" s="171"/>
      <c r="AC434" s="172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76" t="s">
        <v>29</v>
      </c>
      <c r="AD458" s="176"/>
      <c r="AE458" s="17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73" t="s">
        <v>28</v>
      </c>
      <c r="I459" s="173"/>
      <c r="J459" s="173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76"/>
      <c r="AD459" s="176"/>
      <c r="AE459" s="176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73"/>
      <c r="I460" s="173"/>
      <c r="J460" s="173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76"/>
      <c r="AD460" s="176"/>
      <c r="AE460" s="176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74" t="s">
        <v>360</v>
      </c>
      <c r="F464" s="174"/>
      <c r="G464" s="174"/>
      <c r="H464" s="174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74" t="s">
        <v>204</v>
      </c>
      <c r="AB464" s="174"/>
      <c r="AC464" s="174"/>
      <c r="AD464" s="174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77" t="str">
        <f>IF(C469&lt;0,"NO PAGAR","COBRAR")</f>
        <v>NO PAGAR</v>
      </c>
      <c r="C470" s="17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77" t="str">
        <f>IF(Y469&lt;0,"NO PAGAR","COBRAR")</f>
        <v>NO PAGAR</v>
      </c>
      <c r="Y470" s="17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68" t="s">
        <v>9</v>
      </c>
      <c r="C471" s="16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68" t="s">
        <v>9</v>
      </c>
      <c r="Y471" s="16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70" t="s">
        <v>7</v>
      </c>
      <c r="O475" s="171"/>
      <c r="P475" s="171"/>
      <c r="Q475" s="17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70" t="s">
        <v>7</v>
      </c>
      <c r="AK475" s="171"/>
      <c r="AL475" s="171"/>
      <c r="AM475" s="172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70" t="s">
        <v>7</v>
      </c>
      <c r="F480" s="171"/>
      <c r="G480" s="172"/>
      <c r="H480" s="5">
        <f>SUM(H466:H479)</f>
        <v>170</v>
      </c>
      <c r="V480" s="17"/>
      <c r="X480" s="11" t="s">
        <v>914</v>
      </c>
      <c r="Y480" s="10">
        <f>AN477</f>
        <v>140</v>
      </c>
      <c r="AA480" s="170" t="s">
        <v>7</v>
      </c>
      <c r="AB480" s="171"/>
      <c r="AC480" s="172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73" t="s">
        <v>30</v>
      </c>
      <c r="I498" s="173"/>
      <c r="J498" s="173"/>
      <c r="V498" s="17"/>
      <c r="AA498" s="173" t="s">
        <v>31</v>
      </c>
      <c r="AB498" s="173"/>
      <c r="AC498" s="173"/>
    </row>
    <row r="499" spans="2:41">
      <c r="H499" s="173"/>
      <c r="I499" s="173"/>
      <c r="J499" s="173"/>
      <c r="V499" s="17"/>
      <c r="AA499" s="173"/>
      <c r="AB499" s="173"/>
      <c r="AC499" s="173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74" t="s">
        <v>204</v>
      </c>
      <c r="F503" s="174"/>
      <c r="G503" s="174"/>
      <c r="H503" s="174"/>
      <c r="V503" s="17"/>
      <c r="X503" s="23" t="s">
        <v>32</v>
      </c>
      <c r="Y503" s="20">
        <f>IF(B1292="PAGADO",0,C508)</f>
        <v>-237.65000000000032</v>
      </c>
      <c r="AA503" s="174" t="s">
        <v>360</v>
      </c>
      <c r="AB503" s="174"/>
      <c r="AC503" s="174"/>
      <c r="AD503" s="174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75" t="str">
        <f>IF(Y508&lt;0,"NO PAGAR","COBRAR'")</f>
        <v>NO PAGAR</v>
      </c>
      <c r="Y509" s="175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75" t="str">
        <f>IF(C508&lt;0,"NO PAGAR","COBRAR'")</f>
        <v>NO PAGAR</v>
      </c>
      <c r="C510" s="175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68" t="s">
        <v>9</v>
      </c>
      <c r="C511" s="16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8" t="s">
        <v>9</v>
      </c>
      <c r="Y511" s="169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70" t="s">
        <v>7</v>
      </c>
      <c r="F519" s="171"/>
      <c r="G519" s="17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70" t="s">
        <v>7</v>
      </c>
      <c r="AB519" s="171"/>
      <c r="AC519" s="172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70" t="s">
        <v>7</v>
      </c>
      <c r="O521" s="171"/>
      <c r="P521" s="171"/>
      <c r="Q521" s="172"/>
      <c r="R521" s="18">
        <f>SUM(R505:R520)</f>
        <v>130</v>
      </c>
      <c r="S521" s="3"/>
      <c r="V521" s="17"/>
      <c r="X521" s="12"/>
      <c r="Y521" s="158"/>
      <c r="AJ521" s="170" t="s">
        <v>7</v>
      </c>
      <c r="AK521" s="171"/>
      <c r="AL521" s="171"/>
      <c r="AM521" s="172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76" t="s">
        <v>29</v>
      </c>
      <c r="AD546" s="176"/>
      <c r="AE546" s="176"/>
    </row>
    <row r="547" spans="2:41">
      <c r="H547" s="173" t="s">
        <v>28</v>
      </c>
      <c r="I547" s="173"/>
      <c r="J547" s="173"/>
      <c r="V547" s="17"/>
      <c r="AC547" s="176"/>
      <c r="AD547" s="176"/>
      <c r="AE547" s="176"/>
    </row>
    <row r="548" spans="2:41">
      <c r="H548" s="173"/>
      <c r="I548" s="173"/>
      <c r="J548" s="173"/>
      <c r="V548" s="17"/>
      <c r="AC548" s="176"/>
      <c r="AD548" s="176"/>
      <c r="AE548" s="17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IF(X503="PAGADO",0,Y508)</f>
        <v>-503.32000000000016</v>
      </c>
      <c r="E552" s="174" t="s">
        <v>360</v>
      </c>
      <c r="F552" s="174"/>
      <c r="G552" s="174"/>
      <c r="H552" s="174"/>
      <c r="V552" s="17"/>
      <c r="X552" s="23" t="s">
        <v>32</v>
      </c>
      <c r="Y552" s="20">
        <f>IF(B552="PAGADO",0,C557)</f>
        <v>-140.01000000000022</v>
      </c>
      <c r="AA552" s="174" t="s">
        <v>204</v>
      </c>
      <c r="AB552" s="174"/>
      <c r="AC552" s="174"/>
      <c r="AD552" s="174"/>
    </row>
    <row r="553" spans="2:41">
      <c r="B553" s="1" t="s">
        <v>0</v>
      </c>
      <c r="C553" s="19">
        <f>H568</f>
        <v>1270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45076</v>
      </c>
      <c r="F554" s="3" t="s">
        <v>597</v>
      </c>
      <c r="G554" s="3" t="s">
        <v>576</v>
      </c>
      <c r="H554" s="5">
        <v>210</v>
      </c>
      <c r="N554" s="25">
        <v>45107</v>
      </c>
      <c r="O554" s="3" t="s">
        <v>513</v>
      </c>
      <c r="P554" s="3"/>
      <c r="Q554" s="3"/>
      <c r="R554" s="18">
        <v>300</v>
      </c>
      <c r="S554" s="3"/>
      <c r="V554" s="17"/>
      <c r="Y554" s="20"/>
      <c r="AA554" s="4"/>
      <c r="AB554" s="3"/>
      <c r="AC554" s="3"/>
      <c r="AD554" s="5"/>
      <c r="AJ554" s="25">
        <v>45114</v>
      </c>
      <c r="AK554" s="3" t="s">
        <v>433</v>
      </c>
      <c r="AL554" s="3"/>
      <c r="AM554" s="3"/>
      <c r="AN554" s="18">
        <v>175</v>
      </c>
      <c r="AO554" s="3"/>
    </row>
    <row r="555" spans="2:41">
      <c r="B555" s="1" t="s">
        <v>24</v>
      </c>
      <c r="C555" s="19">
        <f>IF(C552&gt;0,C552+C553,C553)</f>
        <v>1270</v>
      </c>
      <c r="E555" s="4">
        <v>45093</v>
      </c>
      <c r="F555" s="3" t="s">
        <v>1019</v>
      </c>
      <c r="G555" s="3" t="s">
        <v>883</v>
      </c>
      <c r="H555" s="5">
        <v>160</v>
      </c>
      <c r="N555" s="25">
        <v>45108</v>
      </c>
      <c r="O555" s="3" t="s">
        <v>1008</v>
      </c>
      <c r="P555" s="3"/>
      <c r="Q555" s="3">
        <v>1339</v>
      </c>
      <c r="R555" s="18">
        <v>150</v>
      </c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C573</f>
        <v>1410.0100000000002</v>
      </c>
      <c r="E556" s="4">
        <v>45091</v>
      </c>
      <c r="F556" s="3" t="s">
        <v>88</v>
      </c>
      <c r="G556" s="3" t="s">
        <v>89</v>
      </c>
      <c r="H556" s="5">
        <v>200</v>
      </c>
      <c r="N556" s="25">
        <v>45112</v>
      </c>
      <c r="O556" s="3" t="s">
        <v>1043</v>
      </c>
      <c r="P556" s="3"/>
      <c r="Q556" s="3"/>
      <c r="R556" s="18">
        <v>76.5</v>
      </c>
      <c r="S556" s="3"/>
      <c r="V556" s="17"/>
      <c r="X556" s="1" t="s">
        <v>9</v>
      </c>
      <c r="Y556" s="20">
        <f>Y573</f>
        <v>315.01000000000022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-140.01000000000022</v>
      </c>
      <c r="E557" s="4">
        <v>45093</v>
      </c>
      <c r="F557" s="3" t="s">
        <v>88</v>
      </c>
      <c r="G557" s="3" t="s">
        <v>89</v>
      </c>
      <c r="H557" s="5">
        <v>150</v>
      </c>
      <c r="N557" s="25">
        <v>45112</v>
      </c>
      <c r="O557" s="3" t="s">
        <v>360</v>
      </c>
      <c r="P557" s="3"/>
      <c r="Q557" s="3"/>
      <c r="R557" s="18">
        <v>55</v>
      </c>
      <c r="S557" s="3"/>
      <c r="V557" s="17"/>
      <c r="X557" s="6" t="s">
        <v>8</v>
      </c>
      <c r="Y557" s="21">
        <f>Y555-Y556</f>
        <v>-315.01000000000022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77" t="str">
        <f>IF(C557&lt;0,"NO PAGAR","COBRAR")</f>
        <v>NO PAGAR</v>
      </c>
      <c r="C558" s="177"/>
      <c r="E558" s="4">
        <v>45096</v>
      </c>
      <c r="F558" s="3" t="s">
        <v>88</v>
      </c>
      <c r="G558" s="3" t="s">
        <v>89</v>
      </c>
      <c r="H558" s="5">
        <v>200</v>
      </c>
      <c r="N558" s="3"/>
      <c r="O558" s="3"/>
      <c r="P558" s="3"/>
      <c r="Q558" s="3"/>
      <c r="R558" s="18"/>
      <c r="S558" s="3"/>
      <c r="V558" s="17"/>
      <c r="X558" s="177" t="str">
        <f>IF(Y557&lt;0,"NO PAGAR","COBRAR")</f>
        <v>NO PAGAR</v>
      </c>
      <c r="Y558" s="17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68" t="s">
        <v>9</v>
      </c>
      <c r="C559" s="169"/>
      <c r="E559" s="4">
        <v>45098</v>
      </c>
      <c r="F559" s="3" t="s">
        <v>88</v>
      </c>
      <c r="G559" s="3" t="s">
        <v>89</v>
      </c>
      <c r="H559" s="5">
        <v>200</v>
      </c>
      <c r="I559" s="71"/>
      <c r="N559" s="3"/>
      <c r="O559" s="3"/>
      <c r="P559" s="3"/>
      <c r="Q559" s="3"/>
      <c r="R559" s="18"/>
      <c r="S559" s="3"/>
      <c r="V559" s="17"/>
      <c r="X559" s="168" t="s">
        <v>9</v>
      </c>
      <c r="Y559" s="16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IF(Y508&lt;=0,Y508*-1)</f>
        <v>503.32000000000016</v>
      </c>
      <c r="E560" s="4">
        <v>45040</v>
      </c>
      <c r="F560" s="3" t="s">
        <v>88</v>
      </c>
      <c r="G560" s="3" t="s">
        <v>89</v>
      </c>
      <c r="H560" s="5">
        <v>150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ADELANTADO</v>
      </c>
      <c r="Y560" s="10">
        <f>IF(C557&lt;=0,C557*-1)</f>
        <v>140.01000000000022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581.5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175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>
        <v>50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>
        <v>20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1032</v>
      </c>
      <c r="C565" s="10">
        <v>59.14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15.75" thickBot="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15.75" thickBot="1">
      <c r="B568" s="11" t="s">
        <v>1028</v>
      </c>
      <c r="C568" s="10">
        <v>196.05</v>
      </c>
      <c r="E568" s="170" t="s">
        <v>7</v>
      </c>
      <c r="F568" s="171"/>
      <c r="G568" s="172"/>
      <c r="H568" s="5">
        <f>SUM(H554:H567)</f>
        <v>1270</v>
      </c>
      <c r="N568" s="3"/>
      <c r="O568" s="3"/>
      <c r="P568" s="3"/>
      <c r="Q568" s="3"/>
      <c r="R568" s="18"/>
      <c r="S568" s="3"/>
      <c r="V568" s="17"/>
      <c r="X568" s="11" t="s">
        <v>976</v>
      </c>
      <c r="Y568" s="154"/>
      <c r="AA568" s="170" t="s">
        <v>7</v>
      </c>
      <c r="AB568" s="171"/>
      <c r="AC568" s="17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 ht="15.75" thickBot="1">
      <c r="B570" s="12"/>
      <c r="C570" s="10"/>
      <c r="N570" s="170" t="s">
        <v>7</v>
      </c>
      <c r="O570" s="171"/>
      <c r="P570" s="171"/>
      <c r="Q570" s="172"/>
      <c r="R570" s="18">
        <f>SUM(R554:R569)</f>
        <v>581.5</v>
      </c>
      <c r="S570" s="3"/>
      <c r="V570" s="17"/>
      <c r="X570" s="12"/>
      <c r="Y570" s="10"/>
      <c r="AJ570" s="170" t="s">
        <v>7</v>
      </c>
      <c r="AK570" s="171"/>
      <c r="AL570" s="171"/>
      <c r="AM570" s="172"/>
      <c r="AN570" s="18">
        <f>SUM(AN554:AN569)</f>
        <v>175</v>
      </c>
      <c r="AO570" s="3"/>
    </row>
    <row r="571" spans="2:41" ht="27" thickBot="1">
      <c r="B571" s="12"/>
      <c r="C571" s="10"/>
      <c r="N571" s="152">
        <v>20230616</v>
      </c>
      <c r="O571" s="152" t="s">
        <v>468</v>
      </c>
      <c r="P571" s="152" t="s">
        <v>476</v>
      </c>
      <c r="Q571" s="154">
        <v>116.05</v>
      </c>
      <c r="R571" s="152">
        <v>66.316000000000003</v>
      </c>
      <c r="S571" s="152">
        <v>310236</v>
      </c>
      <c r="V571" s="17"/>
      <c r="X571" s="12"/>
      <c r="Y571" s="10"/>
    </row>
    <row r="572" spans="2:41" ht="27" thickBot="1">
      <c r="B572" s="12"/>
      <c r="C572" s="10"/>
      <c r="N572" s="152">
        <v>20230630</v>
      </c>
      <c r="O572" s="152" t="s">
        <v>468</v>
      </c>
      <c r="P572" s="152" t="s">
        <v>476</v>
      </c>
      <c r="Q572" s="154">
        <v>80</v>
      </c>
      <c r="R572" s="152">
        <v>45.716999999999999</v>
      </c>
      <c r="S572" s="152">
        <v>310542</v>
      </c>
      <c r="V572" s="17"/>
      <c r="X572" s="12"/>
      <c r="Y572" s="10"/>
    </row>
    <row r="573" spans="2:41">
      <c r="B573" s="15" t="s">
        <v>18</v>
      </c>
      <c r="C573" s="16">
        <f>SUM(C560:C572)</f>
        <v>1410.0100000000002</v>
      </c>
      <c r="Q573" s="167">
        <f>SUM(Q571:Q572)</f>
        <v>196.05</v>
      </c>
      <c r="V573" s="17"/>
      <c r="X573" s="15" t="s">
        <v>18</v>
      </c>
      <c r="Y573" s="16">
        <f>SUM(Y560:Y572)</f>
        <v>315.01000000000022</v>
      </c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73" t="s">
        <v>30</v>
      </c>
      <c r="I586" s="173"/>
      <c r="J586" s="173"/>
      <c r="V586" s="17"/>
      <c r="AA586" s="173" t="s">
        <v>31</v>
      </c>
      <c r="AB586" s="173"/>
      <c r="AC586" s="173"/>
    </row>
    <row r="587" spans="1:43">
      <c r="H587" s="173"/>
      <c r="I587" s="173"/>
      <c r="J587" s="173"/>
      <c r="V587" s="17"/>
      <c r="AA587" s="173"/>
      <c r="AB587" s="173"/>
      <c r="AC587" s="173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IF(X552="PAGADO",0,C557)</f>
        <v>-140.01000000000022</v>
      </c>
      <c r="E591" s="174" t="s">
        <v>20</v>
      </c>
      <c r="F591" s="174"/>
      <c r="G591" s="174"/>
      <c r="H591" s="174"/>
      <c r="V591" s="17"/>
      <c r="X591" s="23" t="s">
        <v>32</v>
      </c>
      <c r="Y591" s="20">
        <f>IF(B1391="PAGADO",0,C596)</f>
        <v>-315.01000000000022</v>
      </c>
      <c r="AA591" s="174" t="s">
        <v>20</v>
      </c>
      <c r="AB591" s="174"/>
      <c r="AC591" s="174"/>
      <c r="AD591" s="174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315.01000000000022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315.01000000000022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-315.01000000000022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-315.01000000000022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75" t="str">
        <f>IF(Y596&lt;0,"NO PAGAR","COBRAR'")</f>
        <v>NO PAGAR</v>
      </c>
      <c r="Y597" s="175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75" t="str">
        <f>IF(C596&lt;0,"NO PAGAR","COBRAR'")</f>
        <v>NO PAGAR</v>
      </c>
      <c r="C598" s="175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68" t="s">
        <v>9</v>
      </c>
      <c r="C599" s="169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68" t="s">
        <v>9</v>
      </c>
      <c r="Y599" s="169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ADELANTADO</v>
      </c>
      <c r="C600" s="10">
        <f>IF(Y557&lt;=0,Y557*-1)</f>
        <v>315.01000000000022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ADELANTADO</v>
      </c>
      <c r="Y600" s="10">
        <f>IF(C596&lt;=0,C596*-1)</f>
        <v>315.01000000000022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70" t="s">
        <v>7</v>
      </c>
      <c r="F607" s="171"/>
      <c r="G607" s="172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70" t="s">
        <v>7</v>
      </c>
      <c r="AB607" s="171"/>
      <c r="AC607" s="172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70" t="s">
        <v>7</v>
      </c>
      <c r="O609" s="171"/>
      <c r="P609" s="171"/>
      <c r="Q609" s="172"/>
      <c r="R609" s="18">
        <f>SUM(R593:R608)</f>
        <v>0</v>
      </c>
      <c r="S609" s="3"/>
      <c r="V609" s="17"/>
      <c r="X609" s="12"/>
      <c r="Y609" s="10"/>
      <c r="AJ609" s="170" t="s">
        <v>7</v>
      </c>
      <c r="AK609" s="171"/>
      <c r="AL609" s="171"/>
      <c r="AM609" s="172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315.01000000000022</v>
      </c>
      <c r="D619" t="s">
        <v>22</v>
      </c>
      <c r="E619" t="s">
        <v>21</v>
      </c>
      <c r="V619" s="17"/>
      <c r="X619" s="15" t="s">
        <v>18</v>
      </c>
      <c r="Y619" s="16">
        <f>SUM(Y600:Y618)</f>
        <v>315.01000000000022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76" t="s">
        <v>29</v>
      </c>
      <c r="AD633" s="176"/>
      <c r="AE633" s="176"/>
    </row>
    <row r="634" spans="2:41">
      <c r="H634" s="173" t="s">
        <v>28</v>
      </c>
      <c r="I634" s="173"/>
      <c r="J634" s="173"/>
      <c r="V634" s="17"/>
      <c r="AC634" s="176"/>
      <c r="AD634" s="176"/>
      <c r="AE634" s="176"/>
    </row>
    <row r="635" spans="2:41">
      <c r="H635" s="173"/>
      <c r="I635" s="173"/>
      <c r="J635" s="173"/>
      <c r="V635" s="17"/>
      <c r="AC635" s="176"/>
      <c r="AD635" s="176"/>
      <c r="AE635" s="176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-315.01000000000022</v>
      </c>
      <c r="E639" s="174" t="s">
        <v>20</v>
      </c>
      <c r="F639" s="174"/>
      <c r="G639" s="174"/>
      <c r="H639" s="174"/>
      <c r="V639" s="17"/>
      <c r="X639" s="23" t="s">
        <v>32</v>
      </c>
      <c r="Y639" s="20">
        <f>IF(B639="PAGADO",0,C644)</f>
        <v>-315.01000000000022</v>
      </c>
      <c r="AA639" s="174" t="s">
        <v>20</v>
      </c>
      <c r="AB639" s="174"/>
      <c r="AC639" s="174"/>
      <c r="AD639" s="174"/>
    </row>
    <row r="640" spans="2:41">
      <c r="B640" s="1" t="s">
        <v>0</v>
      </c>
      <c r="C640" s="19">
        <f>H655</f>
        <v>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0</v>
      </c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315.01000000000022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315.01000000000022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-315.01000000000022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-315.01000000000022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77" t="str">
        <f>IF(C644&lt;0,"NO PAGAR","COBRAR")</f>
        <v>NO PAGAR</v>
      </c>
      <c r="C645" s="177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77" t="str">
        <f>IF(Y644&lt;0,"NO PAGAR","COBRAR")</f>
        <v>NO PAGAR</v>
      </c>
      <c r="Y645" s="177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68" t="s">
        <v>9</v>
      </c>
      <c r="C646" s="169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68" t="s">
        <v>9</v>
      </c>
      <c r="Y646" s="169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315.01000000000022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ADELANTADO</v>
      </c>
      <c r="Y647" s="10">
        <f>IF(C644&lt;=0,C644*-1)</f>
        <v>315.01000000000022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70" t="s">
        <v>7</v>
      </c>
      <c r="F655" s="171"/>
      <c r="G655" s="172"/>
      <c r="H655" s="5">
        <f>SUM(H641:H654)</f>
        <v>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70" t="s">
        <v>7</v>
      </c>
      <c r="AB655" s="171"/>
      <c r="AC655" s="172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N657" s="170" t="s">
        <v>7</v>
      </c>
      <c r="O657" s="171"/>
      <c r="P657" s="171"/>
      <c r="Q657" s="172"/>
      <c r="R657" s="18">
        <f>SUM(R641:R656)</f>
        <v>0</v>
      </c>
      <c r="S657" s="3"/>
      <c r="V657" s="17"/>
      <c r="X657" s="12"/>
      <c r="Y657" s="10"/>
      <c r="AJ657" s="170" t="s">
        <v>7</v>
      </c>
      <c r="AK657" s="171"/>
      <c r="AL657" s="171"/>
      <c r="AM657" s="172"/>
      <c r="AN657" s="18">
        <f>SUM(AN641:AN656)</f>
        <v>0</v>
      </c>
      <c r="AO657" s="3"/>
    </row>
    <row r="658" spans="2:41">
      <c r="B658" s="12"/>
      <c r="C658" s="10"/>
      <c r="V658" s="17"/>
      <c r="X658" s="12"/>
      <c r="Y658" s="10"/>
    </row>
    <row r="659" spans="2:41">
      <c r="B659" s="12"/>
      <c r="C659" s="10"/>
      <c r="V659" s="17"/>
      <c r="X659" s="12"/>
      <c r="Y659" s="10"/>
    </row>
    <row r="660" spans="2:41">
      <c r="B660" s="12"/>
      <c r="C660" s="10"/>
      <c r="E660" s="14"/>
      <c r="V660" s="17"/>
      <c r="X660" s="12"/>
      <c r="Y660" s="10"/>
      <c r="AA660" s="14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315.01000000000022</v>
      </c>
      <c r="V666" s="17"/>
      <c r="X666" s="15" t="s">
        <v>18</v>
      </c>
      <c r="Y666" s="16">
        <f>SUM(Y647:Y665)</f>
        <v>315.01000000000022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73" t="s">
        <v>30</v>
      </c>
      <c r="I679" s="173"/>
      <c r="J679" s="173"/>
      <c r="V679" s="17"/>
      <c r="AA679" s="173" t="s">
        <v>31</v>
      </c>
      <c r="AB679" s="173"/>
      <c r="AC679" s="173"/>
    </row>
    <row r="680" spans="1:43">
      <c r="H680" s="173"/>
      <c r="I680" s="173"/>
      <c r="J680" s="173"/>
      <c r="V680" s="17"/>
      <c r="AA680" s="173"/>
      <c r="AB680" s="173"/>
      <c r="AC680" s="173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-315.01000000000022</v>
      </c>
      <c r="E684" s="174" t="s">
        <v>20</v>
      </c>
      <c r="F684" s="174"/>
      <c r="G684" s="174"/>
      <c r="H684" s="174"/>
      <c r="V684" s="17"/>
      <c r="X684" s="23" t="s">
        <v>32</v>
      </c>
      <c r="Y684" s="20">
        <f>IF(B1484="PAGADO",0,C689)</f>
        <v>-315.01000000000022</v>
      </c>
      <c r="AA684" s="174" t="s">
        <v>20</v>
      </c>
      <c r="AB684" s="174"/>
      <c r="AC684" s="174"/>
      <c r="AD684" s="174"/>
    </row>
    <row r="685" spans="1:43">
      <c r="B685" s="1" t="s">
        <v>0</v>
      </c>
      <c r="C685" s="19">
        <f>H700</f>
        <v>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315.01000000000022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315.01000000000022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-315.01000000000022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-315.01000000000022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75" t="str">
        <f>IF(Y689&lt;0,"NO PAGAR","COBRAR'")</f>
        <v>NO PAGAR</v>
      </c>
      <c r="Y690" s="175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75" t="str">
        <f>IF(C689&lt;0,"NO PAGAR","COBRAR'")</f>
        <v>NO PAGAR</v>
      </c>
      <c r="C691" s="175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68" t="s">
        <v>9</v>
      </c>
      <c r="C692" s="169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68" t="s">
        <v>9</v>
      </c>
      <c r="Y692" s="16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ADELANTADO</v>
      </c>
      <c r="C693" s="10">
        <f>IF(Y644&lt;=0,Y644*-1)</f>
        <v>315.01000000000022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ADELANTADO</v>
      </c>
      <c r="Y693" s="10">
        <f>IF(C689&lt;=0,C689*-1)</f>
        <v>315.01000000000022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70" t="s">
        <v>7</v>
      </c>
      <c r="F700" s="171"/>
      <c r="G700" s="172"/>
      <c r="H700" s="5">
        <f>SUM(H686:H699)</f>
        <v>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70" t="s">
        <v>7</v>
      </c>
      <c r="AB700" s="171"/>
      <c r="AC700" s="172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70" t="s">
        <v>7</v>
      </c>
      <c r="O702" s="171"/>
      <c r="P702" s="171"/>
      <c r="Q702" s="172"/>
      <c r="R702" s="18">
        <f>SUM(R686:R701)</f>
        <v>0</v>
      </c>
      <c r="S702" s="3"/>
      <c r="V702" s="17"/>
      <c r="X702" s="12"/>
      <c r="Y702" s="10"/>
      <c r="AJ702" s="170" t="s">
        <v>7</v>
      </c>
      <c r="AK702" s="171"/>
      <c r="AL702" s="171"/>
      <c r="AM702" s="172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V711" s="17"/>
      <c r="X711" s="11"/>
      <c r="Y711" s="10"/>
    </row>
    <row r="712" spans="2:27">
      <c r="B712" s="15" t="s">
        <v>18</v>
      </c>
      <c r="C712" s="16">
        <f>SUM(C693:C711)</f>
        <v>315.01000000000022</v>
      </c>
      <c r="D712" t="s">
        <v>22</v>
      </c>
      <c r="E712" t="s">
        <v>21</v>
      </c>
      <c r="V712" s="17"/>
      <c r="X712" s="15" t="s">
        <v>18</v>
      </c>
      <c r="Y712" s="16">
        <f>SUM(Y693:Y711)</f>
        <v>315.01000000000022</v>
      </c>
      <c r="Z712" t="s">
        <v>22</v>
      </c>
      <c r="AA712" t="s">
        <v>21</v>
      </c>
    </row>
    <row r="713" spans="2:27">
      <c r="E713" s="1" t="s">
        <v>19</v>
      </c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76" t="s">
        <v>29</v>
      </c>
      <c r="AD726" s="176"/>
      <c r="AE726" s="176"/>
    </row>
    <row r="727" spans="2:41">
      <c r="H727" s="173" t="s">
        <v>28</v>
      </c>
      <c r="I727" s="173"/>
      <c r="J727" s="173"/>
      <c r="V727" s="17"/>
      <c r="AC727" s="176"/>
      <c r="AD727" s="176"/>
      <c r="AE727" s="176"/>
    </row>
    <row r="728" spans="2:41">
      <c r="H728" s="173"/>
      <c r="I728" s="173"/>
      <c r="J728" s="173"/>
      <c r="V728" s="17"/>
      <c r="AC728" s="176"/>
      <c r="AD728" s="176"/>
      <c r="AE728" s="176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-315.01000000000022</v>
      </c>
      <c r="E732" s="174" t="s">
        <v>20</v>
      </c>
      <c r="F732" s="174"/>
      <c r="G732" s="174"/>
      <c r="H732" s="174"/>
      <c r="V732" s="17"/>
      <c r="X732" s="23" t="s">
        <v>32</v>
      </c>
      <c r="Y732" s="20">
        <f>IF(B732="PAGADO",0,C737)</f>
        <v>-315.01000000000022</v>
      </c>
      <c r="AA732" s="174" t="s">
        <v>20</v>
      </c>
      <c r="AB732" s="174"/>
      <c r="AC732" s="174"/>
      <c r="AD732" s="174"/>
    </row>
    <row r="733" spans="2:41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315.01000000000022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315.01000000000022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-315.01000000000022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-315.01000000000022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77" t="str">
        <f>IF(C737&lt;0,"NO PAGAR","COBRAR")</f>
        <v>NO PAGAR</v>
      </c>
      <c r="C738" s="177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77" t="str">
        <f>IF(Y737&lt;0,"NO PAGAR","COBRAR")</f>
        <v>NO PAGAR</v>
      </c>
      <c r="Y738" s="177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68" t="s">
        <v>9</v>
      </c>
      <c r="C739" s="169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68" t="s">
        <v>9</v>
      </c>
      <c r="Y739" s="169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315.01000000000022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ADELANTADO</v>
      </c>
      <c r="Y740" s="10">
        <f>IF(C737&lt;=0,C737*-1)</f>
        <v>315.01000000000022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170" t="s">
        <v>7</v>
      </c>
      <c r="F748" s="171"/>
      <c r="G748" s="172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70" t="s">
        <v>7</v>
      </c>
      <c r="AB748" s="171"/>
      <c r="AC748" s="172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70" t="s">
        <v>7</v>
      </c>
      <c r="O750" s="171"/>
      <c r="P750" s="171"/>
      <c r="Q750" s="172"/>
      <c r="R750" s="18">
        <f>SUM(R734:R749)</f>
        <v>0</v>
      </c>
      <c r="S750" s="3"/>
      <c r="V750" s="17"/>
      <c r="X750" s="12"/>
      <c r="Y750" s="10"/>
      <c r="AJ750" s="170" t="s">
        <v>7</v>
      </c>
      <c r="AK750" s="171"/>
      <c r="AL750" s="171"/>
      <c r="AM750" s="172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E753" s="14"/>
      <c r="V753" s="17"/>
      <c r="X753" s="12"/>
      <c r="Y753" s="10"/>
      <c r="AA753" s="14"/>
    </row>
    <row r="754" spans="1:43">
      <c r="B754" s="12"/>
      <c r="C754" s="10"/>
      <c r="V754" s="17"/>
      <c r="X754" s="12"/>
      <c r="Y754" s="10"/>
    </row>
    <row r="755" spans="1:43">
      <c r="B755" s="12"/>
      <c r="C755" s="10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315.01000000000022</v>
      </c>
      <c r="V759" s="17"/>
      <c r="X759" s="15" t="s">
        <v>18</v>
      </c>
      <c r="Y759" s="16">
        <f>SUM(Y740:Y758)</f>
        <v>315.01000000000022</v>
      </c>
    </row>
    <row r="760" spans="1:43">
      <c r="D760" t="s">
        <v>22</v>
      </c>
      <c r="E760" t="s">
        <v>21</v>
      </c>
      <c r="V760" s="17"/>
      <c r="Z760" t="s">
        <v>22</v>
      </c>
      <c r="AA760" t="s">
        <v>21</v>
      </c>
    </row>
    <row r="761" spans="1:43">
      <c r="E761" s="1" t="s">
        <v>19</v>
      </c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V766" s="17"/>
    </row>
    <row r="767" spans="1:43">
      <c r="V767" s="17"/>
    </row>
    <row r="768" spans="1:4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>
      <c r="H772" s="173" t="s">
        <v>30</v>
      </c>
      <c r="I772" s="173"/>
      <c r="J772" s="173"/>
      <c r="V772" s="17"/>
      <c r="AA772" s="173" t="s">
        <v>31</v>
      </c>
      <c r="AB772" s="173"/>
      <c r="AC772" s="173"/>
    </row>
    <row r="773" spans="1:43">
      <c r="H773" s="173"/>
      <c r="I773" s="173"/>
      <c r="J773" s="173"/>
      <c r="V773" s="17"/>
      <c r="AA773" s="173"/>
      <c r="AB773" s="173"/>
      <c r="AC773" s="173"/>
    </row>
    <row r="774" spans="1:43">
      <c r="V774" s="17"/>
    </row>
    <row r="775" spans="1:43">
      <c r="V775" s="17"/>
    </row>
    <row r="776" spans="1:43" ht="23.25">
      <c r="B776" s="24" t="s">
        <v>69</v>
      </c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-315.01000000000022</v>
      </c>
      <c r="E777" s="174" t="s">
        <v>20</v>
      </c>
      <c r="F777" s="174"/>
      <c r="G777" s="174"/>
      <c r="H777" s="174"/>
      <c r="V777" s="17"/>
      <c r="X777" s="23" t="s">
        <v>32</v>
      </c>
      <c r="Y777" s="20">
        <f>IF(B1577="PAGADO",0,C782)</f>
        <v>-315.01000000000022</v>
      </c>
      <c r="AA777" s="174" t="s">
        <v>20</v>
      </c>
      <c r="AB777" s="174"/>
      <c r="AC777" s="174"/>
      <c r="AD777" s="174"/>
    </row>
    <row r="778" spans="1:43">
      <c r="B778" s="1" t="s">
        <v>0</v>
      </c>
      <c r="C778" s="19">
        <f>H793</f>
        <v>0</v>
      </c>
      <c r="E778" s="2" t="s">
        <v>1</v>
      </c>
      <c r="F778" s="2" t="s">
        <v>2</v>
      </c>
      <c r="G778" s="2" t="s">
        <v>3</v>
      </c>
      <c r="H778" s="2" t="s">
        <v>4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>
      <c r="C779" s="2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315.01000000000022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315.01000000000022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-315.01000000000022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-315.01000000000022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75" t="str">
        <f>IF(Y782&lt;0,"NO PAGAR","COBRAR'")</f>
        <v>NO PAGAR</v>
      </c>
      <c r="Y783" s="175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75" t="str">
        <f>IF(C782&lt;0,"NO PAGAR","COBRAR'")</f>
        <v>NO PAGAR</v>
      </c>
      <c r="C784" s="175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68" t="s">
        <v>9</v>
      </c>
      <c r="C785" s="169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68" t="s">
        <v>9</v>
      </c>
      <c r="Y785" s="169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ADELANTADO</v>
      </c>
      <c r="C786" s="10">
        <f>IF(Y737&lt;=0,Y737*-1)</f>
        <v>315.01000000000022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ADELANTADO</v>
      </c>
      <c r="Y786" s="10">
        <f>IF(C782&lt;=0,C782*-1)</f>
        <v>315.01000000000022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170" t="s">
        <v>7</v>
      </c>
      <c r="F793" s="171"/>
      <c r="G793" s="172"/>
      <c r="H793" s="5">
        <f>SUM(H779:H792)</f>
        <v>0</v>
      </c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70" t="s">
        <v>7</v>
      </c>
      <c r="AB793" s="171"/>
      <c r="AC793" s="172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13"/>
      <c r="F794" s="13"/>
      <c r="G794" s="13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N795" s="170" t="s">
        <v>7</v>
      </c>
      <c r="O795" s="171"/>
      <c r="P795" s="171"/>
      <c r="Q795" s="172"/>
      <c r="R795" s="18">
        <f>SUM(R779:R794)</f>
        <v>0</v>
      </c>
      <c r="S795" s="3"/>
      <c r="V795" s="17"/>
      <c r="X795" s="12"/>
      <c r="Y795" s="10"/>
      <c r="AJ795" s="170" t="s">
        <v>7</v>
      </c>
      <c r="AK795" s="171"/>
      <c r="AL795" s="171"/>
      <c r="AM795" s="172"/>
      <c r="AN795" s="18">
        <f>SUM(AN779:AN794)</f>
        <v>0</v>
      </c>
      <c r="AO795" s="3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E798" s="14"/>
      <c r="V798" s="17"/>
      <c r="X798" s="12"/>
      <c r="Y798" s="10"/>
      <c r="AA798" s="14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V804" s="17"/>
      <c r="X804" s="11"/>
      <c r="Y804" s="10"/>
    </row>
    <row r="805" spans="2:27">
      <c r="B805" s="15" t="s">
        <v>18</v>
      </c>
      <c r="C805" s="16">
        <f>SUM(C786:C804)</f>
        <v>315.01000000000022</v>
      </c>
      <c r="D805" t="s">
        <v>22</v>
      </c>
      <c r="E805" t="s">
        <v>21</v>
      </c>
      <c r="V805" s="17"/>
      <c r="X805" s="15" t="s">
        <v>18</v>
      </c>
      <c r="Y805" s="16">
        <f>SUM(Y786:Y804)</f>
        <v>315.01000000000022</v>
      </c>
      <c r="Z805" t="s">
        <v>22</v>
      </c>
      <c r="AA805" t="s">
        <v>21</v>
      </c>
    </row>
    <row r="806" spans="2:27">
      <c r="E806" s="1" t="s">
        <v>19</v>
      </c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76" t="s">
        <v>29</v>
      </c>
      <c r="AD819" s="176"/>
      <c r="AE819" s="176"/>
    </row>
    <row r="820" spans="2:41">
      <c r="H820" s="173" t="s">
        <v>28</v>
      </c>
      <c r="I820" s="173"/>
      <c r="J820" s="173"/>
      <c r="V820" s="17"/>
      <c r="AC820" s="176"/>
      <c r="AD820" s="176"/>
      <c r="AE820" s="176"/>
    </row>
    <row r="821" spans="2:41">
      <c r="H821" s="173"/>
      <c r="I821" s="173"/>
      <c r="J821" s="173"/>
      <c r="V821" s="17"/>
      <c r="AC821" s="176"/>
      <c r="AD821" s="176"/>
      <c r="AE821" s="176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-315.01000000000022</v>
      </c>
      <c r="E825" s="174" t="s">
        <v>20</v>
      </c>
      <c r="F825" s="174"/>
      <c r="G825" s="174"/>
      <c r="H825" s="174"/>
      <c r="V825" s="17"/>
      <c r="X825" s="23" t="s">
        <v>32</v>
      </c>
      <c r="Y825" s="20">
        <f>IF(B825="PAGADO",0,C830)</f>
        <v>-315.01000000000022</v>
      </c>
      <c r="AA825" s="174" t="s">
        <v>20</v>
      </c>
      <c r="AB825" s="174"/>
      <c r="AC825" s="174"/>
      <c r="AD825" s="174"/>
    </row>
    <row r="826" spans="2:41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315.01000000000022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315.01000000000022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-315.01000000000022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-315.01000000000022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77" t="str">
        <f>IF(C830&lt;0,"NO PAGAR","COBRAR")</f>
        <v>NO PAGAR</v>
      </c>
      <c r="C831" s="177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77" t="str">
        <f>IF(Y830&lt;0,"NO PAGAR","COBRAR")</f>
        <v>NO PAGAR</v>
      </c>
      <c r="Y831" s="177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68" t="s">
        <v>9</v>
      </c>
      <c r="C832" s="169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68" t="s">
        <v>9</v>
      </c>
      <c r="Y832" s="169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315.01000000000022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ADELANTADO</v>
      </c>
      <c r="Y833" s="10">
        <f>IF(C830&lt;=0,C830*-1)</f>
        <v>315.01000000000022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170" t="s">
        <v>7</v>
      </c>
      <c r="F841" s="171"/>
      <c r="G841" s="172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70" t="s">
        <v>7</v>
      </c>
      <c r="AB841" s="171"/>
      <c r="AC841" s="172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70" t="s">
        <v>7</v>
      </c>
      <c r="O843" s="171"/>
      <c r="P843" s="171"/>
      <c r="Q843" s="172"/>
      <c r="R843" s="18">
        <f>SUM(R827:R842)</f>
        <v>0</v>
      </c>
      <c r="S843" s="3"/>
      <c r="V843" s="17"/>
      <c r="X843" s="12"/>
      <c r="Y843" s="10"/>
      <c r="AJ843" s="170" t="s">
        <v>7</v>
      </c>
      <c r="AK843" s="171"/>
      <c r="AL843" s="171"/>
      <c r="AM843" s="172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315.01000000000022</v>
      </c>
      <c r="V852" s="17"/>
      <c r="X852" s="15" t="s">
        <v>18</v>
      </c>
      <c r="Y852" s="16">
        <f>SUM(Y833:Y851)</f>
        <v>315.01000000000022</v>
      </c>
    </row>
    <row r="853" spans="1:43">
      <c r="D853" t="s">
        <v>22</v>
      </c>
      <c r="E853" t="s">
        <v>21</v>
      </c>
      <c r="V853" s="17"/>
      <c r="Z853" t="s">
        <v>22</v>
      </c>
      <c r="AA853" t="s">
        <v>21</v>
      </c>
    </row>
    <row r="854" spans="1:43">
      <c r="E854" s="1" t="s">
        <v>19</v>
      </c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>
      <c r="H865" s="173" t="s">
        <v>30</v>
      </c>
      <c r="I865" s="173"/>
      <c r="J865" s="173"/>
      <c r="V865" s="17"/>
      <c r="AA865" s="173" t="s">
        <v>31</v>
      </c>
      <c r="AB865" s="173"/>
      <c r="AC865" s="173"/>
    </row>
    <row r="866" spans="2:41">
      <c r="H866" s="173"/>
      <c r="I866" s="173"/>
      <c r="J866" s="173"/>
      <c r="V866" s="17"/>
      <c r="AA866" s="173"/>
      <c r="AB866" s="173"/>
      <c r="AC866" s="173"/>
    </row>
    <row r="867" spans="2:41">
      <c r="V867" s="17"/>
    </row>
    <row r="868" spans="2:41">
      <c r="V868" s="17"/>
    </row>
    <row r="869" spans="2:41" ht="23.25">
      <c r="B869" s="24" t="s">
        <v>70</v>
      </c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-315.01000000000022</v>
      </c>
      <c r="E870" s="174" t="s">
        <v>20</v>
      </c>
      <c r="F870" s="174"/>
      <c r="G870" s="174"/>
      <c r="H870" s="174"/>
      <c r="V870" s="17"/>
      <c r="X870" s="23" t="s">
        <v>32</v>
      </c>
      <c r="Y870" s="20">
        <f>IF(B1670="PAGADO",0,C875)</f>
        <v>-315.01000000000022</v>
      </c>
      <c r="AA870" s="174" t="s">
        <v>20</v>
      </c>
      <c r="AB870" s="174"/>
      <c r="AC870" s="174"/>
      <c r="AD870" s="174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315.01000000000022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315.01000000000022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-315.01000000000022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-315.01000000000022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75" t="str">
        <f>IF(Y875&lt;0,"NO PAGAR","COBRAR'")</f>
        <v>NO PAGAR</v>
      </c>
      <c r="Y876" s="175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75" t="str">
        <f>IF(C875&lt;0,"NO PAGAR","COBRAR'")</f>
        <v>NO PAGAR</v>
      </c>
      <c r="C877" s="175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68" t="s">
        <v>9</v>
      </c>
      <c r="C878" s="169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68" t="s">
        <v>9</v>
      </c>
      <c r="Y878" s="169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ADELANTADO</v>
      </c>
      <c r="C879" s="10">
        <f>IF(Y830&lt;=0,Y830*-1)</f>
        <v>315.01000000000022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ADELANTADO</v>
      </c>
      <c r="Y879" s="10">
        <f>IF(C875&lt;=0,C875*-1)</f>
        <v>315.01000000000022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170" t="s">
        <v>7</v>
      </c>
      <c r="F886" s="171"/>
      <c r="G886" s="172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70" t="s">
        <v>7</v>
      </c>
      <c r="AB886" s="171"/>
      <c r="AC886" s="172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170" t="s">
        <v>7</v>
      </c>
      <c r="O888" s="171"/>
      <c r="P888" s="171"/>
      <c r="Q888" s="172"/>
      <c r="R888" s="18">
        <f>SUM(R872:R887)</f>
        <v>0</v>
      </c>
      <c r="S888" s="3"/>
      <c r="V888" s="17"/>
      <c r="X888" s="12"/>
      <c r="Y888" s="10"/>
      <c r="AJ888" s="170" t="s">
        <v>7</v>
      </c>
      <c r="AK888" s="171"/>
      <c r="AL888" s="171"/>
      <c r="AM888" s="172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V897" s="17"/>
      <c r="X897" s="11"/>
      <c r="Y897" s="10"/>
    </row>
    <row r="898" spans="2:27">
      <c r="B898" s="15" t="s">
        <v>18</v>
      </c>
      <c r="C898" s="16">
        <f>SUM(C879:C897)</f>
        <v>315.01000000000022</v>
      </c>
      <c r="D898" t="s">
        <v>22</v>
      </c>
      <c r="E898" t="s">
        <v>21</v>
      </c>
      <c r="V898" s="17"/>
      <c r="X898" s="15" t="s">
        <v>18</v>
      </c>
      <c r="Y898" s="16">
        <f>SUM(Y879:Y897)</f>
        <v>315.01000000000022</v>
      </c>
      <c r="Z898" t="s">
        <v>22</v>
      </c>
      <c r="AA898" t="s">
        <v>21</v>
      </c>
    </row>
    <row r="899" spans="2:27">
      <c r="E899" s="1" t="s">
        <v>19</v>
      </c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76" t="s">
        <v>29</v>
      </c>
      <c r="AD913" s="176"/>
      <c r="AE913" s="176"/>
    </row>
    <row r="914" spans="2:41">
      <c r="H914" s="173" t="s">
        <v>28</v>
      </c>
      <c r="I914" s="173"/>
      <c r="J914" s="173"/>
      <c r="V914" s="17"/>
      <c r="AC914" s="176"/>
      <c r="AD914" s="176"/>
      <c r="AE914" s="176"/>
    </row>
    <row r="915" spans="2:41">
      <c r="H915" s="173"/>
      <c r="I915" s="173"/>
      <c r="J915" s="173"/>
      <c r="V915" s="17"/>
      <c r="AC915" s="176"/>
      <c r="AD915" s="176"/>
      <c r="AE915" s="176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-315.01000000000022</v>
      </c>
      <c r="E919" s="174" t="s">
        <v>20</v>
      </c>
      <c r="F919" s="174"/>
      <c r="G919" s="174"/>
      <c r="H919" s="174"/>
      <c r="V919" s="17"/>
      <c r="X919" s="23" t="s">
        <v>32</v>
      </c>
      <c r="Y919" s="20">
        <f>IF(B919="PAGADO",0,C924)</f>
        <v>-315.01000000000022</v>
      </c>
      <c r="AA919" s="174" t="s">
        <v>20</v>
      </c>
      <c r="AB919" s="174"/>
      <c r="AC919" s="174"/>
      <c r="AD919" s="174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315.01000000000022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315.01000000000022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-315.01000000000022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-315.01000000000022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77" t="str">
        <f>IF(C924&lt;0,"NO PAGAR","COBRAR")</f>
        <v>NO PAGAR</v>
      </c>
      <c r="C925" s="177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77" t="str">
        <f>IF(Y924&lt;0,"NO PAGAR","COBRAR")</f>
        <v>NO PAGAR</v>
      </c>
      <c r="Y925" s="177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68" t="s">
        <v>9</v>
      </c>
      <c r="C926" s="169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68" t="s">
        <v>9</v>
      </c>
      <c r="Y926" s="169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315.01000000000022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ADELANTADO</v>
      </c>
      <c r="Y927" s="10">
        <f>IF(C924&lt;=0,C924*-1)</f>
        <v>315.01000000000022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70" t="s">
        <v>7</v>
      </c>
      <c r="F935" s="171"/>
      <c r="G935" s="172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70" t="s">
        <v>7</v>
      </c>
      <c r="AB935" s="171"/>
      <c r="AC935" s="172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70" t="s">
        <v>7</v>
      </c>
      <c r="O937" s="171"/>
      <c r="P937" s="171"/>
      <c r="Q937" s="172"/>
      <c r="R937" s="18">
        <f>SUM(R921:R936)</f>
        <v>0</v>
      </c>
      <c r="S937" s="3"/>
      <c r="V937" s="17"/>
      <c r="X937" s="12"/>
      <c r="Y937" s="10"/>
      <c r="AJ937" s="170" t="s">
        <v>7</v>
      </c>
      <c r="AK937" s="171"/>
      <c r="AL937" s="171"/>
      <c r="AM937" s="172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315.01000000000022</v>
      </c>
      <c r="V946" s="17"/>
      <c r="X946" s="15" t="s">
        <v>18</v>
      </c>
      <c r="Y946" s="16">
        <f>SUM(Y927:Y945)</f>
        <v>315.01000000000022</v>
      </c>
    </row>
    <row r="947" spans="1:43">
      <c r="D947" t="s">
        <v>22</v>
      </c>
      <c r="E947" t="s">
        <v>21</v>
      </c>
      <c r="V947" s="17"/>
      <c r="Z947" t="s">
        <v>22</v>
      </c>
      <c r="AA947" t="s">
        <v>21</v>
      </c>
    </row>
    <row r="948" spans="1:43">
      <c r="E948" s="1" t="s">
        <v>19</v>
      </c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>
      <c r="H959" s="173" t="s">
        <v>30</v>
      </c>
      <c r="I959" s="173"/>
      <c r="J959" s="173"/>
      <c r="V959" s="17"/>
      <c r="AA959" s="173" t="s">
        <v>31</v>
      </c>
      <c r="AB959" s="173"/>
      <c r="AC959" s="173"/>
    </row>
    <row r="960" spans="1:43">
      <c r="H960" s="173"/>
      <c r="I960" s="173"/>
      <c r="J960" s="173"/>
      <c r="V960" s="17"/>
      <c r="AA960" s="173"/>
      <c r="AB960" s="173"/>
      <c r="AC960" s="173"/>
    </row>
    <row r="961" spans="2:41">
      <c r="V961" s="17"/>
    </row>
    <row r="962" spans="2:41">
      <c r="V962" s="17"/>
    </row>
    <row r="963" spans="2:41" ht="23.25">
      <c r="B963" s="24" t="s">
        <v>73</v>
      </c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-315.01000000000022</v>
      </c>
      <c r="E964" s="174" t="s">
        <v>20</v>
      </c>
      <c r="F964" s="174"/>
      <c r="G964" s="174"/>
      <c r="H964" s="174"/>
      <c r="V964" s="17"/>
      <c r="X964" s="23" t="s">
        <v>32</v>
      </c>
      <c r="Y964" s="20">
        <f>IF(B1764="PAGADO",0,C969)</f>
        <v>-315.01000000000022</v>
      </c>
      <c r="AA964" s="174" t="s">
        <v>20</v>
      </c>
      <c r="AB964" s="174"/>
      <c r="AC964" s="174"/>
      <c r="AD964" s="174"/>
    </row>
    <row r="965" spans="2:41">
      <c r="B965" s="1" t="s">
        <v>0</v>
      </c>
      <c r="C965" s="19">
        <f>H980</f>
        <v>0</v>
      </c>
      <c r="E965" s="2" t="s">
        <v>1</v>
      </c>
      <c r="F965" s="2" t="s">
        <v>2</v>
      </c>
      <c r="G965" s="2" t="s">
        <v>3</v>
      </c>
      <c r="H965" s="2" t="s">
        <v>4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>
      <c r="C966" s="2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315.01000000000022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315.01000000000022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-315.01000000000022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-315.01000000000022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75" t="str">
        <f>IF(Y969&lt;0,"NO PAGAR","COBRAR'")</f>
        <v>NO PAGAR</v>
      </c>
      <c r="Y970" s="175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75" t="str">
        <f>IF(C969&lt;0,"NO PAGAR","COBRAR'")</f>
        <v>NO PAGAR</v>
      </c>
      <c r="C971" s="175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68" t="s">
        <v>9</v>
      </c>
      <c r="C972" s="16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68" t="s">
        <v>9</v>
      </c>
      <c r="Y972" s="16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ADELANTADO</v>
      </c>
      <c r="C973" s="10">
        <f>IF(Y924&lt;=0,Y924*-1)</f>
        <v>315.01000000000022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ADELANTADO</v>
      </c>
      <c r="Y973" s="10">
        <f>IF(C969&lt;=0,C969*-1)</f>
        <v>315.01000000000022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170" t="s">
        <v>7</v>
      </c>
      <c r="F980" s="171"/>
      <c r="G980" s="172"/>
      <c r="H980" s="5">
        <f>SUM(H966:H979)</f>
        <v>0</v>
      </c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70" t="s">
        <v>7</v>
      </c>
      <c r="AB980" s="171"/>
      <c r="AC980" s="172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13"/>
      <c r="F981" s="13"/>
      <c r="G981" s="13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N982" s="170" t="s">
        <v>7</v>
      </c>
      <c r="O982" s="171"/>
      <c r="P982" s="171"/>
      <c r="Q982" s="172"/>
      <c r="R982" s="18">
        <f>SUM(R966:R981)</f>
        <v>0</v>
      </c>
      <c r="S982" s="3"/>
      <c r="V982" s="17"/>
      <c r="X982" s="12"/>
      <c r="Y982" s="10"/>
      <c r="AJ982" s="170" t="s">
        <v>7</v>
      </c>
      <c r="AK982" s="171"/>
      <c r="AL982" s="171"/>
      <c r="AM982" s="172"/>
      <c r="AN982" s="18">
        <f>SUM(AN966:AN981)</f>
        <v>0</v>
      </c>
      <c r="AO982" s="3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E985" s="14"/>
      <c r="V985" s="17"/>
      <c r="X985" s="12"/>
      <c r="Y985" s="10"/>
      <c r="AA985" s="14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V991" s="17"/>
      <c r="X991" s="11"/>
      <c r="Y991" s="10"/>
    </row>
    <row r="992" spans="2:41">
      <c r="B992" s="15" t="s">
        <v>18</v>
      </c>
      <c r="C992" s="16">
        <f>SUM(C973:C991)</f>
        <v>315.01000000000022</v>
      </c>
      <c r="D992" t="s">
        <v>22</v>
      </c>
      <c r="E992" t="s">
        <v>21</v>
      </c>
      <c r="V992" s="17"/>
      <c r="X992" s="15" t="s">
        <v>18</v>
      </c>
      <c r="Y992" s="16">
        <f>SUM(Y973:Y991)</f>
        <v>315.01000000000022</v>
      </c>
      <c r="Z992" t="s">
        <v>22</v>
      </c>
      <c r="AA992" t="s">
        <v>21</v>
      </c>
    </row>
    <row r="993" spans="5:31">
      <c r="E993" s="1" t="s">
        <v>19</v>
      </c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V998" s="17"/>
    </row>
    <row r="999" spans="5:31"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76" t="s">
        <v>29</v>
      </c>
      <c r="AD1006" s="176"/>
      <c r="AE1006" s="176"/>
    </row>
    <row r="1007" spans="5:31">
      <c r="H1007" s="173" t="s">
        <v>28</v>
      </c>
      <c r="I1007" s="173"/>
      <c r="J1007" s="173"/>
      <c r="V1007" s="17"/>
      <c r="AC1007" s="176"/>
      <c r="AD1007" s="176"/>
      <c r="AE1007" s="176"/>
    </row>
    <row r="1008" spans="5:31">
      <c r="H1008" s="173"/>
      <c r="I1008" s="173"/>
      <c r="J1008" s="173"/>
      <c r="V1008" s="17"/>
      <c r="AC1008" s="176"/>
      <c r="AD1008" s="176"/>
      <c r="AE1008" s="176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-315.01000000000022</v>
      </c>
      <c r="E1012" s="174" t="s">
        <v>20</v>
      </c>
      <c r="F1012" s="174"/>
      <c r="G1012" s="174"/>
      <c r="H1012" s="174"/>
      <c r="V1012" s="17"/>
      <c r="X1012" s="23" t="s">
        <v>32</v>
      </c>
      <c r="Y1012" s="20">
        <f>IF(B1012="PAGADO",0,C1017)</f>
        <v>-315.01000000000022</v>
      </c>
      <c r="AA1012" s="174" t="s">
        <v>20</v>
      </c>
      <c r="AB1012" s="174"/>
      <c r="AC1012" s="174"/>
      <c r="AD1012" s="174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315.01000000000022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315.01000000000022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-315.01000000000022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-315.01000000000022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77" t="str">
        <f>IF(C1017&lt;0,"NO PAGAR","COBRAR")</f>
        <v>NO PAGAR</v>
      </c>
      <c r="C1018" s="177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77" t="str">
        <f>IF(Y1017&lt;0,"NO PAGAR","COBRAR")</f>
        <v>NO PAGAR</v>
      </c>
      <c r="Y1018" s="177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68" t="s">
        <v>9</v>
      </c>
      <c r="C1019" s="169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68" t="s">
        <v>9</v>
      </c>
      <c r="Y1019" s="169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315.01000000000022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ADELANTADO</v>
      </c>
      <c r="Y1020" s="10">
        <f>IF(C1017&lt;=0,C1017*-1)</f>
        <v>315.01000000000022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70" t="s">
        <v>7</v>
      </c>
      <c r="F1028" s="171"/>
      <c r="G1028" s="172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70" t="s">
        <v>7</v>
      </c>
      <c r="AB1028" s="171"/>
      <c r="AC1028" s="172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70" t="s">
        <v>7</v>
      </c>
      <c r="O1030" s="171"/>
      <c r="P1030" s="171"/>
      <c r="Q1030" s="172"/>
      <c r="R1030" s="18">
        <f>SUM(R1014:R1029)</f>
        <v>0</v>
      </c>
      <c r="S1030" s="3"/>
      <c r="V1030" s="17"/>
      <c r="X1030" s="12"/>
      <c r="Y1030" s="10"/>
      <c r="AJ1030" s="170" t="s">
        <v>7</v>
      </c>
      <c r="AK1030" s="171"/>
      <c r="AL1030" s="171"/>
      <c r="AM1030" s="172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315.01000000000022</v>
      </c>
      <c r="V1039" s="17"/>
      <c r="X1039" s="15" t="s">
        <v>18</v>
      </c>
      <c r="Y1039" s="16">
        <f>SUM(Y1020:Y1038)</f>
        <v>315.01000000000022</v>
      </c>
    </row>
    <row r="1040" spans="2:41">
      <c r="D1040" t="s">
        <v>22</v>
      </c>
      <c r="E1040" t="s">
        <v>21</v>
      </c>
      <c r="V1040" s="17"/>
      <c r="Z1040" t="s">
        <v>22</v>
      </c>
      <c r="AA1040" t="s">
        <v>21</v>
      </c>
    </row>
    <row r="1041" spans="1:43">
      <c r="E1041" s="1" t="s">
        <v>19</v>
      </c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>
      <c r="H1052" s="173" t="s">
        <v>30</v>
      </c>
      <c r="I1052" s="173"/>
      <c r="J1052" s="173"/>
      <c r="V1052" s="17"/>
      <c r="AA1052" s="173" t="s">
        <v>31</v>
      </c>
      <c r="AB1052" s="173"/>
      <c r="AC1052" s="173"/>
    </row>
    <row r="1053" spans="1:43">
      <c r="H1053" s="173"/>
      <c r="I1053" s="173"/>
      <c r="J1053" s="173"/>
      <c r="V1053" s="17"/>
      <c r="AA1053" s="173"/>
      <c r="AB1053" s="173"/>
      <c r="AC1053" s="173"/>
    </row>
    <row r="1054" spans="1:43">
      <c r="V1054" s="17"/>
    </row>
    <row r="1055" spans="1:43">
      <c r="V1055" s="17"/>
    </row>
    <row r="1056" spans="1:43" ht="23.25">
      <c r="B1056" s="24" t="s">
        <v>72</v>
      </c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-315.01000000000022</v>
      </c>
      <c r="E1057" s="174" t="s">
        <v>20</v>
      </c>
      <c r="F1057" s="174"/>
      <c r="G1057" s="174"/>
      <c r="H1057" s="174"/>
      <c r="V1057" s="17"/>
      <c r="X1057" s="23" t="s">
        <v>32</v>
      </c>
      <c r="Y1057" s="20">
        <f>IF(B1857="PAGADO",0,C1062)</f>
        <v>-315.01000000000022</v>
      </c>
      <c r="AA1057" s="174" t="s">
        <v>20</v>
      </c>
      <c r="AB1057" s="174"/>
      <c r="AC1057" s="174"/>
      <c r="AD1057" s="174"/>
    </row>
    <row r="1058" spans="2:41">
      <c r="B1058" s="1" t="s">
        <v>0</v>
      </c>
      <c r="C1058" s="19">
        <f>H1073</f>
        <v>0</v>
      </c>
      <c r="E1058" s="2" t="s">
        <v>1</v>
      </c>
      <c r="F1058" s="2" t="s">
        <v>2</v>
      </c>
      <c r="G1058" s="2" t="s">
        <v>3</v>
      </c>
      <c r="H1058" s="2" t="s">
        <v>4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>
      <c r="C1059" s="2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315.01000000000022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315.01000000000022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-315.01000000000022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-315.01000000000022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75" t="str">
        <f>IF(Y1062&lt;0,"NO PAGAR","COBRAR'")</f>
        <v>NO PAGAR</v>
      </c>
      <c r="Y1063" s="175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75" t="str">
        <f>IF(C1062&lt;0,"NO PAGAR","COBRAR'")</f>
        <v>NO PAGAR</v>
      </c>
      <c r="C1064" s="175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68" t="s">
        <v>9</v>
      </c>
      <c r="C1065" s="169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68" t="s">
        <v>9</v>
      </c>
      <c r="Y1065" s="169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ADELANTADO</v>
      </c>
      <c r="C1066" s="10">
        <f>IF(Y1017&lt;=0,Y1017*-1)</f>
        <v>315.01000000000022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ADELANTADO</v>
      </c>
      <c r="Y1066" s="10">
        <f>IF(C1062&lt;=0,C1062*-1)</f>
        <v>315.01000000000022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170" t="s">
        <v>7</v>
      </c>
      <c r="F1073" s="171"/>
      <c r="G1073" s="172"/>
      <c r="H1073" s="5">
        <f>SUM(H1059:H1072)</f>
        <v>0</v>
      </c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70" t="s">
        <v>7</v>
      </c>
      <c r="AB1073" s="171"/>
      <c r="AC1073" s="172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13"/>
      <c r="F1074" s="13"/>
      <c r="G1074" s="13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N1075" s="170" t="s">
        <v>7</v>
      </c>
      <c r="O1075" s="171"/>
      <c r="P1075" s="171"/>
      <c r="Q1075" s="172"/>
      <c r="R1075" s="18">
        <f>SUM(R1059:R1074)</f>
        <v>0</v>
      </c>
      <c r="S1075" s="3"/>
      <c r="V1075" s="17"/>
      <c r="X1075" s="12"/>
      <c r="Y1075" s="10"/>
      <c r="AJ1075" s="170" t="s">
        <v>7</v>
      </c>
      <c r="AK1075" s="171"/>
      <c r="AL1075" s="171"/>
      <c r="AM1075" s="172"/>
      <c r="AN1075" s="18">
        <f>SUM(AN1059:AN1074)</f>
        <v>0</v>
      </c>
      <c r="AO1075" s="3"/>
    </row>
    <row r="1076" spans="2:41">
      <c r="B1076" s="12"/>
      <c r="C1076" s="10"/>
      <c r="V1076" s="17"/>
      <c r="X1076" s="12"/>
      <c r="Y1076" s="10"/>
    </row>
    <row r="1077" spans="2:41">
      <c r="B1077" s="12"/>
      <c r="C1077" s="10"/>
      <c r="V1077" s="17"/>
      <c r="X1077" s="12"/>
      <c r="Y1077" s="10"/>
    </row>
    <row r="1078" spans="2:41">
      <c r="B1078" s="12"/>
      <c r="C1078" s="10"/>
      <c r="E1078" s="14"/>
      <c r="V1078" s="17"/>
      <c r="X1078" s="12"/>
      <c r="Y1078" s="10"/>
      <c r="AA1078" s="14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V1084" s="17"/>
      <c r="X1084" s="11"/>
      <c r="Y1084" s="10"/>
    </row>
    <row r="1085" spans="2:41">
      <c r="B1085" s="15" t="s">
        <v>18</v>
      </c>
      <c r="C1085" s="16">
        <f>SUM(C1066:C1084)</f>
        <v>315.01000000000022</v>
      </c>
      <c r="D1085" t="s">
        <v>22</v>
      </c>
      <c r="E1085" t="s">
        <v>21</v>
      </c>
      <c r="V1085" s="17"/>
      <c r="X1085" s="15" t="s">
        <v>18</v>
      </c>
      <c r="Y1085" s="16">
        <f>SUM(Y1066:Y1084)</f>
        <v>315.01000000000022</v>
      </c>
      <c r="Z1085" t="s">
        <v>22</v>
      </c>
      <c r="AA1085" t="s">
        <v>21</v>
      </c>
    </row>
    <row r="1086" spans="2:41">
      <c r="E1086" s="1" t="s">
        <v>19</v>
      </c>
      <c r="V1086" s="17"/>
      <c r="AA1086" s="1" t="s">
        <v>19</v>
      </c>
    </row>
    <row r="1087" spans="2:41">
      <c r="V1087" s="17"/>
    </row>
    <row r="1088" spans="2:41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552:H552"/>
    <mergeCell ref="AA552:AD552"/>
    <mergeCell ref="B558:C558"/>
    <mergeCell ref="X558:Y558"/>
    <mergeCell ref="B559:C559"/>
    <mergeCell ref="X559:Y559"/>
    <mergeCell ref="E519:G519"/>
    <mergeCell ref="AA519:AC519"/>
    <mergeCell ref="N521:Q521"/>
    <mergeCell ref="B598:C598"/>
    <mergeCell ref="B599:C599"/>
    <mergeCell ref="X599:Y599"/>
    <mergeCell ref="E568:G568"/>
    <mergeCell ref="AA568:AC568"/>
    <mergeCell ref="N570:Q570"/>
    <mergeCell ref="AJ570:AM570"/>
    <mergeCell ref="H586:J587"/>
    <mergeCell ref="AA586:AC587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9:J680"/>
    <mergeCell ref="AA679:AC680"/>
    <mergeCell ref="E639:H639"/>
    <mergeCell ref="AA639:AD639"/>
    <mergeCell ref="B645:C645"/>
    <mergeCell ref="X645:Y645"/>
    <mergeCell ref="B646:C646"/>
    <mergeCell ref="X646:Y646"/>
    <mergeCell ref="AJ702:AM702"/>
    <mergeCell ref="AC726:AE728"/>
    <mergeCell ref="H727:J728"/>
    <mergeCell ref="E684:H684"/>
    <mergeCell ref="AA684:AD684"/>
    <mergeCell ref="X690:Y690"/>
    <mergeCell ref="B691:C691"/>
    <mergeCell ref="B692:C692"/>
    <mergeCell ref="X692:Y692"/>
    <mergeCell ref="E732:H732"/>
    <mergeCell ref="AA732:AD732"/>
    <mergeCell ref="B738:C738"/>
    <mergeCell ref="X738:Y738"/>
    <mergeCell ref="B739:C739"/>
    <mergeCell ref="X739:Y739"/>
    <mergeCell ref="E700:G700"/>
    <mergeCell ref="AA700:AC700"/>
    <mergeCell ref="N702:Q702"/>
    <mergeCell ref="B784:C784"/>
    <mergeCell ref="B785:C785"/>
    <mergeCell ref="X785:Y785"/>
    <mergeCell ref="E748:G748"/>
    <mergeCell ref="AA748:AC748"/>
    <mergeCell ref="N750:Q750"/>
    <mergeCell ref="AJ750:AM750"/>
    <mergeCell ref="H772:J773"/>
    <mergeCell ref="AA772:AC773"/>
    <mergeCell ref="E793:G793"/>
    <mergeCell ref="AA793:AC793"/>
    <mergeCell ref="N795:Q795"/>
    <mergeCell ref="AJ795:AM795"/>
    <mergeCell ref="AC819:AE821"/>
    <mergeCell ref="H820:J821"/>
    <mergeCell ref="E777:H777"/>
    <mergeCell ref="AA777:AD777"/>
    <mergeCell ref="X783:Y783"/>
    <mergeCell ref="E841:G841"/>
    <mergeCell ref="AA841:AC841"/>
    <mergeCell ref="N843:Q843"/>
    <mergeCell ref="AJ843:AM843"/>
    <mergeCell ref="H865:J866"/>
    <mergeCell ref="AA865:AC866"/>
    <mergeCell ref="E825:H825"/>
    <mergeCell ref="AA825:AD825"/>
    <mergeCell ref="B831:C831"/>
    <mergeCell ref="X831:Y831"/>
    <mergeCell ref="B832:C832"/>
    <mergeCell ref="X832:Y832"/>
    <mergeCell ref="AJ888:AM888"/>
    <mergeCell ref="AC913:AE915"/>
    <mergeCell ref="H914:J915"/>
    <mergeCell ref="E870:H870"/>
    <mergeCell ref="AA870:AD870"/>
    <mergeCell ref="X876:Y876"/>
    <mergeCell ref="B877:C877"/>
    <mergeCell ref="B878:C878"/>
    <mergeCell ref="X878:Y878"/>
    <mergeCell ref="E919:H919"/>
    <mergeCell ref="AA919:AD919"/>
    <mergeCell ref="B925:C925"/>
    <mergeCell ref="X925:Y925"/>
    <mergeCell ref="B926:C926"/>
    <mergeCell ref="X926:Y926"/>
    <mergeCell ref="E886:G886"/>
    <mergeCell ref="AA886:AC886"/>
    <mergeCell ref="N888:Q888"/>
    <mergeCell ref="B971:C971"/>
    <mergeCell ref="B972:C972"/>
    <mergeCell ref="X972:Y972"/>
    <mergeCell ref="E935:G935"/>
    <mergeCell ref="AA935:AC935"/>
    <mergeCell ref="N937:Q937"/>
    <mergeCell ref="AJ937:AM937"/>
    <mergeCell ref="H959:J960"/>
    <mergeCell ref="AA959:AC960"/>
    <mergeCell ref="E980:G980"/>
    <mergeCell ref="AA980:AC980"/>
    <mergeCell ref="N982:Q982"/>
    <mergeCell ref="AJ982:AM982"/>
    <mergeCell ref="AC1006:AE1008"/>
    <mergeCell ref="H1007:J1008"/>
    <mergeCell ref="E964:H964"/>
    <mergeCell ref="AA964:AD964"/>
    <mergeCell ref="X970:Y970"/>
    <mergeCell ref="E1028:G1028"/>
    <mergeCell ref="AA1028:AC1028"/>
    <mergeCell ref="N1030:Q1030"/>
    <mergeCell ref="AJ1030:AM1030"/>
    <mergeCell ref="H1052:J1053"/>
    <mergeCell ref="AA1052:AC1053"/>
    <mergeCell ref="E1012:H1012"/>
    <mergeCell ref="AA1012:AD1012"/>
    <mergeCell ref="B1018:C1018"/>
    <mergeCell ref="X1018:Y1018"/>
    <mergeCell ref="B1019:C1019"/>
    <mergeCell ref="X1019:Y1019"/>
    <mergeCell ref="E1073:G1073"/>
    <mergeCell ref="AA1073:AC1073"/>
    <mergeCell ref="N1075:Q1075"/>
    <mergeCell ref="AJ1075:AM1075"/>
    <mergeCell ref="E1057:H1057"/>
    <mergeCell ref="AA1057:AD1057"/>
    <mergeCell ref="X1063:Y1063"/>
    <mergeCell ref="B1064:C1064"/>
    <mergeCell ref="B1065:C1065"/>
    <mergeCell ref="X1065:Y1065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89"/>
  <sheetViews>
    <sheetView topLeftCell="H545" zoomScale="89" zoomScaleNormal="89" workbookViewId="0">
      <selection activeCell="N539" sqref="N539:S55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4" t="s">
        <v>20</v>
      </c>
      <c r="F8" s="174"/>
      <c r="G8" s="174"/>
      <c r="H8" s="174"/>
      <c r="V8" s="17"/>
      <c r="X8" s="23" t="s">
        <v>82</v>
      </c>
      <c r="Y8" s="20">
        <f>IF(B8="PAGADO",0,C13)</f>
        <v>0</v>
      </c>
      <c r="AA8" s="174" t="s">
        <v>20</v>
      </c>
      <c r="AB8" s="174"/>
      <c r="AC8" s="174"/>
      <c r="AD8" s="17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70" t="s">
        <v>7</v>
      </c>
      <c r="AB24" s="171"/>
      <c r="AC24" s="17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4" t="s">
        <v>20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20</v>
      </c>
      <c r="AB53" s="174"/>
      <c r="AC53" s="174"/>
      <c r="AD53" s="17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70" t="s">
        <v>7</v>
      </c>
      <c r="F69" s="171"/>
      <c r="G69" s="17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76" t="s">
        <v>29</v>
      </c>
      <c r="AD100" s="176"/>
      <c r="AE100" s="176"/>
    </row>
    <row r="101" spans="2:41">
      <c r="H101" s="173" t="s">
        <v>28</v>
      </c>
      <c r="I101" s="173"/>
      <c r="J101" s="173"/>
      <c r="V101" s="17"/>
      <c r="AC101" s="176"/>
      <c r="AD101" s="176"/>
      <c r="AE101" s="176"/>
    </row>
    <row r="102" spans="2:41">
      <c r="H102" s="173"/>
      <c r="I102" s="173"/>
      <c r="J102" s="173"/>
      <c r="V102" s="17"/>
      <c r="AC102" s="176"/>
      <c r="AD102" s="176"/>
      <c r="AE102" s="17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74" t="s">
        <v>20</v>
      </c>
      <c r="F106" s="174"/>
      <c r="G106" s="174"/>
      <c r="H106" s="174"/>
      <c r="V106" s="17"/>
      <c r="X106" s="23" t="s">
        <v>32</v>
      </c>
      <c r="Y106" s="20">
        <f>IF(B106="PAGADO",0,C111)</f>
        <v>0</v>
      </c>
      <c r="AA106" s="174" t="s">
        <v>20</v>
      </c>
      <c r="AB106" s="174"/>
      <c r="AC106" s="174"/>
      <c r="AD106" s="17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77" t="str">
        <f>IF(C111&lt;0,"NO PAGAR","COBRAR")</f>
        <v>COBRAR</v>
      </c>
      <c r="C112" s="17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77" t="str">
        <f>IF(Y111&lt;0,"NO PAGAR","COBRAR")</f>
        <v>COBRAR</v>
      </c>
      <c r="Y112" s="17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68" t="s">
        <v>9</v>
      </c>
      <c r="C113" s="16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68" t="s">
        <v>9</v>
      </c>
      <c r="Y113" s="16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70" t="s">
        <v>7</v>
      </c>
      <c r="F122" s="171"/>
      <c r="G122" s="17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70" t="s">
        <v>7</v>
      </c>
      <c r="AB122" s="171"/>
      <c r="AC122" s="17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70" t="s">
        <v>7</v>
      </c>
      <c r="O124" s="171"/>
      <c r="P124" s="171"/>
      <c r="Q124" s="172"/>
      <c r="R124" s="18">
        <f>SUM(R108:R123)</f>
        <v>0</v>
      </c>
      <c r="S124" s="3"/>
      <c r="V124" s="17"/>
      <c r="X124" s="12"/>
      <c r="Y124" s="10"/>
      <c r="AJ124" s="170" t="s">
        <v>7</v>
      </c>
      <c r="AK124" s="171"/>
      <c r="AL124" s="171"/>
      <c r="AM124" s="17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73" t="s">
        <v>30</v>
      </c>
      <c r="I146" s="173"/>
      <c r="J146" s="173"/>
      <c r="V146" s="17"/>
      <c r="AA146" s="173" t="s">
        <v>31</v>
      </c>
      <c r="AB146" s="173"/>
      <c r="AC146" s="173"/>
    </row>
    <row r="147" spans="2:41">
      <c r="H147" s="173"/>
      <c r="I147" s="173"/>
      <c r="J147" s="173"/>
      <c r="V147" s="17"/>
      <c r="AA147" s="173"/>
      <c r="AB147" s="173"/>
      <c r="AC147" s="17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74" t="s">
        <v>20</v>
      </c>
      <c r="F151" s="174"/>
      <c r="G151" s="174"/>
      <c r="H151" s="174"/>
      <c r="V151" s="17"/>
      <c r="X151" s="23" t="s">
        <v>82</v>
      </c>
      <c r="Y151" s="20">
        <f>IF(B151="PAGADO",0,C156)</f>
        <v>0</v>
      </c>
      <c r="AA151" s="174" t="s">
        <v>20</v>
      </c>
      <c r="AB151" s="174"/>
      <c r="AC151" s="174"/>
      <c r="AD151" s="17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75" t="str">
        <f>IF(Y156&lt;0,"NO PAGAR","COBRAR'")</f>
        <v>COBRAR'</v>
      </c>
      <c r="Y157" s="17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75" t="str">
        <f>IF(C156&lt;0,"NO PAGAR","COBRAR'")</f>
        <v>COBRAR'</v>
      </c>
      <c r="C158" s="17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68" t="s">
        <v>9</v>
      </c>
      <c r="C159" s="16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68" t="s">
        <v>9</v>
      </c>
      <c r="Y159" s="16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70" t="s">
        <v>7</v>
      </c>
      <c r="F167" s="171"/>
      <c r="G167" s="17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70" t="s">
        <v>7</v>
      </c>
      <c r="AB167" s="171"/>
      <c r="AC167" s="17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70" t="s">
        <v>7</v>
      </c>
      <c r="O169" s="171"/>
      <c r="P169" s="171"/>
      <c r="Q169" s="172"/>
      <c r="R169" s="18">
        <f>SUM(R153:R168)</f>
        <v>0</v>
      </c>
      <c r="S169" s="3"/>
      <c r="V169" s="17"/>
      <c r="X169" s="12"/>
      <c r="Y169" s="10"/>
      <c r="AJ169" s="170" t="s">
        <v>7</v>
      </c>
      <c r="AK169" s="171"/>
      <c r="AL169" s="171"/>
      <c r="AM169" s="17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76" t="s">
        <v>29</v>
      </c>
      <c r="AD185" s="176"/>
      <c r="AE185" s="176"/>
    </row>
    <row r="186" spans="2:41">
      <c r="H186" s="173" t="s">
        <v>28</v>
      </c>
      <c r="I186" s="173"/>
      <c r="J186" s="173"/>
      <c r="V186" s="17"/>
      <c r="AC186" s="176"/>
      <c r="AD186" s="176"/>
      <c r="AE186" s="176"/>
    </row>
    <row r="187" spans="2:41">
      <c r="H187" s="173"/>
      <c r="I187" s="173"/>
      <c r="J187" s="173"/>
      <c r="V187" s="17"/>
      <c r="AC187" s="176"/>
      <c r="AD187" s="176"/>
      <c r="AE187" s="17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74" t="s">
        <v>20</v>
      </c>
      <c r="F191" s="174"/>
      <c r="G191" s="174"/>
      <c r="H191" s="174"/>
      <c r="V191" s="17"/>
      <c r="X191" s="23" t="s">
        <v>32</v>
      </c>
      <c r="Y191" s="20">
        <f>IF(B191="PAGADO",0,C196)</f>
        <v>0</v>
      </c>
      <c r="AA191" s="174" t="s">
        <v>20</v>
      </c>
      <c r="AB191" s="174"/>
      <c r="AC191" s="174"/>
      <c r="AD191" s="174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77" t="str">
        <f>IF(C196&lt;0,"NO PAGAR","COBRAR")</f>
        <v>COBRAR</v>
      </c>
      <c r="C197" s="177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77" t="str">
        <f>IF(Y196&lt;0,"NO PAGAR","COBRAR")</f>
        <v>COBRAR</v>
      </c>
      <c r="Y197" s="17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68" t="s">
        <v>9</v>
      </c>
      <c r="C198" s="16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68" t="s">
        <v>9</v>
      </c>
      <c r="Y198" s="16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70" t="s">
        <v>7</v>
      </c>
      <c r="F207" s="171"/>
      <c r="G207" s="17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70" t="s">
        <v>7</v>
      </c>
      <c r="AB207" s="171"/>
      <c r="AC207" s="17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70" t="s">
        <v>7</v>
      </c>
      <c r="O209" s="171"/>
      <c r="P209" s="171"/>
      <c r="Q209" s="172"/>
      <c r="R209" s="18">
        <f>SUM(R193:R208)</f>
        <v>0</v>
      </c>
      <c r="S209" s="3"/>
      <c r="V209" s="17"/>
      <c r="X209" s="12"/>
      <c r="Y209" s="10"/>
      <c r="AJ209" s="170" t="s">
        <v>7</v>
      </c>
      <c r="AK209" s="171"/>
      <c r="AL209" s="171"/>
      <c r="AM209" s="17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73" t="s">
        <v>30</v>
      </c>
      <c r="I231" s="173"/>
      <c r="J231" s="173"/>
      <c r="V231" s="17"/>
      <c r="AA231" s="173" t="s">
        <v>31</v>
      </c>
      <c r="AB231" s="173"/>
      <c r="AC231" s="173"/>
    </row>
    <row r="232" spans="1:43">
      <c r="H232" s="173"/>
      <c r="I232" s="173"/>
      <c r="J232" s="173"/>
      <c r="V232" s="17"/>
      <c r="AA232" s="173"/>
      <c r="AB232" s="173"/>
      <c r="AC232" s="17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74" t="s">
        <v>20</v>
      </c>
      <c r="F236" s="174"/>
      <c r="G236" s="174"/>
      <c r="H236" s="174"/>
      <c r="V236" s="17"/>
      <c r="X236" s="23" t="s">
        <v>32</v>
      </c>
      <c r="Y236" s="20">
        <f>IF(B236="PAGADO",0,C241)</f>
        <v>0</v>
      </c>
      <c r="AA236" s="174" t="s">
        <v>20</v>
      </c>
      <c r="AB236" s="174"/>
      <c r="AC236" s="174"/>
      <c r="AD236" s="17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75" t="str">
        <f>IF(Y241&lt;0,"NO PAGAR","COBRAR'")</f>
        <v>COBRAR'</v>
      </c>
      <c r="Y242" s="17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75" t="str">
        <f>IF(C241&lt;0,"NO PAGAR","COBRAR'")</f>
        <v>COBRAR'</v>
      </c>
      <c r="C243" s="17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68" t="s">
        <v>9</v>
      </c>
      <c r="C244" s="16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68" t="s">
        <v>9</v>
      </c>
      <c r="Y244" s="16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70" t="s">
        <v>7</v>
      </c>
      <c r="F252" s="171"/>
      <c r="G252" s="17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70" t="s">
        <v>7</v>
      </c>
      <c r="AB252" s="171"/>
      <c r="AC252" s="17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70" t="s">
        <v>7</v>
      </c>
      <c r="O254" s="171"/>
      <c r="P254" s="171"/>
      <c r="Q254" s="172"/>
      <c r="R254" s="18">
        <f>SUM(R238:R253)</f>
        <v>0</v>
      </c>
      <c r="S254" s="3"/>
      <c r="V254" s="17"/>
      <c r="X254" s="12"/>
      <c r="Y254" s="10"/>
      <c r="AJ254" s="170" t="s">
        <v>7</v>
      </c>
      <c r="AK254" s="171"/>
      <c r="AL254" s="171"/>
      <c r="AM254" s="17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76" t="s">
        <v>29</v>
      </c>
      <c r="AD277" s="176"/>
      <c r="AE277" s="176"/>
    </row>
    <row r="278" spans="2:41">
      <c r="H278" s="173" t="s">
        <v>28</v>
      </c>
      <c r="I278" s="173"/>
      <c r="J278" s="173"/>
      <c r="V278" s="17"/>
      <c r="AC278" s="176"/>
      <c r="AD278" s="176"/>
      <c r="AE278" s="176"/>
    </row>
    <row r="279" spans="2:41">
      <c r="H279" s="173"/>
      <c r="I279" s="173"/>
      <c r="J279" s="173"/>
      <c r="V279" s="17"/>
      <c r="AC279" s="176"/>
      <c r="AD279" s="176"/>
      <c r="AE279" s="17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74" t="s">
        <v>20</v>
      </c>
      <c r="F283" s="174"/>
      <c r="G283" s="174"/>
      <c r="H283" s="174"/>
      <c r="V283" s="17"/>
      <c r="X283" s="23" t="s">
        <v>32</v>
      </c>
      <c r="Y283" s="20">
        <f>IF(B283="PAGADO",0,C288)</f>
        <v>0</v>
      </c>
      <c r="AA283" s="174" t="s">
        <v>20</v>
      </c>
      <c r="AB283" s="174"/>
      <c r="AC283" s="174"/>
      <c r="AD283" s="17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77" t="str">
        <f>IF(C288&lt;0,"NO PAGAR","COBRAR")</f>
        <v>COBRAR</v>
      </c>
      <c r="C289" s="17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77" t="str">
        <f>IF(Y288&lt;0,"NO PAGAR","COBRAR")</f>
        <v>COBRAR</v>
      </c>
      <c r="Y289" s="17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68" t="s">
        <v>9</v>
      </c>
      <c r="C290" s="16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68" t="s">
        <v>9</v>
      </c>
      <c r="Y290" s="16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70" t="s">
        <v>7</v>
      </c>
      <c r="F299" s="171"/>
      <c r="G299" s="17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70" t="s">
        <v>7</v>
      </c>
      <c r="AB299" s="171"/>
      <c r="AC299" s="17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70" t="s">
        <v>7</v>
      </c>
      <c r="O301" s="171"/>
      <c r="P301" s="171"/>
      <c r="Q301" s="172"/>
      <c r="R301" s="18">
        <f>SUM(R285:R300)</f>
        <v>0</v>
      </c>
      <c r="S301" s="3"/>
      <c r="V301" s="17"/>
      <c r="X301" s="12"/>
      <c r="Y301" s="10"/>
      <c r="AJ301" s="170" t="s">
        <v>7</v>
      </c>
      <c r="AK301" s="171"/>
      <c r="AL301" s="171"/>
      <c r="AM301" s="17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73" t="s">
        <v>30</v>
      </c>
      <c r="I323" s="173"/>
      <c r="J323" s="173"/>
      <c r="V323" s="17"/>
      <c r="AA323" s="173" t="s">
        <v>31</v>
      </c>
      <c r="AB323" s="173"/>
      <c r="AC323" s="173"/>
    </row>
    <row r="324" spans="1:43">
      <c r="H324" s="173"/>
      <c r="I324" s="173"/>
      <c r="J324" s="173"/>
      <c r="V324" s="17"/>
      <c r="AA324" s="173"/>
      <c r="AB324" s="173"/>
      <c r="AC324" s="17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74" t="s">
        <v>20</v>
      </c>
      <c r="F328" s="174"/>
      <c r="G328" s="174"/>
      <c r="H328" s="174"/>
      <c r="V328" s="17"/>
      <c r="X328" s="23" t="s">
        <v>156</v>
      </c>
      <c r="Y328" s="20">
        <f>IF(B1089="PAGADO",0,C333)</f>
        <v>0</v>
      </c>
      <c r="AA328" s="174" t="s">
        <v>20</v>
      </c>
      <c r="AB328" s="174"/>
      <c r="AC328" s="174"/>
      <c r="AD328" s="17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75" t="str">
        <f>IF(Y333&lt;0,"NO PAGAR","COBRAR'")</f>
        <v>COBRAR'</v>
      </c>
      <c r="Y334" s="175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75" t="str">
        <f>IF(C333&lt;0,"NO PAGAR","COBRAR'")</f>
        <v>COBRAR'</v>
      </c>
      <c r="C335" s="17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68" t="s">
        <v>9</v>
      </c>
      <c r="C336" s="16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68" t="s">
        <v>9</v>
      </c>
      <c r="Y336" s="16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70" t="s">
        <v>7</v>
      </c>
      <c r="F344" s="171"/>
      <c r="G344" s="17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70" t="s">
        <v>7</v>
      </c>
      <c r="AB344" s="171"/>
      <c r="AC344" s="17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70" t="s">
        <v>7</v>
      </c>
      <c r="O346" s="171"/>
      <c r="P346" s="171"/>
      <c r="Q346" s="172"/>
      <c r="R346" s="18">
        <f>SUM(R330:R345)</f>
        <v>0</v>
      </c>
      <c r="S346" s="3"/>
      <c r="V346" s="17"/>
      <c r="X346" s="12"/>
      <c r="Y346" s="10"/>
      <c r="AJ346" s="170" t="s">
        <v>7</v>
      </c>
      <c r="AK346" s="171"/>
      <c r="AL346" s="171"/>
      <c r="AM346" s="17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73" t="s">
        <v>28</v>
      </c>
      <c r="I371" s="173"/>
      <c r="J371" s="173"/>
      <c r="V371" s="17"/>
    </row>
    <row r="372" spans="2:41">
      <c r="H372" s="173"/>
      <c r="I372" s="173"/>
      <c r="J372" s="173"/>
      <c r="V372" s="17"/>
    </row>
    <row r="373" spans="2:41">
      <c r="V373" s="17"/>
      <c r="X373" s="186" t="s">
        <v>64</v>
      </c>
      <c r="AB373" s="183" t="s">
        <v>29</v>
      </c>
      <c r="AC373" s="183"/>
      <c r="AD373" s="183"/>
    </row>
    <row r="374" spans="2:41">
      <c r="V374" s="17"/>
      <c r="X374" s="186"/>
      <c r="AB374" s="183"/>
      <c r="AC374" s="183"/>
      <c r="AD374" s="183"/>
    </row>
    <row r="375" spans="2:41" ht="23.25">
      <c r="B375" s="22" t="s">
        <v>64</v>
      </c>
      <c r="V375" s="17"/>
      <c r="X375" s="186"/>
      <c r="AB375" s="183"/>
      <c r="AC375" s="183"/>
      <c r="AD375" s="183"/>
    </row>
    <row r="376" spans="2:41" ht="23.25">
      <c r="B376" s="23" t="s">
        <v>130</v>
      </c>
      <c r="C376" s="20">
        <f>IF(X328="PAGADO",0,Y333)</f>
        <v>0</v>
      </c>
      <c r="E376" s="174" t="s">
        <v>930</v>
      </c>
      <c r="F376" s="174"/>
      <c r="G376" s="174"/>
      <c r="H376" s="174"/>
      <c r="V376" s="17"/>
      <c r="X376" s="23" t="s">
        <v>32</v>
      </c>
      <c r="Y376" s="20">
        <f>IF(B376="PAGADO",0,C381)</f>
        <v>0</v>
      </c>
      <c r="AA376" s="174" t="s">
        <v>555</v>
      </c>
      <c r="AB376" s="174"/>
      <c r="AC376" s="174"/>
      <c r="AD376" s="174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77" t="str">
        <f>IF(C381&lt;0,"NO PAGAR","COBRAR")</f>
        <v>COBRAR</v>
      </c>
      <c r="C382" s="17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77" t="str">
        <f>IF(Y381&lt;0,"NO PAGAR","COBRAR")</f>
        <v>COBRAR</v>
      </c>
      <c r="Y382" s="17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68" t="s">
        <v>9</v>
      </c>
      <c r="C383" s="16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68" t="s">
        <v>9</v>
      </c>
      <c r="Y383" s="16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70" t="s">
        <v>7</v>
      </c>
      <c r="AB392" s="171"/>
      <c r="AC392" s="17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70" t="s">
        <v>7</v>
      </c>
      <c r="O394" s="171"/>
      <c r="P394" s="171"/>
      <c r="Q394" s="172"/>
      <c r="R394" s="18">
        <f>SUM(R378:R393)</f>
        <v>0</v>
      </c>
      <c r="S394" s="3"/>
      <c r="V394" s="17"/>
      <c r="X394" s="12"/>
      <c r="Y394" s="10"/>
      <c r="AJ394" s="170" t="s">
        <v>7</v>
      </c>
      <c r="AK394" s="171"/>
      <c r="AL394" s="171"/>
      <c r="AM394" s="172"/>
      <c r="AN394" s="18">
        <f>SUM(AN378:AN393)</f>
        <v>0</v>
      </c>
      <c r="AO394" s="3"/>
    </row>
    <row r="395" spans="2:46">
      <c r="B395" s="12"/>
      <c r="C395" s="10"/>
      <c r="E395" s="170" t="s">
        <v>7</v>
      </c>
      <c r="F395" s="171"/>
      <c r="G395" s="172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73" t="s">
        <v>31</v>
      </c>
      <c r="AB410" s="173"/>
      <c r="AC410" s="173"/>
    </row>
    <row r="411" spans="1:43" ht="15" customHeight="1">
      <c r="H411" s="76"/>
      <c r="I411" s="76"/>
      <c r="J411" s="76"/>
      <c r="V411" s="17"/>
      <c r="AA411" s="173"/>
      <c r="AB411" s="173"/>
      <c r="AC411" s="173"/>
    </row>
    <row r="412" spans="1:43">
      <c r="B412" s="185" t="s">
        <v>64</v>
      </c>
      <c r="F412" s="184" t="s">
        <v>30</v>
      </c>
      <c r="G412" s="184"/>
      <c r="H412" s="184"/>
      <c r="V412" s="17"/>
    </row>
    <row r="413" spans="1:43">
      <c r="B413" s="185"/>
      <c r="F413" s="184"/>
      <c r="G413" s="184"/>
      <c r="H413" s="184"/>
      <c r="V413" s="17"/>
    </row>
    <row r="414" spans="1:43" ht="26.25" customHeight="1">
      <c r="B414" s="185"/>
      <c r="F414" s="184"/>
      <c r="G414" s="184"/>
      <c r="H414" s="184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74" t="s">
        <v>555</v>
      </c>
      <c r="F415" s="174"/>
      <c r="G415" s="174"/>
      <c r="H415" s="174"/>
      <c r="V415" s="17"/>
      <c r="X415" s="23" t="s">
        <v>32</v>
      </c>
      <c r="Y415" s="20">
        <f>IF(B415="PAGADO",0,C420)</f>
        <v>0</v>
      </c>
      <c r="AA415" s="174" t="s">
        <v>555</v>
      </c>
      <c r="AB415" s="174"/>
      <c r="AC415" s="174"/>
      <c r="AD415" s="174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75" t="str">
        <f>IF(Y420&lt;0,"NO PAGAR","COBRAR'")</f>
        <v>NO PAGAR</v>
      </c>
      <c r="Y421" s="17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75" t="str">
        <f>IF(C420&lt;0,"NO PAGAR","COBRAR'")</f>
        <v>COBRAR'</v>
      </c>
      <c r="C422" s="17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68" t="s">
        <v>9</v>
      </c>
      <c r="C423" s="16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8" t="s">
        <v>9</v>
      </c>
      <c r="Y423" s="16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70" t="s">
        <v>7</v>
      </c>
      <c r="AK425" s="171"/>
      <c r="AL425" s="171"/>
      <c r="AM425" s="172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70" t="s">
        <v>7</v>
      </c>
      <c r="F431" s="171"/>
      <c r="G431" s="17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70" t="s">
        <v>7</v>
      </c>
      <c r="AB431" s="171"/>
      <c r="AC431" s="172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70" t="s">
        <v>7</v>
      </c>
      <c r="O433" s="171"/>
      <c r="P433" s="171"/>
      <c r="Q433" s="172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85" t="s">
        <v>66</v>
      </c>
      <c r="F449" s="184" t="s">
        <v>28</v>
      </c>
      <c r="G449" s="184"/>
      <c r="H449" s="184"/>
      <c r="V449" s="17"/>
      <c r="X449" s="186" t="s">
        <v>66</v>
      </c>
      <c r="AB449" s="183" t="s">
        <v>29</v>
      </c>
      <c r="AC449" s="183"/>
      <c r="AD449" s="183"/>
    </row>
    <row r="450" spans="2:41">
      <c r="B450" s="185"/>
      <c r="F450" s="184"/>
      <c r="G450" s="184"/>
      <c r="H450" s="184"/>
      <c r="V450" s="17"/>
      <c r="X450" s="186"/>
      <c r="AB450" s="183"/>
      <c r="AC450" s="183"/>
      <c r="AD450" s="183"/>
    </row>
    <row r="451" spans="2:41" ht="23.25" customHeight="1">
      <c r="B451" s="185"/>
      <c r="F451" s="184"/>
      <c r="G451" s="184"/>
      <c r="H451" s="184"/>
      <c r="V451" s="17"/>
      <c r="X451" s="186"/>
      <c r="AB451" s="183"/>
      <c r="AC451" s="183"/>
      <c r="AD451" s="183"/>
    </row>
    <row r="452" spans="2:41" ht="23.25">
      <c r="B452" s="23" t="s">
        <v>32</v>
      </c>
      <c r="C452" s="20">
        <f>IF(X415="PAGADO",0,Y420)</f>
        <v>-64.009999999999991</v>
      </c>
      <c r="E452" s="174" t="s">
        <v>555</v>
      </c>
      <c r="F452" s="174"/>
      <c r="G452" s="174"/>
      <c r="H452" s="174"/>
      <c r="V452" s="17"/>
      <c r="X452" s="23" t="s">
        <v>32</v>
      </c>
      <c r="Y452" s="20">
        <f>IF(B452="PAGADO",0,C457)</f>
        <v>27.330000000000013</v>
      </c>
      <c r="AA452" s="174" t="s">
        <v>555</v>
      </c>
      <c r="AB452" s="174"/>
      <c r="AC452" s="174"/>
      <c r="AD452" s="174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77" t="str">
        <f>IF(C457&lt;0,"NO PAGAR","COBRAR")</f>
        <v>COBRAR</v>
      </c>
      <c r="C458" s="177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77" t="str">
        <f>IF(Y457&lt;0,"NO PAGAR","COBRAR")</f>
        <v>NO PAGAR</v>
      </c>
      <c r="Y458" s="177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68" t="s">
        <v>9</v>
      </c>
      <c r="C459" s="16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68" t="s">
        <v>9</v>
      </c>
      <c r="Y459" s="16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70" t="s">
        <v>7</v>
      </c>
      <c r="F468" s="171"/>
      <c r="G468" s="17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70" t="s">
        <v>7</v>
      </c>
      <c r="AB468" s="171"/>
      <c r="AC468" s="17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70" t="s">
        <v>7</v>
      </c>
      <c r="O470" s="171"/>
      <c r="P470" s="171"/>
      <c r="Q470" s="17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70" t="s">
        <v>7</v>
      </c>
      <c r="AK472" s="171"/>
      <c r="AL472" s="171"/>
      <c r="AM472" s="172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85" t="s">
        <v>66</v>
      </c>
      <c r="F488" s="189" t="s">
        <v>30</v>
      </c>
      <c r="G488" s="189"/>
      <c r="H488" s="189"/>
      <c r="V488" s="17"/>
      <c r="X488" s="186" t="s">
        <v>66</v>
      </c>
      <c r="AB488" s="184" t="s">
        <v>31</v>
      </c>
      <c r="AC488" s="184"/>
      <c r="AD488" s="184"/>
    </row>
    <row r="489" spans="1:43" ht="15" customHeight="1">
      <c r="B489" s="185"/>
      <c r="F489" s="189"/>
      <c r="G489" s="189"/>
      <c r="H489" s="189"/>
      <c r="V489" s="17"/>
      <c r="X489" s="186"/>
      <c r="AB489" s="184"/>
      <c r="AC489" s="184"/>
      <c r="AD489" s="184"/>
    </row>
    <row r="490" spans="1:43" ht="23.25" customHeight="1">
      <c r="B490" s="185"/>
      <c r="F490" s="189"/>
      <c r="G490" s="189"/>
      <c r="H490" s="189"/>
      <c r="V490" s="17"/>
      <c r="X490" s="186"/>
      <c r="AB490" s="184"/>
      <c r="AC490" s="184"/>
      <c r="AD490" s="184"/>
    </row>
    <row r="491" spans="1:43" ht="23.25">
      <c r="B491" s="23" t="s">
        <v>82</v>
      </c>
      <c r="C491" s="20">
        <f>IF(X452="PAGADO",0,Y457)</f>
        <v>-239.15</v>
      </c>
      <c r="E491" s="174" t="s">
        <v>555</v>
      </c>
      <c r="F491" s="174"/>
      <c r="G491" s="174"/>
      <c r="H491" s="174"/>
      <c r="V491" s="17"/>
      <c r="X491" s="23" t="s">
        <v>32</v>
      </c>
      <c r="Y491" s="20">
        <f>IF(B491="PAGADO",0,C496)</f>
        <v>0</v>
      </c>
      <c r="AA491" s="174" t="s">
        <v>555</v>
      </c>
      <c r="AB491" s="174"/>
      <c r="AC491" s="174"/>
      <c r="AD491" s="174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75" t="str">
        <f>IF(Y496&lt;0,"NO PAGAR","COBRAR'")</f>
        <v>COBRAR'</v>
      </c>
      <c r="Y497" s="175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75" t="str">
        <f>IF(C496&lt;0,"NO PAGAR","COBRAR'")</f>
        <v>COBRAR'</v>
      </c>
      <c r="C498" s="175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68" t="s">
        <v>9</v>
      </c>
      <c r="C499" s="16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68" t="s">
        <v>9</v>
      </c>
      <c r="Y499" s="16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70" t="s">
        <v>7</v>
      </c>
      <c r="F507" s="171"/>
      <c r="G507" s="17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70" t="s">
        <v>7</v>
      </c>
      <c r="AB507" s="171"/>
      <c r="AC507" s="172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70" t="s">
        <v>7</v>
      </c>
      <c r="O509" s="171"/>
      <c r="P509" s="171"/>
      <c r="Q509" s="172"/>
      <c r="R509" s="18">
        <f>SUM(R493:R508)</f>
        <v>25</v>
      </c>
      <c r="S509" s="3"/>
      <c r="V509" s="17"/>
      <c r="X509" s="12"/>
      <c r="Y509" s="10"/>
      <c r="AJ509" s="170" t="s">
        <v>7</v>
      </c>
      <c r="AK509" s="171"/>
      <c r="AL509" s="171"/>
      <c r="AM509" s="172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76" t="s">
        <v>29</v>
      </c>
      <c r="AD532" s="176"/>
      <c r="AE532" s="176"/>
    </row>
    <row r="533" spans="2:41" ht="15" customHeight="1">
      <c r="I533" s="76"/>
      <c r="J533" s="76"/>
      <c r="V533" s="17"/>
      <c r="AC533" s="176"/>
      <c r="AD533" s="176"/>
      <c r="AE533" s="176"/>
    </row>
    <row r="534" spans="2:41" ht="15" customHeight="1">
      <c r="H534" s="76"/>
      <c r="I534" s="76"/>
      <c r="J534" s="76"/>
      <c r="V534" s="17"/>
      <c r="AC534" s="176"/>
      <c r="AD534" s="176"/>
      <c r="AE534" s="176"/>
    </row>
    <row r="535" spans="2:41">
      <c r="B535" s="186" t="s">
        <v>67</v>
      </c>
      <c r="F535" s="184" t="s">
        <v>28</v>
      </c>
      <c r="G535" s="184"/>
      <c r="H535" s="184"/>
      <c r="V535" s="17"/>
    </row>
    <row r="536" spans="2:41">
      <c r="B536" s="186"/>
      <c r="F536" s="184"/>
      <c r="G536" s="184"/>
      <c r="H536" s="184"/>
      <c r="V536" s="17"/>
    </row>
    <row r="537" spans="2:41" ht="26.25" customHeight="1">
      <c r="B537" s="186"/>
      <c r="F537" s="184"/>
      <c r="G537" s="184"/>
      <c r="H537" s="184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74" t="s">
        <v>555</v>
      </c>
      <c r="F538" s="174"/>
      <c r="G538" s="174"/>
      <c r="H538" s="174"/>
      <c r="V538" s="17"/>
      <c r="X538" s="23" t="s">
        <v>32</v>
      </c>
      <c r="Y538" s="20">
        <f>IF(B538="PAGADO",0,C543)</f>
        <v>-76.499999999999773</v>
      </c>
      <c r="AA538" s="174" t="s">
        <v>555</v>
      </c>
      <c r="AB538" s="174"/>
      <c r="AC538" s="174"/>
      <c r="AD538" s="174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670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1037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1020</v>
      </c>
      <c r="H541" s="5">
        <v>150</v>
      </c>
      <c r="N541" s="25">
        <v>45112</v>
      </c>
      <c r="O541" s="3" t="s">
        <v>1044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670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76.499999999999773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593.50000000000023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ht="26.25">
      <c r="B544" s="177" t="str">
        <f>IF(C543&lt;0,"NO PAGAR","COBRAR")</f>
        <v>NO PAGAR</v>
      </c>
      <c r="C544" s="17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7" t="str">
        <f>IF(Y543&lt;0,"NO PAGAR","COBRAR")</f>
        <v>COBRAR</v>
      </c>
      <c r="Y544" s="17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68" t="s">
        <v>9</v>
      </c>
      <c r="C545" s="16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68" t="s">
        <v>9</v>
      </c>
      <c r="Y545" s="16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1032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1028</v>
      </c>
      <c r="C554" s="10">
        <v>114.96</v>
      </c>
      <c r="E554" s="170" t="s">
        <v>7</v>
      </c>
      <c r="F554" s="171"/>
      <c r="G554" s="172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70" t="s">
        <v>7</v>
      </c>
      <c r="AB554" s="171"/>
      <c r="AC554" s="172"/>
      <c r="AD554" s="5">
        <f>SUM(AD540:AD553)</f>
        <v>670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70" t="s">
        <v>7</v>
      </c>
      <c r="O556" s="171"/>
      <c r="P556" s="171"/>
      <c r="Q556" s="172"/>
      <c r="R556" s="18">
        <f>SUM(R540:R555)</f>
        <v>985.81</v>
      </c>
      <c r="S556" s="3"/>
      <c r="V556" s="17"/>
      <c r="X556" s="12"/>
      <c r="Y556" s="10"/>
      <c r="AJ556" s="170" t="s">
        <v>7</v>
      </c>
      <c r="AK556" s="171"/>
      <c r="AL556" s="171"/>
      <c r="AM556" s="172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76.499999999999773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73" t="s">
        <v>31</v>
      </c>
      <c r="AB573" s="173"/>
      <c r="AC573" s="173"/>
    </row>
    <row r="574" spans="1:43" ht="15" customHeight="1">
      <c r="H574" s="76"/>
      <c r="I574" s="76"/>
      <c r="J574" s="76"/>
      <c r="V574" s="17"/>
      <c r="AA574" s="173"/>
      <c r="AB574" s="173"/>
      <c r="AC574" s="173"/>
    </row>
    <row r="575" spans="1:43">
      <c r="B575" s="185" t="s">
        <v>67</v>
      </c>
      <c r="F575" s="184" t="s">
        <v>30</v>
      </c>
      <c r="G575" s="184"/>
      <c r="H575" s="184"/>
      <c r="V575" s="17"/>
    </row>
    <row r="576" spans="1:43">
      <c r="B576" s="185"/>
      <c r="F576" s="184"/>
      <c r="G576" s="184"/>
      <c r="H576" s="184"/>
      <c r="V576" s="17"/>
    </row>
    <row r="577" spans="2:41" ht="26.25" customHeight="1">
      <c r="B577" s="185"/>
      <c r="F577" s="184"/>
      <c r="G577" s="184"/>
      <c r="H577" s="184"/>
      <c r="V577" s="17"/>
      <c r="X577" s="22" t="s">
        <v>67</v>
      </c>
    </row>
    <row r="578" spans="2:41" ht="23.25">
      <c r="B578" s="23" t="s">
        <v>32</v>
      </c>
      <c r="C578" s="20">
        <f>IF(X538="PAGADO",0,C543)</f>
        <v>-76.499999999999773</v>
      </c>
      <c r="E578" s="174" t="s">
        <v>555</v>
      </c>
      <c r="F578" s="174"/>
      <c r="G578" s="174"/>
      <c r="H578" s="174"/>
      <c r="V578" s="17"/>
      <c r="X578" s="23" t="s">
        <v>32</v>
      </c>
      <c r="Y578" s="20">
        <f>IF(B1378="PAGADO",0,C583)</f>
        <v>-15</v>
      </c>
      <c r="AA578" s="174" t="s">
        <v>20</v>
      </c>
      <c r="AB578" s="174"/>
      <c r="AC578" s="174"/>
      <c r="AD578" s="174"/>
    </row>
    <row r="579" spans="2:41">
      <c r="B579" s="1" t="s">
        <v>0</v>
      </c>
      <c r="C579" s="19">
        <f>H594</f>
        <v>0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/>
      <c r="F580" s="3"/>
      <c r="G580" s="3"/>
      <c r="H580" s="5"/>
      <c r="N580" s="25"/>
      <c r="O580" s="3"/>
      <c r="P580" s="3"/>
      <c r="Q580" s="3"/>
      <c r="R580" s="18"/>
      <c r="S580" s="3"/>
      <c r="V580" s="17"/>
      <c r="Y580" s="2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C606</f>
        <v>15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Y606</f>
        <v>15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-15</v>
      </c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-15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75" t="str">
        <f>IF(Y583&lt;0,"NO PAGAR","COBRAR'")</f>
        <v>NO PAGAR</v>
      </c>
      <c r="Y584" s="175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75" t="str">
        <f>IF(C583&lt;0,"NO PAGAR","COBRAR'")</f>
        <v>NO PAGAR</v>
      </c>
      <c r="C585" s="175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68" t="s">
        <v>9</v>
      </c>
      <c r="C586" s="169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68" t="s">
        <v>9</v>
      </c>
      <c r="Y586" s="169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ADELANTADO</v>
      </c>
      <c r="Y587" s="10">
        <f>IF(C583&lt;=0,C583*-1)</f>
        <v>15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70" t="s">
        <v>7</v>
      </c>
      <c r="F594" s="171"/>
      <c r="G594" s="172"/>
      <c r="H594" s="5">
        <f>SUM(H580:H593)</f>
        <v>0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70" t="s">
        <v>7</v>
      </c>
      <c r="AB594" s="171"/>
      <c r="AC594" s="172"/>
      <c r="AD594" s="5">
        <f>SUM(AD580:AD593)</f>
        <v>0</v>
      </c>
      <c r="AJ594" s="3"/>
      <c r="AK594" s="3"/>
      <c r="AL594" s="3"/>
      <c r="AM594" s="3"/>
      <c r="AN594" s="18"/>
      <c r="AO594" s="3"/>
    </row>
    <row r="595" spans="2:41">
      <c r="B595" s="11" t="s">
        <v>17</v>
      </c>
      <c r="C595" s="10"/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70" t="s">
        <v>7</v>
      </c>
      <c r="O596" s="171"/>
      <c r="P596" s="171"/>
      <c r="Q596" s="172"/>
      <c r="R596" s="18">
        <f>SUM(R580:R595)</f>
        <v>0</v>
      </c>
      <c r="S596" s="3"/>
      <c r="V596" s="17"/>
      <c r="X596" s="12"/>
      <c r="Y596" s="10"/>
      <c r="AJ596" s="170" t="s">
        <v>7</v>
      </c>
      <c r="AK596" s="171"/>
      <c r="AL596" s="171"/>
      <c r="AM596" s="172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1"/>
      <c r="C605" s="10"/>
      <c r="V605" s="17"/>
      <c r="X605" s="11"/>
      <c r="Y605" s="10"/>
    </row>
    <row r="606" spans="2:41">
      <c r="B606" s="15" t="s">
        <v>18</v>
      </c>
      <c r="C606" s="16">
        <f>SUM(C587:C605)</f>
        <v>15</v>
      </c>
      <c r="D606" t="s">
        <v>22</v>
      </c>
      <c r="E606" t="s">
        <v>21</v>
      </c>
      <c r="V606" s="17"/>
      <c r="X606" s="15" t="s">
        <v>18</v>
      </c>
      <c r="Y606" s="16">
        <f>SUM(Y587:Y605)</f>
        <v>15</v>
      </c>
      <c r="Z606" t="s">
        <v>22</v>
      </c>
      <c r="AA606" t="s">
        <v>21</v>
      </c>
    </row>
    <row r="607" spans="2:41">
      <c r="E607" s="1" t="s">
        <v>19</v>
      </c>
      <c r="V607" s="17"/>
      <c r="AA607" s="1" t="s">
        <v>19</v>
      </c>
    </row>
    <row r="608" spans="2:41">
      <c r="V608" s="17"/>
    </row>
    <row r="609" spans="2:31">
      <c r="V609" s="17"/>
    </row>
    <row r="610" spans="2:31">
      <c r="V610" s="17"/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  <c r="AC620" s="176" t="s">
        <v>29</v>
      </c>
      <c r="AD620" s="176"/>
      <c r="AE620" s="176"/>
    </row>
    <row r="621" spans="2:31" ht="15" customHeight="1">
      <c r="I621" s="76"/>
      <c r="J621" s="76"/>
      <c r="V621" s="17"/>
      <c r="AC621" s="176"/>
      <c r="AD621" s="176"/>
      <c r="AE621" s="176"/>
    </row>
    <row r="622" spans="2:31" ht="15" customHeight="1">
      <c r="H622" s="76"/>
      <c r="I622" s="76"/>
      <c r="J622" s="76"/>
      <c r="V622" s="17"/>
      <c r="AC622" s="176"/>
      <c r="AD622" s="176"/>
      <c r="AE622" s="176"/>
    </row>
    <row r="623" spans="2:31">
      <c r="B623" s="186" t="s">
        <v>68</v>
      </c>
      <c r="F623" s="184" t="s">
        <v>28</v>
      </c>
      <c r="G623" s="184"/>
      <c r="H623" s="184"/>
      <c r="V623" s="17"/>
    </row>
    <row r="624" spans="2:31">
      <c r="B624" s="186"/>
      <c r="F624" s="184"/>
      <c r="G624" s="184"/>
      <c r="H624" s="184"/>
      <c r="V624" s="17"/>
    </row>
    <row r="625" spans="2:41" ht="26.25" customHeight="1">
      <c r="B625" s="186"/>
      <c r="F625" s="184"/>
      <c r="G625" s="184"/>
      <c r="H625" s="184"/>
      <c r="V625" s="17"/>
      <c r="X625" s="22" t="s">
        <v>68</v>
      </c>
    </row>
    <row r="626" spans="2:41" ht="23.25">
      <c r="B626" s="23" t="s">
        <v>32</v>
      </c>
      <c r="C626" s="20">
        <f>IF(X578="PAGADO",0,Y583)</f>
        <v>-15</v>
      </c>
      <c r="E626" s="174" t="s">
        <v>555</v>
      </c>
      <c r="F626" s="174"/>
      <c r="G626" s="174"/>
      <c r="H626" s="174"/>
      <c r="V626" s="17"/>
      <c r="X626" s="23" t="s">
        <v>32</v>
      </c>
      <c r="Y626" s="20">
        <f>IF(B626="PAGADO",0,C631)</f>
        <v>-15</v>
      </c>
      <c r="AA626" s="174" t="s">
        <v>20</v>
      </c>
      <c r="AB626" s="174"/>
      <c r="AC626" s="174"/>
      <c r="AD626" s="17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C653</f>
        <v>15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Y653</f>
        <v>15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25</v>
      </c>
      <c r="C631" s="21">
        <f>C629-C630</f>
        <v>-15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8</v>
      </c>
      <c r="Y631" s="21">
        <f>Y629-Y630</f>
        <v>-15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6.25">
      <c r="B632" s="177" t="str">
        <f>IF(C631&lt;0,"NO PAGAR","COBRAR")</f>
        <v>NO PAGAR</v>
      </c>
      <c r="C632" s="17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77" t="str">
        <f>IF(Y631&lt;0,"NO PAGAR","COBRAR")</f>
        <v>NO PAGAR</v>
      </c>
      <c r="Y632" s="17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68" t="s">
        <v>9</v>
      </c>
      <c r="C633" s="16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68" t="s">
        <v>9</v>
      </c>
      <c r="Y633" s="169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9" t="str">
        <f>IF(C667&lt;0,"SALDO A FAVOR","SALDO ADELANTAD0'")</f>
        <v>SALDO ADELANTAD0'</v>
      </c>
      <c r="C634" s="10">
        <f>IF(Y578&lt;=0,Y578*-1)</f>
        <v>15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9" t="str">
        <f>IF(C631&lt;0,"SALDO ADELANTADO","SALDO A FAVOR'")</f>
        <v>SALDO ADELANTADO</v>
      </c>
      <c r="Y634" s="10">
        <f>IF(C631&lt;=0,C631*-1)</f>
        <v>15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10</v>
      </c>
      <c r="C635" s="10">
        <f>R644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10</v>
      </c>
      <c r="Y635" s="10">
        <f>AN644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11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11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12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12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13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13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14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14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15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15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16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16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17</v>
      </c>
      <c r="C642" s="10"/>
      <c r="E642" s="170" t="s">
        <v>7</v>
      </c>
      <c r="F642" s="171"/>
      <c r="G642" s="17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17</v>
      </c>
      <c r="Y642" s="10"/>
      <c r="AA642" s="170" t="s">
        <v>7</v>
      </c>
      <c r="AB642" s="171"/>
      <c r="AC642" s="17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2"/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2"/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70" t="s">
        <v>7</v>
      </c>
      <c r="O644" s="171"/>
      <c r="P644" s="171"/>
      <c r="Q644" s="172"/>
      <c r="R644" s="18">
        <f>SUM(R628:R643)</f>
        <v>0</v>
      </c>
      <c r="S644" s="3"/>
      <c r="V644" s="17"/>
      <c r="X644" s="12"/>
      <c r="Y644" s="10"/>
      <c r="AJ644" s="170" t="s">
        <v>7</v>
      </c>
      <c r="AK644" s="171"/>
      <c r="AL644" s="171"/>
      <c r="AM644" s="17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1"/>
      <c r="C652" s="10"/>
      <c r="V652" s="17"/>
      <c r="X652" s="11"/>
      <c r="Y652" s="10"/>
    </row>
    <row r="653" spans="2:41">
      <c r="B653" s="15" t="s">
        <v>18</v>
      </c>
      <c r="C653" s="16">
        <f>SUM(C634:C652)</f>
        <v>15</v>
      </c>
      <c r="V653" s="17"/>
      <c r="X653" s="15" t="s">
        <v>18</v>
      </c>
      <c r="Y653" s="16">
        <f>SUM(Y634:Y652)</f>
        <v>15</v>
      </c>
    </row>
    <row r="654" spans="2:41">
      <c r="D654" t="s">
        <v>22</v>
      </c>
      <c r="E654" t="s">
        <v>21</v>
      </c>
      <c r="V654" s="17"/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V665" s="17"/>
    </row>
    <row r="666" spans="1:43" ht="15" customHeight="1">
      <c r="I666" s="76"/>
      <c r="J666" s="76"/>
      <c r="V666" s="17"/>
      <c r="AA666" s="173" t="s">
        <v>31</v>
      </c>
      <c r="AB666" s="173"/>
      <c r="AC666" s="173"/>
    </row>
    <row r="667" spans="1:43" ht="15" customHeight="1">
      <c r="H667" s="76"/>
      <c r="I667" s="76"/>
      <c r="J667" s="76"/>
      <c r="V667" s="17"/>
      <c r="AA667" s="173"/>
      <c r="AB667" s="173"/>
      <c r="AC667" s="173"/>
    </row>
    <row r="668" spans="1:43">
      <c r="B668" s="185" t="s">
        <v>68</v>
      </c>
      <c r="F668" s="184" t="s">
        <v>30</v>
      </c>
      <c r="G668" s="184"/>
      <c r="H668" s="184"/>
      <c r="V668" s="17"/>
    </row>
    <row r="669" spans="1:43">
      <c r="B669" s="185"/>
      <c r="F669" s="184"/>
      <c r="G669" s="184"/>
      <c r="H669" s="184"/>
      <c r="V669" s="17"/>
    </row>
    <row r="670" spans="1:43" ht="26.25" customHeight="1">
      <c r="B670" s="185"/>
      <c r="F670" s="184"/>
      <c r="G670" s="184"/>
      <c r="H670" s="184"/>
      <c r="V670" s="17"/>
      <c r="X670" s="22" t="s">
        <v>68</v>
      </c>
    </row>
    <row r="671" spans="1:43" ht="23.25">
      <c r="B671" s="23" t="s">
        <v>32</v>
      </c>
      <c r="C671" s="20">
        <f>IF(X626="PAGADO",0,C631)</f>
        <v>-15</v>
      </c>
      <c r="E671" s="174" t="s">
        <v>555</v>
      </c>
      <c r="F671" s="174"/>
      <c r="G671" s="174"/>
      <c r="H671" s="174"/>
      <c r="V671" s="17"/>
      <c r="X671" s="23" t="s">
        <v>32</v>
      </c>
      <c r="Y671" s="20">
        <f>IF(B1471="PAGADO",0,C676)</f>
        <v>-15</v>
      </c>
      <c r="AA671" s="174" t="s">
        <v>20</v>
      </c>
      <c r="AB671" s="174"/>
      <c r="AC671" s="174"/>
      <c r="AD671" s="174"/>
    </row>
    <row r="672" spans="1:43">
      <c r="B672" s="1" t="s">
        <v>0</v>
      </c>
      <c r="C672" s="19">
        <f>H687</f>
        <v>0</v>
      </c>
      <c r="E672" s="2" t="s">
        <v>1</v>
      </c>
      <c r="F672" s="2" t="s">
        <v>2</v>
      </c>
      <c r="G672" s="2" t="s">
        <v>3</v>
      </c>
      <c r="H672" s="2" t="s">
        <v>4</v>
      </c>
      <c r="N672" s="2" t="s">
        <v>1</v>
      </c>
      <c r="O672" s="2" t="s">
        <v>5</v>
      </c>
      <c r="P672" s="2" t="s">
        <v>4</v>
      </c>
      <c r="Q672" s="2" t="s">
        <v>6</v>
      </c>
      <c r="R672" s="2" t="s">
        <v>7</v>
      </c>
      <c r="S672" s="3"/>
      <c r="V672" s="17"/>
      <c r="X672" s="1" t="s">
        <v>0</v>
      </c>
      <c r="Y672" s="19">
        <f>AD687</f>
        <v>0</v>
      </c>
      <c r="AA672" s="2" t="s">
        <v>1</v>
      </c>
      <c r="AB672" s="2" t="s">
        <v>2</v>
      </c>
      <c r="AC672" s="2" t="s">
        <v>3</v>
      </c>
      <c r="AD672" s="2" t="s">
        <v>4</v>
      </c>
      <c r="AJ672" s="2" t="s">
        <v>1</v>
      </c>
      <c r="AK672" s="2" t="s">
        <v>5</v>
      </c>
      <c r="AL672" s="2" t="s">
        <v>4</v>
      </c>
      <c r="AM672" s="2" t="s">
        <v>6</v>
      </c>
      <c r="AN672" s="2" t="s">
        <v>7</v>
      </c>
      <c r="AO672" s="3"/>
    </row>
    <row r="673" spans="2:41">
      <c r="C673" s="2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Y673" s="2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" t="s">
        <v>24</v>
      </c>
      <c r="C674" s="19">
        <f>IF(C671&gt;0,C671+C672,C672)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" t="s">
        <v>24</v>
      </c>
      <c r="Y674" s="19">
        <f>IF(Y671&gt;0,Y671+Y672,Y672)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" t="s">
        <v>9</v>
      </c>
      <c r="C675" s="20">
        <f>C699</f>
        <v>15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" t="s">
        <v>9</v>
      </c>
      <c r="Y675" s="20">
        <f>Y699</f>
        <v>15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6" t="s">
        <v>26</v>
      </c>
      <c r="C676" s="21">
        <f>C674-C675</f>
        <v>-15</v>
      </c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6" t="s">
        <v>27</v>
      </c>
      <c r="Y676" s="21">
        <f>Y674-Y675</f>
        <v>-15</v>
      </c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 ht="16.5" customHeight="1">
      <c r="B677" s="190" t="str">
        <f>IF(C676&lt;0,"NO PAGAR","COBRAR'")</f>
        <v>NO PAGAR</v>
      </c>
      <c r="C677" s="19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75" t="str">
        <f>IF(Y676&lt;0,"NO PAGAR","COBRAR'")</f>
        <v>NO PAGAR</v>
      </c>
      <c r="Y677" s="175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 ht="15.75" customHeight="1">
      <c r="B678" s="191"/>
      <c r="C678" s="191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6"/>
      <c r="Y678" s="8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68" t="s">
        <v>9</v>
      </c>
      <c r="C679" s="169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68" t="s">
        <v>9</v>
      </c>
      <c r="Y679" s="169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9" t="str">
        <f>IF(Y631&lt;0,"SALDO ADELANTADO","SALDO A FAVOR '")</f>
        <v>SALDO ADELANTADO</v>
      </c>
      <c r="C680" s="10">
        <f>IF(Y631&lt;=0,Y631*-1)</f>
        <v>15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9" t="str">
        <f>IF(C676&lt;0,"SALDO ADELANTADO","SALDO A FAVOR'")</f>
        <v>SALDO ADELANTADO</v>
      </c>
      <c r="Y680" s="10">
        <f>IF(C676&lt;=0,C676*-1)</f>
        <v>15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10</v>
      </c>
      <c r="C681" s="10">
        <f>R689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10</v>
      </c>
      <c r="Y681" s="10">
        <f>AN689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11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11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12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12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13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13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14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14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15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15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16</v>
      </c>
      <c r="C687" s="10"/>
      <c r="E687" s="170" t="s">
        <v>7</v>
      </c>
      <c r="F687" s="171"/>
      <c r="G687" s="172"/>
      <c r="H687" s="5">
        <f>SUM(H673:H686)</f>
        <v>0</v>
      </c>
      <c r="N687" s="3"/>
      <c r="O687" s="3"/>
      <c r="P687" s="3"/>
      <c r="Q687" s="3"/>
      <c r="R687" s="18"/>
      <c r="S687" s="3"/>
      <c r="V687" s="17"/>
      <c r="X687" s="11" t="s">
        <v>16</v>
      </c>
      <c r="Y687" s="10"/>
      <c r="AA687" s="170" t="s">
        <v>7</v>
      </c>
      <c r="AB687" s="171"/>
      <c r="AC687" s="172"/>
      <c r="AD687" s="5">
        <f>SUM(AD673:AD686)</f>
        <v>0</v>
      </c>
      <c r="AJ687" s="3"/>
      <c r="AK687" s="3"/>
      <c r="AL687" s="3"/>
      <c r="AM687" s="3"/>
      <c r="AN687" s="18"/>
      <c r="AO687" s="3"/>
    </row>
    <row r="688" spans="2:41">
      <c r="B688" s="11" t="s">
        <v>17</v>
      </c>
      <c r="C688" s="10"/>
      <c r="E688" s="13"/>
      <c r="F688" s="13"/>
      <c r="G688" s="13"/>
      <c r="N688" s="3"/>
      <c r="O688" s="3"/>
      <c r="P688" s="3"/>
      <c r="Q688" s="3"/>
      <c r="R688" s="18"/>
      <c r="S688" s="3"/>
      <c r="V688" s="17"/>
      <c r="X688" s="11" t="s">
        <v>17</v>
      </c>
      <c r="Y688" s="10"/>
      <c r="AA688" s="13"/>
      <c r="AB688" s="13"/>
      <c r="AC688" s="13"/>
      <c r="AJ688" s="3"/>
      <c r="AK688" s="3"/>
      <c r="AL688" s="3"/>
      <c r="AM688" s="3"/>
      <c r="AN688" s="18"/>
      <c r="AO688" s="3"/>
    </row>
    <row r="689" spans="2:41">
      <c r="B689" s="12"/>
      <c r="C689" s="10"/>
      <c r="N689" s="170" t="s">
        <v>7</v>
      </c>
      <c r="O689" s="171"/>
      <c r="P689" s="171"/>
      <c r="Q689" s="172"/>
      <c r="R689" s="18">
        <f>SUM(R673:R688)</f>
        <v>0</v>
      </c>
      <c r="S689" s="3"/>
      <c r="V689" s="17"/>
      <c r="X689" s="12"/>
      <c r="Y689" s="10"/>
      <c r="AJ689" s="170" t="s">
        <v>7</v>
      </c>
      <c r="AK689" s="171"/>
      <c r="AL689" s="171"/>
      <c r="AM689" s="172"/>
      <c r="AN689" s="18">
        <f>SUM(AN673:AN688)</f>
        <v>0</v>
      </c>
      <c r="AO689" s="3"/>
    </row>
    <row r="690" spans="2:41">
      <c r="B690" s="12"/>
      <c r="C690" s="10"/>
      <c r="V690" s="17"/>
      <c r="X690" s="12"/>
      <c r="Y690" s="10"/>
    </row>
    <row r="691" spans="2:41">
      <c r="B691" s="12"/>
      <c r="C691" s="10"/>
      <c r="V691" s="17"/>
      <c r="X691" s="12"/>
      <c r="Y691" s="10"/>
    </row>
    <row r="692" spans="2:41">
      <c r="B692" s="12"/>
      <c r="C692" s="10"/>
      <c r="E692" s="14"/>
      <c r="V692" s="17"/>
      <c r="X692" s="12"/>
      <c r="Y692" s="10"/>
      <c r="AA692" s="14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1"/>
      <c r="C698" s="10"/>
      <c r="V698" s="17"/>
      <c r="X698" s="11"/>
      <c r="Y698" s="10"/>
    </row>
    <row r="699" spans="2:41">
      <c r="B699" s="15" t="s">
        <v>18</v>
      </c>
      <c r="C699" s="16">
        <f>SUM(C680:C698)</f>
        <v>15</v>
      </c>
      <c r="D699" t="s">
        <v>22</v>
      </c>
      <c r="E699" t="s">
        <v>21</v>
      </c>
      <c r="V699" s="17"/>
      <c r="X699" s="15" t="s">
        <v>18</v>
      </c>
      <c r="Y699" s="16">
        <f>SUM(Y680:Y698)</f>
        <v>15</v>
      </c>
      <c r="Z699" t="s">
        <v>22</v>
      </c>
      <c r="AA699" t="s">
        <v>21</v>
      </c>
    </row>
    <row r="700" spans="2:41">
      <c r="E700" s="1" t="s">
        <v>19</v>
      </c>
      <c r="V700" s="17"/>
      <c r="AA700" s="1" t="s">
        <v>19</v>
      </c>
    </row>
    <row r="701" spans="2:41">
      <c r="V701" s="17"/>
    </row>
    <row r="702" spans="2:41">
      <c r="V702" s="17"/>
    </row>
    <row r="703" spans="2:41">
      <c r="V703" s="17"/>
    </row>
    <row r="704" spans="2:41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</row>
    <row r="711" spans="2:41">
      <c r="V711" s="17"/>
    </row>
    <row r="712" spans="2:41">
      <c r="V712" s="17"/>
    </row>
    <row r="713" spans="2:41">
      <c r="V713" s="17"/>
      <c r="AC713" s="176" t="s">
        <v>29</v>
      </c>
      <c r="AD713" s="176"/>
      <c r="AE713" s="176"/>
    </row>
    <row r="714" spans="2:41" ht="15" customHeight="1">
      <c r="I714" s="76"/>
      <c r="J714" s="76"/>
      <c r="V714" s="17"/>
      <c r="AC714" s="176"/>
      <c r="AD714" s="176"/>
      <c r="AE714" s="176"/>
    </row>
    <row r="715" spans="2:41" ht="15" customHeight="1">
      <c r="H715" s="76"/>
      <c r="I715" s="76"/>
      <c r="J715" s="76"/>
      <c r="V715" s="17"/>
      <c r="AC715" s="176"/>
      <c r="AD715" s="176"/>
      <c r="AE715" s="176"/>
    </row>
    <row r="716" spans="2:41">
      <c r="B716" s="186" t="s">
        <v>69</v>
      </c>
      <c r="F716" s="184" t="s">
        <v>28</v>
      </c>
      <c r="G716" s="184"/>
      <c r="H716" s="184"/>
      <c r="V716" s="17"/>
    </row>
    <row r="717" spans="2:41">
      <c r="B717" s="186"/>
      <c r="F717" s="184"/>
      <c r="G717" s="184"/>
      <c r="H717" s="184"/>
      <c r="V717" s="17"/>
    </row>
    <row r="718" spans="2:41" ht="26.25" customHeight="1">
      <c r="B718" s="186"/>
      <c r="F718" s="184"/>
      <c r="G718" s="184"/>
      <c r="H718" s="184"/>
      <c r="V718" s="17"/>
      <c r="X718" s="22" t="s">
        <v>69</v>
      </c>
    </row>
    <row r="719" spans="2:41" ht="23.25">
      <c r="B719" s="23" t="s">
        <v>32</v>
      </c>
      <c r="C719" s="20">
        <f>IF(X671="PAGADO",0,Y676)</f>
        <v>-15</v>
      </c>
      <c r="E719" s="174" t="s">
        <v>555</v>
      </c>
      <c r="F719" s="174"/>
      <c r="G719" s="174"/>
      <c r="H719" s="174"/>
      <c r="V719" s="17"/>
      <c r="X719" s="23" t="s">
        <v>32</v>
      </c>
      <c r="Y719" s="20">
        <f>IF(B719="PAGADO",0,C724)</f>
        <v>-15</v>
      </c>
      <c r="AA719" s="174" t="s">
        <v>20</v>
      </c>
      <c r="AB719" s="174"/>
      <c r="AC719" s="174"/>
      <c r="AD719" s="174"/>
    </row>
    <row r="720" spans="2:41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C746</f>
        <v>15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Y746</f>
        <v>15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25</v>
      </c>
      <c r="C724" s="21">
        <f>C722-C723</f>
        <v>-15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8</v>
      </c>
      <c r="Y724" s="21">
        <f>Y722-Y723</f>
        <v>-15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6.25">
      <c r="B725" s="177" t="str">
        <f>IF(C724&lt;0,"NO PAGAR","COBRAR")</f>
        <v>NO PAGAR</v>
      </c>
      <c r="C725" s="17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77" t="str">
        <f>IF(Y724&lt;0,"NO PAGAR","COBRAR")</f>
        <v>NO PAGAR</v>
      </c>
      <c r="Y725" s="177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68" t="s">
        <v>9</v>
      </c>
      <c r="C726" s="16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68" t="s">
        <v>9</v>
      </c>
      <c r="Y726" s="16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9" t="str">
        <f>IF(C760&lt;0,"SALDO A FAVOR","SALDO ADELANTAD0'")</f>
        <v>SALDO ADELANTAD0'</v>
      </c>
      <c r="C727" s="10">
        <f>IF(Y671&lt;=0,Y671*-1)</f>
        <v>15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9" t="str">
        <f>IF(C724&lt;0,"SALDO ADELANTADO","SALDO A FAVOR'")</f>
        <v>SALDO ADELANTADO</v>
      </c>
      <c r="Y727" s="10">
        <f>IF(C724&lt;=0,C724*-1)</f>
        <v>15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10</v>
      </c>
      <c r="C728" s="10">
        <f>R737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10</v>
      </c>
      <c r="Y728" s="10">
        <f>AN737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11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11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12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12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13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13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14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14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15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15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16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16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17</v>
      </c>
      <c r="C735" s="10"/>
      <c r="E735" s="170" t="s">
        <v>7</v>
      </c>
      <c r="F735" s="171"/>
      <c r="G735" s="17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17</v>
      </c>
      <c r="Y735" s="10"/>
      <c r="AA735" s="170" t="s">
        <v>7</v>
      </c>
      <c r="AB735" s="171"/>
      <c r="AC735" s="17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2"/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2"/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70" t="s">
        <v>7</v>
      </c>
      <c r="O737" s="171"/>
      <c r="P737" s="171"/>
      <c r="Q737" s="172"/>
      <c r="R737" s="18">
        <f>SUM(R721:R736)</f>
        <v>0</v>
      </c>
      <c r="S737" s="3"/>
      <c r="V737" s="17"/>
      <c r="X737" s="12"/>
      <c r="Y737" s="10"/>
      <c r="AJ737" s="170" t="s">
        <v>7</v>
      </c>
      <c r="AK737" s="171"/>
      <c r="AL737" s="171"/>
      <c r="AM737" s="17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1"/>
      <c r="C745" s="10"/>
      <c r="V745" s="17"/>
      <c r="X745" s="11"/>
      <c r="Y745" s="10"/>
    </row>
    <row r="746" spans="2:41">
      <c r="B746" s="15" t="s">
        <v>18</v>
      </c>
      <c r="C746" s="16">
        <f>SUM(C727:C745)</f>
        <v>15</v>
      </c>
      <c r="V746" s="17"/>
      <c r="X746" s="15" t="s">
        <v>18</v>
      </c>
      <c r="Y746" s="16">
        <f>SUM(Y727:Y745)</f>
        <v>15</v>
      </c>
    </row>
    <row r="747" spans="2:41">
      <c r="D747" t="s">
        <v>22</v>
      </c>
      <c r="E747" t="s">
        <v>21</v>
      </c>
      <c r="V747" s="17"/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V758" s="17"/>
    </row>
    <row r="759" spans="1:43" ht="15" customHeight="1">
      <c r="H759" s="76" t="s">
        <v>30</v>
      </c>
      <c r="I759" s="76"/>
      <c r="J759" s="76"/>
      <c r="V759" s="17"/>
      <c r="AA759" s="173" t="s">
        <v>31</v>
      </c>
      <c r="AB759" s="173"/>
      <c r="AC759" s="173"/>
    </row>
    <row r="760" spans="1:43" ht="15" customHeight="1">
      <c r="H760" s="76"/>
      <c r="I760" s="76"/>
      <c r="J760" s="76"/>
      <c r="V760" s="17"/>
      <c r="AA760" s="173"/>
      <c r="AB760" s="173"/>
      <c r="AC760" s="173"/>
    </row>
    <row r="761" spans="1:43">
      <c r="V761" s="17"/>
    </row>
    <row r="762" spans="1:43">
      <c r="V762" s="17"/>
    </row>
    <row r="763" spans="1:43" ht="23.25">
      <c r="B763" s="24" t="s">
        <v>69</v>
      </c>
      <c r="V763" s="17"/>
      <c r="X763" s="22" t="s">
        <v>69</v>
      </c>
    </row>
    <row r="764" spans="1:43" ht="23.25">
      <c r="B764" s="23" t="s">
        <v>32</v>
      </c>
      <c r="C764" s="20">
        <f>IF(X719="PAGADO",0,C724)</f>
        <v>-15</v>
      </c>
      <c r="E764" s="174" t="s">
        <v>555</v>
      </c>
      <c r="F764" s="174"/>
      <c r="G764" s="174"/>
      <c r="H764" s="174"/>
      <c r="V764" s="17"/>
      <c r="X764" s="23" t="s">
        <v>32</v>
      </c>
      <c r="Y764" s="20">
        <f>IF(B1564="PAGADO",0,C769)</f>
        <v>-15</v>
      </c>
      <c r="AA764" s="174" t="s">
        <v>20</v>
      </c>
      <c r="AB764" s="174"/>
      <c r="AC764" s="174"/>
      <c r="AD764" s="174"/>
    </row>
    <row r="765" spans="1:43">
      <c r="B765" s="1" t="s">
        <v>0</v>
      </c>
      <c r="C765" s="19">
        <f>H780</f>
        <v>0</v>
      </c>
      <c r="E765" s="2" t="s">
        <v>1</v>
      </c>
      <c r="F765" s="2" t="s">
        <v>2</v>
      </c>
      <c r="G765" s="2" t="s">
        <v>3</v>
      </c>
      <c r="H765" s="2" t="s">
        <v>4</v>
      </c>
      <c r="N765" s="2" t="s">
        <v>1</v>
      </c>
      <c r="O765" s="2" t="s">
        <v>5</v>
      </c>
      <c r="P765" s="2" t="s">
        <v>4</v>
      </c>
      <c r="Q765" s="2" t="s">
        <v>6</v>
      </c>
      <c r="R765" s="2" t="s">
        <v>7</v>
      </c>
      <c r="S765" s="3"/>
      <c r="V765" s="17"/>
      <c r="X765" s="1" t="s">
        <v>0</v>
      </c>
      <c r="Y765" s="19">
        <f>AD780</f>
        <v>0</v>
      </c>
      <c r="AA765" s="2" t="s">
        <v>1</v>
      </c>
      <c r="AB765" s="2" t="s">
        <v>2</v>
      </c>
      <c r="AC765" s="2" t="s">
        <v>3</v>
      </c>
      <c r="AD765" s="2" t="s">
        <v>4</v>
      </c>
      <c r="AJ765" s="2" t="s">
        <v>1</v>
      </c>
      <c r="AK765" s="2" t="s">
        <v>5</v>
      </c>
      <c r="AL765" s="2" t="s">
        <v>4</v>
      </c>
      <c r="AM765" s="2" t="s">
        <v>6</v>
      </c>
      <c r="AN765" s="2" t="s">
        <v>7</v>
      </c>
      <c r="AO765" s="3"/>
    </row>
    <row r="766" spans="1:43">
      <c r="C766" s="2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Y766" s="2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>
      <c r="B767" s="1" t="s">
        <v>24</v>
      </c>
      <c r="C767" s="19">
        <f>IF(C764&gt;0,C764+C765,C765)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24</v>
      </c>
      <c r="Y767" s="19">
        <f>IF(Y764&gt;0,Y764+Y765,Y765)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9</v>
      </c>
      <c r="C768" s="20">
        <f>C792</f>
        <v>15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9</v>
      </c>
      <c r="Y768" s="20">
        <f>Y792</f>
        <v>15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6" t="s">
        <v>26</v>
      </c>
      <c r="C769" s="21">
        <f>C767-C768</f>
        <v>-15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6" t="s">
        <v>27</v>
      </c>
      <c r="Y769" s="21">
        <f>Y767-Y768</f>
        <v>-15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6"/>
      <c r="C770" s="7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75" t="str">
        <f>IF(Y769&lt;0,"NO PAGAR","COBRAR'")</f>
        <v>NO PAGAR</v>
      </c>
      <c r="Y770" s="175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175" t="str">
        <f>IF(C769&lt;0,"NO PAGAR","COBRAR'")</f>
        <v>NO PAGAR</v>
      </c>
      <c r="C771" s="175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6"/>
      <c r="Y771" s="8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68" t="s">
        <v>9</v>
      </c>
      <c r="C772" s="169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68" t="s">
        <v>9</v>
      </c>
      <c r="Y772" s="169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9" t="str">
        <f>IF(Y724&lt;0,"SALDO ADELANTADO","SALDO A FAVOR '")</f>
        <v>SALDO ADELANTADO</v>
      </c>
      <c r="C773" s="10">
        <f>IF(Y724&lt;=0,Y724*-1)</f>
        <v>15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9" t="str">
        <f>IF(C769&lt;0,"SALDO ADELANTADO","SALDO A FAVOR'")</f>
        <v>SALDO ADELANTADO</v>
      </c>
      <c r="Y773" s="10">
        <f>IF(C769&lt;=0,C769*-1)</f>
        <v>15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10</v>
      </c>
      <c r="C774" s="10">
        <f>R782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10</v>
      </c>
      <c r="Y774" s="10">
        <f>AN782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11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11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12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12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13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13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14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14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15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15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16</v>
      </c>
      <c r="C780" s="10"/>
      <c r="E780" s="170" t="s">
        <v>7</v>
      </c>
      <c r="F780" s="171"/>
      <c r="G780" s="172"/>
      <c r="H780" s="5">
        <f>SUM(H766:H779)</f>
        <v>0</v>
      </c>
      <c r="N780" s="3"/>
      <c r="O780" s="3"/>
      <c r="P780" s="3"/>
      <c r="Q780" s="3"/>
      <c r="R780" s="18"/>
      <c r="S780" s="3"/>
      <c r="V780" s="17"/>
      <c r="X780" s="11" t="s">
        <v>16</v>
      </c>
      <c r="Y780" s="10"/>
      <c r="AA780" s="170" t="s">
        <v>7</v>
      </c>
      <c r="AB780" s="171"/>
      <c r="AC780" s="172"/>
      <c r="AD780" s="5">
        <f>SUM(AD766:AD779)</f>
        <v>0</v>
      </c>
      <c r="AJ780" s="3"/>
      <c r="AK780" s="3"/>
      <c r="AL780" s="3"/>
      <c r="AM780" s="3"/>
      <c r="AN780" s="18"/>
      <c r="AO780" s="3"/>
    </row>
    <row r="781" spans="2:41">
      <c r="B781" s="11" t="s">
        <v>17</v>
      </c>
      <c r="C781" s="10"/>
      <c r="E781" s="13"/>
      <c r="F781" s="13"/>
      <c r="G781" s="13"/>
      <c r="N781" s="3"/>
      <c r="O781" s="3"/>
      <c r="P781" s="3"/>
      <c r="Q781" s="3"/>
      <c r="R781" s="18"/>
      <c r="S781" s="3"/>
      <c r="V781" s="17"/>
      <c r="X781" s="11" t="s">
        <v>17</v>
      </c>
      <c r="Y781" s="10"/>
      <c r="AA781" s="13"/>
      <c r="AB781" s="13"/>
      <c r="AC781" s="13"/>
      <c r="AJ781" s="3"/>
      <c r="AK781" s="3"/>
      <c r="AL781" s="3"/>
      <c r="AM781" s="3"/>
      <c r="AN781" s="18"/>
      <c r="AO781" s="3"/>
    </row>
    <row r="782" spans="2:41">
      <c r="B782" s="12"/>
      <c r="C782" s="10"/>
      <c r="N782" s="170" t="s">
        <v>7</v>
      </c>
      <c r="O782" s="171"/>
      <c r="P782" s="171"/>
      <c r="Q782" s="172"/>
      <c r="R782" s="18">
        <f>SUM(R766:R781)</f>
        <v>0</v>
      </c>
      <c r="S782" s="3"/>
      <c r="V782" s="17"/>
      <c r="X782" s="12"/>
      <c r="Y782" s="10"/>
      <c r="AJ782" s="170" t="s">
        <v>7</v>
      </c>
      <c r="AK782" s="171"/>
      <c r="AL782" s="171"/>
      <c r="AM782" s="172"/>
      <c r="AN782" s="18">
        <f>SUM(AN766:AN781)</f>
        <v>0</v>
      </c>
      <c r="AO782" s="3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E785" s="14"/>
      <c r="V785" s="17"/>
      <c r="X785" s="12"/>
      <c r="Y785" s="10"/>
      <c r="AA785" s="14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1"/>
      <c r="C791" s="10"/>
      <c r="V791" s="17"/>
      <c r="X791" s="11"/>
      <c r="Y791" s="10"/>
    </row>
    <row r="792" spans="2:27">
      <c r="B792" s="15" t="s">
        <v>18</v>
      </c>
      <c r="C792" s="16">
        <f>SUM(C773:C791)</f>
        <v>15</v>
      </c>
      <c r="D792" t="s">
        <v>22</v>
      </c>
      <c r="E792" t="s">
        <v>21</v>
      </c>
      <c r="V792" s="17"/>
      <c r="X792" s="15" t="s">
        <v>18</v>
      </c>
      <c r="Y792" s="16">
        <f>SUM(Y773:Y791)</f>
        <v>15</v>
      </c>
      <c r="Z792" t="s">
        <v>22</v>
      </c>
      <c r="AA792" t="s">
        <v>21</v>
      </c>
    </row>
    <row r="793" spans="2:27">
      <c r="E793" s="1" t="s">
        <v>19</v>
      </c>
      <c r="V793" s="17"/>
      <c r="AA793" s="1" t="s">
        <v>19</v>
      </c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  <c r="AC806" s="176" t="s">
        <v>29</v>
      </c>
      <c r="AD806" s="176"/>
      <c r="AE806" s="176"/>
    </row>
    <row r="807" spans="2:41" ht="15" customHeight="1">
      <c r="H807" s="76" t="s">
        <v>28</v>
      </c>
      <c r="I807" s="76"/>
      <c r="J807" s="76"/>
      <c r="V807" s="17"/>
      <c r="AC807" s="176"/>
      <c r="AD807" s="176"/>
      <c r="AE807" s="176"/>
    </row>
    <row r="808" spans="2:41" ht="15" customHeight="1">
      <c r="H808" s="76"/>
      <c r="I808" s="76"/>
      <c r="J808" s="76"/>
      <c r="V808" s="17"/>
      <c r="AC808" s="176"/>
      <c r="AD808" s="176"/>
      <c r="AE808" s="176"/>
    </row>
    <row r="809" spans="2:41">
      <c r="V809" s="17"/>
    </row>
    <row r="810" spans="2:41">
      <c r="V810" s="17"/>
    </row>
    <row r="811" spans="2:41" ht="23.25">
      <c r="B811" s="22" t="s">
        <v>70</v>
      </c>
      <c r="V811" s="17"/>
      <c r="X811" s="22" t="s">
        <v>70</v>
      </c>
    </row>
    <row r="812" spans="2:41" ht="23.25">
      <c r="B812" s="23" t="s">
        <v>32</v>
      </c>
      <c r="C812" s="20">
        <f>IF(X764="PAGADO",0,Y769)</f>
        <v>-15</v>
      </c>
      <c r="E812" s="174" t="s">
        <v>555</v>
      </c>
      <c r="F812" s="174"/>
      <c r="G812" s="174"/>
      <c r="H812" s="174"/>
      <c r="V812" s="17"/>
      <c r="X812" s="23" t="s">
        <v>32</v>
      </c>
      <c r="Y812" s="20">
        <f>IF(B812="PAGADO",0,C817)</f>
        <v>-15</v>
      </c>
      <c r="AA812" s="174" t="s">
        <v>20</v>
      </c>
      <c r="AB812" s="174"/>
      <c r="AC812" s="174"/>
      <c r="AD812" s="174"/>
    </row>
    <row r="813" spans="2:41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2:41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IF(Y812&gt;0,Y813+Y812,Y813)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9</v>
      </c>
      <c r="C816" s="20">
        <f>C839</f>
        <v>15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Y839</f>
        <v>15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25</v>
      </c>
      <c r="C817" s="21">
        <f>C815-C816</f>
        <v>-15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8</v>
      </c>
      <c r="Y817" s="21">
        <f>Y815-Y816</f>
        <v>-15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6.25">
      <c r="B818" s="177" t="str">
        <f>IF(C817&lt;0,"NO PAGAR","COBRAR")</f>
        <v>NO PAGAR</v>
      </c>
      <c r="C818" s="17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77" t="str">
        <f>IF(Y817&lt;0,"NO PAGAR","COBRAR")</f>
        <v>NO PAGAR</v>
      </c>
      <c r="Y818" s="177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68" t="s">
        <v>9</v>
      </c>
      <c r="C819" s="16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68" t="s">
        <v>9</v>
      </c>
      <c r="Y819" s="16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9" t="str">
        <f>IF(C853&lt;0,"SALDO A FAVOR","SALDO ADELANTAD0'")</f>
        <v>SALDO ADELANTAD0'</v>
      </c>
      <c r="C820" s="10">
        <f>IF(Y764&lt;=0,Y764*-1)</f>
        <v>15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9" t="str">
        <f>IF(C817&lt;0,"SALDO ADELANTADO","SALDO A FAVOR'")</f>
        <v>SALDO ADELANTADO</v>
      </c>
      <c r="Y820" s="10">
        <f>IF(C817&lt;=0,C817*-1)</f>
        <v>15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10</v>
      </c>
      <c r="C821" s="10">
        <f>R830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10</v>
      </c>
      <c r="Y821" s="10">
        <f>AN830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11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11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12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12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13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13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14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14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15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15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16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16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17</v>
      </c>
      <c r="C828" s="10"/>
      <c r="E828" s="170" t="s">
        <v>7</v>
      </c>
      <c r="F828" s="171"/>
      <c r="G828" s="17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17</v>
      </c>
      <c r="Y828" s="10"/>
      <c r="AA828" s="170" t="s">
        <v>7</v>
      </c>
      <c r="AB828" s="171"/>
      <c r="AC828" s="17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2"/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2"/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70" t="s">
        <v>7</v>
      </c>
      <c r="O830" s="171"/>
      <c r="P830" s="171"/>
      <c r="Q830" s="172"/>
      <c r="R830" s="18">
        <f>SUM(R814:R829)</f>
        <v>0</v>
      </c>
      <c r="S830" s="3"/>
      <c r="V830" s="17"/>
      <c r="X830" s="12"/>
      <c r="Y830" s="10"/>
      <c r="AJ830" s="170" t="s">
        <v>7</v>
      </c>
      <c r="AK830" s="171"/>
      <c r="AL830" s="171"/>
      <c r="AM830" s="17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E833" s="14"/>
      <c r="V833" s="17"/>
      <c r="X833" s="12"/>
      <c r="Y833" s="10"/>
      <c r="AA833" s="14"/>
    </row>
    <row r="834" spans="1:43">
      <c r="B834" s="12"/>
      <c r="C834" s="10"/>
      <c r="V834" s="17"/>
      <c r="X834" s="12"/>
      <c r="Y834" s="10"/>
    </row>
    <row r="835" spans="1:43">
      <c r="B835" s="12"/>
      <c r="C835" s="10"/>
      <c r="V835" s="17"/>
      <c r="X835" s="12"/>
      <c r="Y835" s="10"/>
    </row>
    <row r="836" spans="1:43">
      <c r="B836" s="12"/>
      <c r="C836" s="10"/>
      <c r="V836" s="17"/>
      <c r="X836" s="12"/>
      <c r="Y836" s="10"/>
    </row>
    <row r="837" spans="1:43">
      <c r="B837" s="12"/>
      <c r="C837" s="10"/>
      <c r="V837" s="17"/>
      <c r="X837" s="12"/>
      <c r="Y837" s="10"/>
    </row>
    <row r="838" spans="1:43">
      <c r="B838" s="11"/>
      <c r="C838" s="10"/>
      <c r="V838" s="17"/>
      <c r="X838" s="11"/>
      <c r="Y838" s="10"/>
    </row>
    <row r="839" spans="1:43">
      <c r="B839" s="15" t="s">
        <v>18</v>
      </c>
      <c r="C839" s="16">
        <f>SUM(C820:C838)</f>
        <v>15</v>
      </c>
      <c r="V839" s="17"/>
      <c r="X839" s="15" t="s">
        <v>18</v>
      </c>
      <c r="Y839" s="16">
        <f>SUM(Y820:Y838)</f>
        <v>15</v>
      </c>
    </row>
    <row r="840" spans="1:43">
      <c r="D840" t="s">
        <v>22</v>
      </c>
      <c r="E840" t="s">
        <v>21</v>
      </c>
      <c r="V840" s="17"/>
      <c r="Z840" t="s">
        <v>22</v>
      </c>
      <c r="AA840" t="s">
        <v>21</v>
      </c>
    </row>
    <row r="841" spans="1:43">
      <c r="E841" s="1" t="s">
        <v>19</v>
      </c>
      <c r="V841" s="17"/>
      <c r="AA841" s="1" t="s">
        <v>19</v>
      </c>
    </row>
    <row r="842" spans="1:43">
      <c r="V842" s="17"/>
    </row>
    <row r="843" spans="1:43">
      <c r="V843" s="17"/>
    </row>
    <row r="844" spans="1:43">
      <c r="V844" s="17"/>
    </row>
    <row r="845" spans="1:43">
      <c r="V845" s="17"/>
    </row>
    <row r="846" spans="1:43">
      <c r="V846" s="17"/>
    </row>
    <row r="847" spans="1:43">
      <c r="V847" s="17"/>
    </row>
    <row r="848" spans="1:4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V851" s="17"/>
    </row>
    <row r="852" spans="1:43" ht="15" customHeight="1">
      <c r="H852" s="76" t="s">
        <v>30</v>
      </c>
      <c r="I852" s="76"/>
      <c r="J852" s="76"/>
      <c r="V852" s="17"/>
      <c r="AA852" s="173" t="s">
        <v>31</v>
      </c>
      <c r="AB852" s="173"/>
      <c r="AC852" s="173"/>
    </row>
    <row r="853" spans="1:43" ht="15" customHeight="1">
      <c r="H853" s="76"/>
      <c r="I853" s="76"/>
      <c r="J853" s="76"/>
      <c r="V853" s="17"/>
      <c r="AA853" s="173"/>
      <c r="AB853" s="173"/>
      <c r="AC853" s="173"/>
    </row>
    <row r="854" spans="1:43">
      <c r="V854" s="17"/>
    </row>
    <row r="855" spans="1:43">
      <c r="V855" s="17"/>
    </row>
    <row r="856" spans="1:43" ht="23.25">
      <c r="B856" s="24" t="s">
        <v>70</v>
      </c>
      <c r="V856" s="17"/>
      <c r="X856" s="22" t="s">
        <v>70</v>
      </c>
    </row>
    <row r="857" spans="1:43" ht="23.25">
      <c r="B857" s="23" t="s">
        <v>32</v>
      </c>
      <c r="C857" s="20">
        <f>IF(X812="PAGADO",0,C817)</f>
        <v>-15</v>
      </c>
      <c r="E857" s="174" t="s">
        <v>555</v>
      </c>
      <c r="F857" s="174"/>
      <c r="G857" s="174"/>
      <c r="H857" s="174"/>
      <c r="V857" s="17"/>
      <c r="X857" s="23" t="s">
        <v>32</v>
      </c>
      <c r="Y857" s="20">
        <f>IF(B1657="PAGADO",0,C862)</f>
        <v>-15</v>
      </c>
      <c r="AA857" s="174" t="s">
        <v>20</v>
      </c>
      <c r="AB857" s="174"/>
      <c r="AC857" s="174"/>
      <c r="AD857" s="174"/>
    </row>
    <row r="858" spans="1:43">
      <c r="B858" s="1" t="s">
        <v>0</v>
      </c>
      <c r="C858" s="19">
        <f>H873</f>
        <v>0</v>
      </c>
      <c r="E858" s="2" t="s">
        <v>1</v>
      </c>
      <c r="F858" s="2" t="s">
        <v>2</v>
      </c>
      <c r="G858" s="2" t="s">
        <v>3</v>
      </c>
      <c r="H858" s="2" t="s">
        <v>4</v>
      </c>
      <c r="N858" s="2" t="s">
        <v>1</v>
      </c>
      <c r="O858" s="2" t="s">
        <v>5</v>
      </c>
      <c r="P858" s="2" t="s">
        <v>4</v>
      </c>
      <c r="Q858" s="2" t="s">
        <v>6</v>
      </c>
      <c r="R858" s="2" t="s">
        <v>7</v>
      </c>
      <c r="S858" s="3"/>
      <c r="V858" s="17"/>
      <c r="X858" s="1" t="s">
        <v>0</v>
      </c>
      <c r="Y858" s="19">
        <f>AD873</f>
        <v>0</v>
      </c>
      <c r="AA858" s="2" t="s">
        <v>1</v>
      </c>
      <c r="AB858" s="2" t="s">
        <v>2</v>
      </c>
      <c r="AC858" s="2" t="s">
        <v>3</v>
      </c>
      <c r="AD858" s="2" t="s">
        <v>4</v>
      </c>
      <c r="AJ858" s="2" t="s">
        <v>1</v>
      </c>
      <c r="AK858" s="2" t="s">
        <v>5</v>
      </c>
      <c r="AL858" s="2" t="s">
        <v>4</v>
      </c>
      <c r="AM858" s="2" t="s">
        <v>6</v>
      </c>
      <c r="AN858" s="2" t="s">
        <v>7</v>
      </c>
      <c r="AO858" s="3"/>
    </row>
    <row r="859" spans="1:43">
      <c r="C859" s="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Y859" s="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1:43">
      <c r="B860" s="1" t="s">
        <v>24</v>
      </c>
      <c r="C860" s="19">
        <f>IF(C857&gt;0,C857+C858,C858)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" t="s">
        <v>24</v>
      </c>
      <c r="Y860" s="19">
        <f>IF(Y857&gt;0,Y857+Y858,Y858)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9</v>
      </c>
      <c r="C861" s="20">
        <f>C885</f>
        <v>15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9</v>
      </c>
      <c r="Y861" s="20">
        <f>Y885</f>
        <v>15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6" t="s">
        <v>26</v>
      </c>
      <c r="C862" s="21">
        <f>C860-C861</f>
        <v>-15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6" t="s">
        <v>27</v>
      </c>
      <c r="Y862" s="21">
        <f>Y860-Y861</f>
        <v>-15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 ht="23.25">
      <c r="B863" s="6"/>
      <c r="C863" s="7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75" t="str">
        <f>IF(Y862&lt;0,"NO PAGAR","COBRAR'")</f>
        <v>NO PAGAR</v>
      </c>
      <c r="Y863" s="175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175" t="str">
        <f>IF(C862&lt;0,"NO PAGAR","COBRAR'")</f>
        <v>NO PAGAR</v>
      </c>
      <c r="C864" s="175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6"/>
      <c r="Y864" s="8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68" t="s">
        <v>9</v>
      </c>
      <c r="C865" s="169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68" t="s">
        <v>9</v>
      </c>
      <c r="Y865" s="169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9" t="str">
        <f>IF(Y817&lt;0,"SALDO ADELANTADO","SALDO A FAVOR '")</f>
        <v>SALDO ADELANTADO</v>
      </c>
      <c r="C866" s="10">
        <f>IF(Y817&lt;=0,Y817*-1)</f>
        <v>15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9" t="str">
        <f>IF(C862&lt;0,"SALDO ADELANTADO","SALDO A FAVOR'")</f>
        <v>SALDO ADELANTADO</v>
      </c>
      <c r="Y866" s="10">
        <f>IF(C862&lt;=0,C862*-1)</f>
        <v>15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10</v>
      </c>
      <c r="C867" s="10">
        <f>R875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10</v>
      </c>
      <c r="Y867" s="10">
        <f>AN875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11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11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12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12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13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13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14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14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15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15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16</v>
      </c>
      <c r="C873" s="10"/>
      <c r="E873" s="170" t="s">
        <v>7</v>
      </c>
      <c r="F873" s="171"/>
      <c r="G873" s="172"/>
      <c r="H873" s="5">
        <f>SUM(H859:H872)</f>
        <v>0</v>
      </c>
      <c r="N873" s="3"/>
      <c r="O873" s="3"/>
      <c r="P873" s="3"/>
      <c r="Q873" s="3"/>
      <c r="R873" s="18"/>
      <c r="S873" s="3"/>
      <c r="V873" s="17"/>
      <c r="X873" s="11" t="s">
        <v>16</v>
      </c>
      <c r="Y873" s="10"/>
      <c r="AA873" s="170" t="s">
        <v>7</v>
      </c>
      <c r="AB873" s="171"/>
      <c r="AC873" s="172"/>
      <c r="AD873" s="5">
        <f>SUM(AD859:AD872)</f>
        <v>0</v>
      </c>
      <c r="AJ873" s="3"/>
      <c r="AK873" s="3"/>
      <c r="AL873" s="3"/>
      <c r="AM873" s="3"/>
      <c r="AN873" s="18"/>
      <c r="AO873" s="3"/>
    </row>
    <row r="874" spans="2:41">
      <c r="B874" s="11" t="s">
        <v>17</v>
      </c>
      <c r="C874" s="10"/>
      <c r="E874" s="13"/>
      <c r="F874" s="13"/>
      <c r="G874" s="13"/>
      <c r="N874" s="3"/>
      <c r="O874" s="3"/>
      <c r="P874" s="3"/>
      <c r="Q874" s="3"/>
      <c r="R874" s="18"/>
      <c r="S874" s="3"/>
      <c r="V874" s="17"/>
      <c r="X874" s="11" t="s">
        <v>17</v>
      </c>
      <c r="Y874" s="10"/>
      <c r="AA874" s="13"/>
      <c r="AB874" s="13"/>
      <c r="AC874" s="13"/>
      <c r="AJ874" s="3"/>
      <c r="AK874" s="3"/>
      <c r="AL874" s="3"/>
      <c r="AM874" s="3"/>
      <c r="AN874" s="18"/>
      <c r="AO874" s="3"/>
    </row>
    <row r="875" spans="2:41">
      <c r="B875" s="12"/>
      <c r="C875" s="10"/>
      <c r="N875" s="170" t="s">
        <v>7</v>
      </c>
      <c r="O875" s="171"/>
      <c r="P875" s="171"/>
      <c r="Q875" s="172"/>
      <c r="R875" s="18">
        <f>SUM(R859:R874)</f>
        <v>0</v>
      </c>
      <c r="S875" s="3"/>
      <c r="V875" s="17"/>
      <c r="X875" s="12"/>
      <c r="Y875" s="10"/>
      <c r="AJ875" s="170" t="s">
        <v>7</v>
      </c>
      <c r="AK875" s="171"/>
      <c r="AL875" s="171"/>
      <c r="AM875" s="172"/>
      <c r="AN875" s="18">
        <f>SUM(AN859:AN874)</f>
        <v>0</v>
      </c>
      <c r="AO875" s="3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E878" s="14"/>
      <c r="V878" s="17"/>
      <c r="X878" s="12"/>
      <c r="Y878" s="10"/>
      <c r="AA878" s="14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1"/>
      <c r="C884" s="10"/>
      <c r="V884" s="17"/>
      <c r="X884" s="11"/>
      <c r="Y884" s="10"/>
    </row>
    <row r="885" spans="2:27">
      <c r="B885" s="15" t="s">
        <v>18</v>
      </c>
      <c r="C885" s="16">
        <f>SUM(C866:C884)</f>
        <v>15</v>
      </c>
      <c r="D885" t="s">
        <v>22</v>
      </c>
      <c r="E885" t="s">
        <v>21</v>
      </c>
      <c r="V885" s="17"/>
      <c r="X885" s="15" t="s">
        <v>18</v>
      </c>
      <c r="Y885" s="16">
        <f>SUM(Y866:Y884)</f>
        <v>15</v>
      </c>
      <c r="Z885" t="s">
        <v>22</v>
      </c>
      <c r="AA885" t="s">
        <v>21</v>
      </c>
    </row>
    <row r="886" spans="2:27">
      <c r="E886" s="1" t="s">
        <v>19</v>
      </c>
      <c r="V886" s="17"/>
      <c r="AA886" s="1" t="s">
        <v>19</v>
      </c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  <c r="AC900" s="176" t="s">
        <v>29</v>
      </c>
      <c r="AD900" s="176"/>
      <c r="AE900" s="176"/>
    </row>
    <row r="901" spans="2:41" ht="15" customHeight="1">
      <c r="H901" s="76" t="s">
        <v>28</v>
      </c>
      <c r="I901" s="76"/>
      <c r="J901" s="76"/>
      <c r="V901" s="17"/>
      <c r="AC901" s="176"/>
      <c r="AD901" s="176"/>
      <c r="AE901" s="176"/>
    </row>
    <row r="902" spans="2:41" ht="15" customHeight="1">
      <c r="H902" s="76"/>
      <c r="I902" s="76"/>
      <c r="J902" s="76"/>
      <c r="V902" s="17"/>
      <c r="AC902" s="176"/>
      <c r="AD902" s="176"/>
      <c r="AE902" s="176"/>
    </row>
    <row r="903" spans="2:41">
      <c r="V903" s="17"/>
    </row>
    <row r="904" spans="2:41">
      <c r="V904" s="17"/>
    </row>
    <row r="905" spans="2:41" ht="23.25">
      <c r="B905" s="22" t="s">
        <v>71</v>
      </c>
      <c r="V905" s="17"/>
      <c r="X905" s="22" t="s">
        <v>71</v>
      </c>
    </row>
    <row r="906" spans="2:41" ht="23.25">
      <c r="B906" s="23" t="s">
        <v>32</v>
      </c>
      <c r="C906" s="20">
        <f>IF(X857="PAGADO",0,Y862)</f>
        <v>-15</v>
      </c>
      <c r="E906" s="174" t="s">
        <v>555</v>
      </c>
      <c r="F906" s="174"/>
      <c r="G906" s="174"/>
      <c r="H906" s="174"/>
      <c r="V906" s="17"/>
      <c r="X906" s="23" t="s">
        <v>32</v>
      </c>
      <c r="Y906" s="20">
        <f>IF(B906="PAGADO",0,C911)</f>
        <v>-15</v>
      </c>
      <c r="AA906" s="174" t="s">
        <v>20</v>
      </c>
      <c r="AB906" s="174"/>
      <c r="AC906" s="174"/>
      <c r="AD906" s="174"/>
    </row>
    <row r="907" spans="2:41">
      <c r="B907" s="1" t="s">
        <v>0</v>
      </c>
      <c r="C907" s="19">
        <f>H922</f>
        <v>0</v>
      </c>
      <c r="E907" s="2" t="s">
        <v>1</v>
      </c>
      <c r="F907" s="2" t="s">
        <v>2</v>
      </c>
      <c r="G907" s="2" t="s">
        <v>3</v>
      </c>
      <c r="H907" s="2" t="s">
        <v>4</v>
      </c>
      <c r="N907" s="2" t="s">
        <v>1</v>
      </c>
      <c r="O907" s="2" t="s">
        <v>5</v>
      </c>
      <c r="P907" s="2" t="s">
        <v>4</v>
      </c>
      <c r="Q907" s="2" t="s">
        <v>6</v>
      </c>
      <c r="R907" s="2" t="s">
        <v>7</v>
      </c>
      <c r="S907" s="3"/>
      <c r="V907" s="17"/>
      <c r="X907" s="1" t="s">
        <v>0</v>
      </c>
      <c r="Y907" s="19">
        <f>AD922</f>
        <v>0</v>
      </c>
      <c r="AA907" s="2" t="s">
        <v>1</v>
      </c>
      <c r="AB907" s="2" t="s">
        <v>2</v>
      </c>
      <c r="AC907" s="2" t="s">
        <v>3</v>
      </c>
      <c r="AD907" s="2" t="s">
        <v>4</v>
      </c>
      <c r="AJ907" s="2" t="s">
        <v>1</v>
      </c>
      <c r="AK907" s="2" t="s">
        <v>5</v>
      </c>
      <c r="AL907" s="2" t="s">
        <v>4</v>
      </c>
      <c r="AM907" s="2" t="s">
        <v>6</v>
      </c>
      <c r="AN907" s="2" t="s">
        <v>7</v>
      </c>
      <c r="AO907" s="3"/>
    </row>
    <row r="908" spans="2:41">
      <c r="C908" s="2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Y908" s="2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" t="s">
        <v>24</v>
      </c>
      <c r="C909" s="19">
        <f>IF(C906&gt;0,C906+C907,C907)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24</v>
      </c>
      <c r="Y909" s="19">
        <f>IF(Y906&gt;0,Y907+Y906,Y907)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9</v>
      </c>
      <c r="C910" s="20">
        <f>C933</f>
        <v>15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9</v>
      </c>
      <c r="Y910" s="20">
        <f>Y933</f>
        <v>15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6" t="s">
        <v>25</v>
      </c>
      <c r="C911" s="21">
        <f>C909-C910</f>
        <v>-15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6" t="s">
        <v>8</v>
      </c>
      <c r="Y911" s="21">
        <f>Y909-Y910</f>
        <v>-15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 ht="26.25">
      <c r="B912" s="177" t="str">
        <f>IF(C911&lt;0,"NO PAGAR","COBRAR")</f>
        <v>NO PAGAR</v>
      </c>
      <c r="C912" s="177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77" t="str">
        <f>IF(Y911&lt;0,"NO PAGAR","COBRAR")</f>
        <v>NO PAGAR</v>
      </c>
      <c r="Y912" s="177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68" t="s">
        <v>9</v>
      </c>
      <c r="C913" s="16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68" t="s">
        <v>9</v>
      </c>
      <c r="Y913" s="16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IF(C947&lt;0,"SALDO A FAVOR","SALDO ADELANTAD0'")</f>
        <v>SALDO ADELANTAD0'</v>
      </c>
      <c r="C914" s="10">
        <f>IF(Y862&lt;=0,Y862*-1)</f>
        <v>15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IF(C911&lt;0,"SALDO ADELANTADO","SALDO A FAVOR'")</f>
        <v>SALDO ADELANTADO</v>
      </c>
      <c r="Y914" s="10">
        <f>IF(C911&lt;=0,C911*-1)</f>
        <v>15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R924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AN924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70" t="s">
        <v>7</v>
      </c>
      <c r="F922" s="171"/>
      <c r="G922" s="172"/>
      <c r="H922" s="5">
        <f>SUM(H908:H921)</f>
        <v>0</v>
      </c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70" t="s">
        <v>7</v>
      </c>
      <c r="AB922" s="171"/>
      <c r="AC922" s="172"/>
      <c r="AD922" s="5">
        <f>SUM(AD908:AD921)</f>
        <v>0</v>
      </c>
      <c r="AJ922" s="3"/>
      <c r="AK922" s="3"/>
      <c r="AL922" s="3"/>
      <c r="AM922" s="3"/>
      <c r="AN922" s="18"/>
      <c r="AO922" s="3"/>
    </row>
    <row r="923" spans="2:41">
      <c r="B923" s="12"/>
      <c r="C923" s="10"/>
      <c r="E923" s="13"/>
      <c r="F923" s="13"/>
      <c r="G923" s="13"/>
      <c r="N923" s="3"/>
      <c r="O923" s="3"/>
      <c r="P923" s="3"/>
      <c r="Q923" s="3"/>
      <c r="R923" s="18"/>
      <c r="S923" s="3"/>
      <c r="V923" s="17"/>
      <c r="X923" s="12"/>
      <c r="Y923" s="10"/>
      <c r="AA923" s="13"/>
      <c r="AB923" s="13"/>
      <c r="AC923" s="13"/>
      <c r="AJ923" s="3"/>
      <c r="AK923" s="3"/>
      <c r="AL923" s="3"/>
      <c r="AM923" s="3"/>
      <c r="AN923" s="18"/>
      <c r="AO923" s="3"/>
    </row>
    <row r="924" spans="2:41">
      <c r="B924" s="12"/>
      <c r="C924" s="10"/>
      <c r="N924" s="170" t="s">
        <v>7</v>
      </c>
      <c r="O924" s="171"/>
      <c r="P924" s="171"/>
      <c r="Q924" s="172"/>
      <c r="R924" s="18">
        <f>SUM(R908:R923)</f>
        <v>0</v>
      </c>
      <c r="S924" s="3"/>
      <c r="V924" s="17"/>
      <c r="X924" s="12"/>
      <c r="Y924" s="10"/>
      <c r="AJ924" s="170" t="s">
        <v>7</v>
      </c>
      <c r="AK924" s="171"/>
      <c r="AL924" s="171"/>
      <c r="AM924" s="172"/>
      <c r="AN924" s="18">
        <f>SUM(AN908:AN923)</f>
        <v>0</v>
      </c>
      <c r="AO924" s="3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E927" s="14"/>
      <c r="V927" s="17"/>
      <c r="X927" s="12"/>
      <c r="Y927" s="10"/>
      <c r="AA927" s="14"/>
    </row>
    <row r="928" spans="2:41">
      <c r="B928" s="12"/>
      <c r="C928" s="10"/>
      <c r="V928" s="17"/>
      <c r="X928" s="12"/>
      <c r="Y928" s="10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1"/>
      <c r="C932" s="10"/>
      <c r="V932" s="17"/>
      <c r="X932" s="11"/>
      <c r="Y932" s="10"/>
    </row>
    <row r="933" spans="1:43">
      <c r="B933" s="15" t="s">
        <v>18</v>
      </c>
      <c r="C933" s="16">
        <f>SUM(C914:C932)</f>
        <v>15</v>
      </c>
      <c r="V933" s="17"/>
      <c r="X933" s="15" t="s">
        <v>18</v>
      </c>
      <c r="Y933" s="16">
        <f>SUM(Y914:Y932)</f>
        <v>15</v>
      </c>
    </row>
    <row r="934" spans="1:43">
      <c r="D934" t="s">
        <v>22</v>
      </c>
      <c r="E934" t="s">
        <v>21</v>
      </c>
      <c r="V934" s="17"/>
      <c r="Z934" t="s">
        <v>22</v>
      </c>
      <c r="AA934" t="s">
        <v>21</v>
      </c>
    </row>
    <row r="935" spans="1:43">
      <c r="E935" s="1" t="s">
        <v>19</v>
      </c>
      <c r="V935" s="17"/>
      <c r="AA935" s="1" t="s">
        <v>19</v>
      </c>
    </row>
    <row r="936" spans="1:43">
      <c r="V936" s="17"/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2:41">
      <c r="V945" s="17"/>
    </row>
    <row r="946" spans="2:41" ht="15" customHeight="1">
      <c r="H946" s="76" t="s">
        <v>30</v>
      </c>
      <c r="I946" s="76"/>
      <c r="J946" s="76"/>
      <c r="V946" s="17"/>
      <c r="AA946" s="173" t="s">
        <v>31</v>
      </c>
      <c r="AB946" s="173"/>
      <c r="AC946" s="173"/>
    </row>
    <row r="947" spans="2:41" ht="15" customHeight="1">
      <c r="H947" s="76"/>
      <c r="I947" s="76"/>
      <c r="J947" s="76"/>
      <c r="V947" s="17"/>
      <c r="AA947" s="173"/>
      <c r="AB947" s="173"/>
      <c r="AC947" s="173"/>
    </row>
    <row r="948" spans="2:41">
      <c r="V948" s="17"/>
    </row>
    <row r="949" spans="2:41">
      <c r="V949" s="17"/>
    </row>
    <row r="950" spans="2:41" ht="23.25">
      <c r="B950" s="24" t="s">
        <v>73</v>
      </c>
      <c r="V950" s="17"/>
      <c r="X950" s="22" t="s">
        <v>71</v>
      </c>
    </row>
    <row r="951" spans="2:41" ht="23.25">
      <c r="B951" s="23" t="s">
        <v>32</v>
      </c>
      <c r="C951" s="20">
        <f>IF(X906="PAGADO",0,C911)</f>
        <v>-15</v>
      </c>
      <c r="E951" s="174" t="s">
        <v>555</v>
      </c>
      <c r="F951" s="174"/>
      <c r="G951" s="174"/>
      <c r="H951" s="174"/>
      <c r="V951" s="17"/>
      <c r="X951" s="23" t="s">
        <v>32</v>
      </c>
      <c r="Y951" s="20">
        <f>IF(B1751="PAGADO",0,C956)</f>
        <v>-15</v>
      </c>
      <c r="AA951" s="174" t="s">
        <v>20</v>
      </c>
      <c r="AB951" s="174"/>
      <c r="AC951" s="174"/>
      <c r="AD951" s="174"/>
    </row>
    <row r="952" spans="2:41">
      <c r="B952" s="1" t="s">
        <v>0</v>
      </c>
      <c r="C952" s="19">
        <f>H967</f>
        <v>0</v>
      </c>
      <c r="E952" s="2" t="s">
        <v>1</v>
      </c>
      <c r="F952" s="2" t="s">
        <v>2</v>
      </c>
      <c r="G952" s="2" t="s">
        <v>3</v>
      </c>
      <c r="H952" s="2" t="s">
        <v>4</v>
      </c>
      <c r="N952" s="2" t="s">
        <v>1</v>
      </c>
      <c r="O952" s="2" t="s">
        <v>5</v>
      </c>
      <c r="P952" s="2" t="s">
        <v>4</v>
      </c>
      <c r="Q952" s="2" t="s">
        <v>6</v>
      </c>
      <c r="R952" s="2" t="s">
        <v>7</v>
      </c>
      <c r="S952" s="3"/>
      <c r="V952" s="17"/>
      <c r="X952" s="1" t="s">
        <v>0</v>
      </c>
      <c r="Y952" s="19">
        <f>AD967</f>
        <v>0</v>
      </c>
      <c r="AA952" s="2" t="s">
        <v>1</v>
      </c>
      <c r="AB952" s="2" t="s">
        <v>2</v>
      </c>
      <c r="AC952" s="2" t="s">
        <v>3</v>
      </c>
      <c r="AD952" s="2" t="s">
        <v>4</v>
      </c>
      <c r="AJ952" s="2" t="s">
        <v>1</v>
      </c>
      <c r="AK952" s="2" t="s">
        <v>5</v>
      </c>
      <c r="AL952" s="2" t="s">
        <v>4</v>
      </c>
      <c r="AM952" s="2" t="s">
        <v>6</v>
      </c>
      <c r="AN952" s="2" t="s">
        <v>7</v>
      </c>
      <c r="AO952" s="3"/>
    </row>
    <row r="953" spans="2:41">
      <c r="C953" s="2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Y953" s="2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" t="s">
        <v>24</v>
      </c>
      <c r="C954" s="19">
        <f>IF(C951&gt;0,C951+C952,C952)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" t="s">
        <v>24</v>
      </c>
      <c r="Y954" s="19">
        <f>IF(Y951&gt;0,Y951+Y952,Y952)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" t="s">
        <v>9</v>
      </c>
      <c r="C955" s="20">
        <f>C979</f>
        <v>15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9</v>
      </c>
      <c r="Y955" s="20">
        <f>Y979</f>
        <v>15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6" t="s">
        <v>26</v>
      </c>
      <c r="C956" s="21">
        <f>C954-C955</f>
        <v>-15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6" t="s">
        <v>27</v>
      </c>
      <c r="Y956" s="21">
        <f>Y954-Y955</f>
        <v>-15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 ht="23.25">
      <c r="B957" s="6"/>
      <c r="C957" s="7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75" t="str">
        <f>IF(Y956&lt;0,"NO PAGAR","COBRAR'")</f>
        <v>NO PAGAR</v>
      </c>
      <c r="Y957" s="175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 ht="23.25">
      <c r="B958" s="175" t="str">
        <f>IF(C956&lt;0,"NO PAGAR","COBRAR'")</f>
        <v>NO PAGAR</v>
      </c>
      <c r="C958" s="175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6"/>
      <c r="Y958" s="8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68" t="s">
        <v>9</v>
      </c>
      <c r="C959" s="169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68" t="s">
        <v>9</v>
      </c>
      <c r="Y959" s="169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9" t="str">
        <f>IF(Y911&lt;0,"SALDO ADELANTADO","SALDO A FAVOR '")</f>
        <v>SALDO ADELANTADO</v>
      </c>
      <c r="C960" s="10">
        <f>IF(Y911&lt;=0,Y911*-1)</f>
        <v>15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9" t="str">
        <f>IF(C956&lt;0,"SALDO ADELANTADO","SALDO A FAVOR'")</f>
        <v>SALDO ADELANTADO</v>
      </c>
      <c r="Y960" s="10">
        <f>IF(C956&lt;=0,C956*-1)</f>
        <v>15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10</v>
      </c>
      <c r="C961" s="10">
        <f>R969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10</v>
      </c>
      <c r="Y961" s="10">
        <f>AN969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11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11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12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12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13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13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14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14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15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15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16</v>
      </c>
      <c r="C967" s="10"/>
      <c r="E967" s="170" t="s">
        <v>7</v>
      </c>
      <c r="F967" s="171"/>
      <c r="G967" s="172"/>
      <c r="H967" s="5">
        <f>SUM(H953:H966)</f>
        <v>0</v>
      </c>
      <c r="N967" s="3"/>
      <c r="O967" s="3"/>
      <c r="P967" s="3"/>
      <c r="Q967" s="3"/>
      <c r="R967" s="18"/>
      <c r="S967" s="3"/>
      <c r="V967" s="17"/>
      <c r="X967" s="11" t="s">
        <v>16</v>
      </c>
      <c r="Y967" s="10"/>
      <c r="AA967" s="170" t="s">
        <v>7</v>
      </c>
      <c r="AB967" s="171"/>
      <c r="AC967" s="172"/>
      <c r="AD967" s="5">
        <f>SUM(AD953:AD966)</f>
        <v>0</v>
      </c>
      <c r="AJ967" s="3"/>
      <c r="AK967" s="3"/>
      <c r="AL967" s="3"/>
      <c r="AM967" s="3"/>
      <c r="AN967" s="18"/>
      <c r="AO967" s="3"/>
    </row>
    <row r="968" spans="2:41">
      <c r="B968" s="11" t="s">
        <v>17</v>
      </c>
      <c r="C968" s="10"/>
      <c r="E968" s="13"/>
      <c r="F968" s="13"/>
      <c r="G968" s="13"/>
      <c r="N968" s="3"/>
      <c r="O968" s="3"/>
      <c r="P968" s="3"/>
      <c r="Q968" s="3"/>
      <c r="R968" s="18"/>
      <c r="S968" s="3"/>
      <c r="V968" s="17"/>
      <c r="X968" s="11" t="s">
        <v>17</v>
      </c>
      <c r="Y968" s="10"/>
      <c r="AA968" s="13"/>
      <c r="AB968" s="13"/>
      <c r="AC968" s="13"/>
      <c r="AJ968" s="3"/>
      <c r="AK968" s="3"/>
      <c r="AL968" s="3"/>
      <c r="AM968" s="3"/>
      <c r="AN968" s="18"/>
      <c r="AO968" s="3"/>
    </row>
    <row r="969" spans="2:41">
      <c r="B969" s="12"/>
      <c r="C969" s="10"/>
      <c r="N969" s="170" t="s">
        <v>7</v>
      </c>
      <c r="O969" s="171"/>
      <c r="P969" s="171"/>
      <c r="Q969" s="172"/>
      <c r="R969" s="18">
        <f>SUM(R953:R968)</f>
        <v>0</v>
      </c>
      <c r="S969" s="3"/>
      <c r="V969" s="17"/>
      <c r="X969" s="12"/>
      <c r="Y969" s="10"/>
      <c r="AJ969" s="170" t="s">
        <v>7</v>
      </c>
      <c r="AK969" s="171"/>
      <c r="AL969" s="171"/>
      <c r="AM969" s="172"/>
      <c r="AN969" s="18">
        <f>SUM(AN953:AN968)</f>
        <v>0</v>
      </c>
      <c r="AO969" s="3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E972" s="14"/>
      <c r="V972" s="17"/>
      <c r="X972" s="12"/>
      <c r="Y972" s="10"/>
      <c r="AA972" s="14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1"/>
      <c r="C978" s="10"/>
      <c r="V978" s="17"/>
      <c r="X978" s="11"/>
      <c r="Y978" s="10"/>
    </row>
    <row r="979" spans="2:27">
      <c r="B979" s="15" t="s">
        <v>18</v>
      </c>
      <c r="C979" s="16">
        <f>SUM(C960:C978)</f>
        <v>15</v>
      </c>
      <c r="D979" t="s">
        <v>22</v>
      </c>
      <c r="E979" t="s">
        <v>21</v>
      </c>
      <c r="V979" s="17"/>
      <c r="X979" s="15" t="s">
        <v>18</v>
      </c>
      <c r="Y979" s="16">
        <f>SUM(Y960:Y978)</f>
        <v>15</v>
      </c>
      <c r="Z979" t="s">
        <v>22</v>
      </c>
      <c r="AA979" t="s">
        <v>21</v>
      </c>
    </row>
    <row r="980" spans="2:27">
      <c r="E980" s="1" t="s">
        <v>19</v>
      </c>
      <c r="V980" s="17"/>
      <c r="AA980" s="1" t="s">
        <v>19</v>
      </c>
    </row>
    <row r="981" spans="2:27">
      <c r="V981" s="17"/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  <c r="AC993" s="176" t="s">
        <v>29</v>
      </c>
      <c r="AD993" s="176"/>
      <c r="AE993" s="176"/>
    </row>
    <row r="994" spans="2:41" ht="15" customHeight="1">
      <c r="H994" s="76" t="s">
        <v>28</v>
      </c>
      <c r="I994" s="76"/>
      <c r="J994" s="76"/>
      <c r="V994" s="17"/>
      <c r="AC994" s="176"/>
      <c r="AD994" s="176"/>
      <c r="AE994" s="176"/>
    </row>
    <row r="995" spans="2:41" ht="15" customHeight="1">
      <c r="H995" s="76"/>
      <c r="I995" s="76"/>
      <c r="J995" s="76"/>
      <c r="V995" s="17"/>
      <c r="AC995" s="176"/>
      <c r="AD995" s="176"/>
      <c r="AE995" s="176"/>
    </row>
    <row r="996" spans="2:41">
      <c r="V996" s="17"/>
    </row>
    <row r="997" spans="2:41">
      <c r="V997" s="17"/>
    </row>
    <row r="998" spans="2:41" ht="23.25">
      <c r="B998" s="22" t="s">
        <v>72</v>
      </c>
      <c r="V998" s="17"/>
      <c r="X998" s="22" t="s">
        <v>74</v>
      </c>
    </row>
    <row r="999" spans="2:41" ht="23.25">
      <c r="B999" s="23" t="s">
        <v>32</v>
      </c>
      <c r="C999" s="20">
        <f>IF(X951="PAGADO",0,Y956)</f>
        <v>-15</v>
      </c>
      <c r="E999" s="174" t="s">
        <v>555</v>
      </c>
      <c r="F999" s="174"/>
      <c r="G999" s="174"/>
      <c r="H999" s="174"/>
      <c r="V999" s="17"/>
      <c r="X999" s="23" t="s">
        <v>32</v>
      </c>
      <c r="Y999" s="20">
        <f>IF(B999="PAGADO",0,C1004)</f>
        <v>-15</v>
      </c>
      <c r="AA999" s="174" t="s">
        <v>20</v>
      </c>
      <c r="AB999" s="174"/>
      <c r="AC999" s="174"/>
      <c r="AD999" s="174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C1026</f>
        <v>15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Y1026</f>
        <v>15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25</v>
      </c>
      <c r="C1004" s="21">
        <f>C1002-C1003</f>
        <v>-15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8</v>
      </c>
      <c r="Y1004" s="21">
        <f>Y1002-Y1003</f>
        <v>-15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6.25">
      <c r="B1005" s="177" t="str">
        <f>IF(C1004&lt;0,"NO PAGAR","COBRAR")</f>
        <v>NO PAGAR</v>
      </c>
      <c r="C1005" s="17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77" t="str">
        <f>IF(Y1004&lt;0,"NO PAGAR","COBRAR")</f>
        <v>NO PAGAR</v>
      </c>
      <c r="Y1005" s="177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68" t="s">
        <v>9</v>
      </c>
      <c r="C1006" s="16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68" t="s">
        <v>9</v>
      </c>
      <c r="Y1006" s="16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9" t="str">
        <f>IF(C1040&lt;0,"SALDO A FAVOR","SALDO ADELANTAD0'")</f>
        <v>SALDO ADELANTAD0'</v>
      </c>
      <c r="C1007" s="10">
        <f>IF(Y951&lt;=0,Y951*-1)</f>
        <v>15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9" t="str">
        <f>IF(C1004&lt;0,"SALDO ADELANTADO","SALDO A FAVOR'")</f>
        <v>SALDO ADELANTADO</v>
      </c>
      <c r="Y1007" s="10">
        <f>IF(C1004&lt;=0,C1004*-1)</f>
        <v>15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10</v>
      </c>
      <c r="C1008" s="10">
        <f>R1017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10</v>
      </c>
      <c r="Y1008" s="10">
        <f>AN1017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11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11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12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12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13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13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14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14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15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15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16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16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17</v>
      </c>
      <c r="C1015" s="10"/>
      <c r="E1015" s="170" t="s">
        <v>7</v>
      </c>
      <c r="F1015" s="171"/>
      <c r="G1015" s="17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17</v>
      </c>
      <c r="Y1015" s="10"/>
      <c r="AA1015" s="170" t="s">
        <v>7</v>
      </c>
      <c r="AB1015" s="171"/>
      <c r="AC1015" s="17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2"/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2"/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70" t="s">
        <v>7</v>
      </c>
      <c r="O1017" s="171"/>
      <c r="P1017" s="171"/>
      <c r="Q1017" s="172"/>
      <c r="R1017" s="18">
        <f>SUM(R1001:R1016)</f>
        <v>0</v>
      </c>
      <c r="S1017" s="3"/>
      <c r="V1017" s="17"/>
      <c r="X1017" s="12"/>
      <c r="Y1017" s="10"/>
      <c r="AJ1017" s="170" t="s">
        <v>7</v>
      </c>
      <c r="AK1017" s="171"/>
      <c r="AL1017" s="171"/>
      <c r="AM1017" s="17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1"/>
      <c r="C1025" s="10"/>
      <c r="V1025" s="17"/>
      <c r="X1025" s="11"/>
      <c r="Y1025" s="10"/>
    </row>
    <row r="1026" spans="1:43">
      <c r="B1026" s="15" t="s">
        <v>18</v>
      </c>
      <c r="C1026" s="16">
        <f>SUM(C1007:C1025)</f>
        <v>15</v>
      </c>
      <c r="V1026" s="17"/>
      <c r="X1026" s="15" t="s">
        <v>18</v>
      </c>
      <c r="Y1026" s="16">
        <f>SUM(Y1007:Y1025)</f>
        <v>15</v>
      </c>
    </row>
    <row r="1027" spans="1:43">
      <c r="D1027" t="s">
        <v>22</v>
      </c>
      <c r="E1027" t="s">
        <v>21</v>
      </c>
      <c r="V1027" s="17"/>
      <c r="Z1027" t="s">
        <v>22</v>
      </c>
      <c r="AA1027" t="s">
        <v>21</v>
      </c>
    </row>
    <row r="1028" spans="1:43">
      <c r="E1028" s="1" t="s">
        <v>19</v>
      </c>
      <c r="V1028" s="17"/>
      <c r="AA1028" s="1" t="s">
        <v>19</v>
      </c>
    </row>
    <row r="1029" spans="1:43">
      <c r="V1029" s="17"/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V1038" s="17"/>
    </row>
    <row r="1039" spans="1:43" ht="15" customHeight="1">
      <c r="H1039" s="76" t="s">
        <v>30</v>
      </c>
      <c r="I1039" s="76"/>
      <c r="J1039" s="76"/>
      <c r="V1039" s="17"/>
      <c r="AA1039" s="173" t="s">
        <v>31</v>
      </c>
      <c r="AB1039" s="173"/>
      <c r="AC1039" s="173"/>
    </row>
    <row r="1040" spans="1:43" ht="15" customHeight="1">
      <c r="H1040" s="76"/>
      <c r="I1040" s="76"/>
      <c r="J1040" s="76"/>
      <c r="V1040" s="17"/>
      <c r="AA1040" s="173"/>
      <c r="AB1040" s="173"/>
      <c r="AC1040" s="173"/>
    </row>
    <row r="1041" spans="2:41">
      <c r="V1041" s="17"/>
    </row>
    <row r="1042" spans="2:41">
      <c r="V1042" s="17"/>
    </row>
    <row r="1043" spans="2:41" ht="23.25">
      <c r="B1043" s="24" t="s">
        <v>72</v>
      </c>
      <c r="V1043" s="17"/>
      <c r="X1043" s="22" t="s">
        <v>72</v>
      </c>
    </row>
    <row r="1044" spans="2:41" ht="23.25">
      <c r="B1044" s="23" t="s">
        <v>32</v>
      </c>
      <c r="C1044" s="20">
        <f>IF(X999="PAGADO",0,C1004)</f>
        <v>-15</v>
      </c>
      <c r="E1044" s="174" t="s">
        <v>555</v>
      </c>
      <c r="F1044" s="174"/>
      <c r="G1044" s="174"/>
      <c r="H1044" s="174"/>
      <c r="V1044" s="17"/>
      <c r="X1044" s="23" t="s">
        <v>32</v>
      </c>
      <c r="Y1044" s="20">
        <f>IF(B1844="PAGADO",0,C1049)</f>
        <v>-15</v>
      </c>
      <c r="AA1044" s="174" t="s">
        <v>20</v>
      </c>
      <c r="AB1044" s="174"/>
      <c r="AC1044" s="174"/>
      <c r="AD1044" s="174"/>
    </row>
    <row r="1045" spans="2:41">
      <c r="B1045" s="1" t="s">
        <v>0</v>
      </c>
      <c r="C1045" s="19">
        <f>H1060</f>
        <v>0</v>
      </c>
      <c r="E1045" s="2" t="s">
        <v>1</v>
      </c>
      <c r="F1045" s="2" t="s">
        <v>2</v>
      </c>
      <c r="G1045" s="2" t="s">
        <v>3</v>
      </c>
      <c r="H1045" s="2" t="s">
        <v>4</v>
      </c>
      <c r="N1045" s="2" t="s">
        <v>1</v>
      </c>
      <c r="O1045" s="2" t="s">
        <v>5</v>
      </c>
      <c r="P1045" s="2" t="s">
        <v>4</v>
      </c>
      <c r="Q1045" s="2" t="s">
        <v>6</v>
      </c>
      <c r="R1045" s="2" t="s">
        <v>7</v>
      </c>
      <c r="S1045" s="3"/>
      <c r="V1045" s="17"/>
      <c r="X1045" s="1" t="s">
        <v>0</v>
      </c>
      <c r="Y1045" s="19">
        <f>AD1060</f>
        <v>0</v>
      </c>
      <c r="AA1045" s="2" t="s">
        <v>1</v>
      </c>
      <c r="AB1045" s="2" t="s">
        <v>2</v>
      </c>
      <c r="AC1045" s="2" t="s">
        <v>3</v>
      </c>
      <c r="AD1045" s="2" t="s">
        <v>4</v>
      </c>
      <c r="AJ1045" s="2" t="s">
        <v>1</v>
      </c>
      <c r="AK1045" s="2" t="s">
        <v>5</v>
      </c>
      <c r="AL1045" s="2" t="s">
        <v>4</v>
      </c>
      <c r="AM1045" s="2" t="s">
        <v>6</v>
      </c>
      <c r="AN1045" s="2" t="s">
        <v>7</v>
      </c>
      <c r="AO1045" s="3"/>
    </row>
    <row r="1046" spans="2:41">
      <c r="C1046" s="2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Y1046" s="2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" t="s">
        <v>24</v>
      </c>
      <c r="C1047" s="19">
        <f>IF(C1044&gt;0,C1044+C1045,C1045)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" t="s">
        <v>24</v>
      </c>
      <c r="Y1047" s="19">
        <f>IF(Y1044&gt;0,Y1044+Y1045,Y1045)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9</v>
      </c>
      <c r="C1048" s="20">
        <f>C1072</f>
        <v>15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9</v>
      </c>
      <c r="Y1048" s="20">
        <f>Y1072</f>
        <v>15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6" t="s">
        <v>26</v>
      </c>
      <c r="C1049" s="21">
        <f>C1047-C1048</f>
        <v>-15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6" t="s">
        <v>27</v>
      </c>
      <c r="Y1049" s="21">
        <f>Y1047-Y1048</f>
        <v>-15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 ht="23.25">
      <c r="B1050" s="6"/>
      <c r="C1050" s="7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75" t="str">
        <f>IF(Y1049&lt;0,"NO PAGAR","COBRAR'")</f>
        <v>NO PAGAR</v>
      </c>
      <c r="Y1050" s="175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175" t="str">
        <f>IF(C1049&lt;0,"NO PAGAR","COBRAR'")</f>
        <v>NO PAGAR</v>
      </c>
      <c r="C1051" s="175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6"/>
      <c r="Y1051" s="8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68" t="s">
        <v>9</v>
      </c>
      <c r="C1052" s="169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68" t="s">
        <v>9</v>
      </c>
      <c r="Y1052" s="169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9" t="str">
        <f>IF(Y1004&lt;0,"SALDO ADELANTADO","SALDO A FAVOR '")</f>
        <v>SALDO ADELANTADO</v>
      </c>
      <c r="C1053" s="10">
        <f>IF(Y1004&lt;=0,Y1004*-1)</f>
        <v>15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9" t="str">
        <f>IF(C1049&lt;0,"SALDO ADELANTADO","SALDO A FAVOR'")</f>
        <v>SALDO ADELANTADO</v>
      </c>
      <c r="Y1053" s="10">
        <f>IF(C1049&lt;=0,C1049*-1)</f>
        <v>15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10</v>
      </c>
      <c r="C1054" s="10">
        <f>R1062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10</v>
      </c>
      <c r="Y1054" s="10">
        <f>AN1062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11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11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12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12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13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13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14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14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15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15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16</v>
      </c>
      <c r="C1060" s="10"/>
      <c r="E1060" s="170" t="s">
        <v>7</v>
      </c>
      <c r="F1060" s="171"/>
      <c r="G1060" s="172"/>
      <c r="H1060" s="5">
        <f>SUM(H1046:H1059)</f>
        <v>0</v>
      </c>
      <c r="N1060" s="3"/>
      <c r="O1060" s="3"/>
      <c r="P1060" s="3"/>
      <c r="Q1060" s="3"/>
      <c r="R1060" s="18"/>
      <c r="S1060" s="3"/>
      <c r="V1060" s="17"/>
      <c r="X1060" s="11" t="s">
        <v>16</v>
      </c>
      <c r="Y1060" s="10"/>
      <c r="AA1060" s="170" t="s">
        <v>7</v>
      </c>
      <c r="AB1060" s="171"/>
      <c r="AC1060" s="172"/>
      <c r="AD1060" s="5">
        <f>SUM(AD1046:AD1059)</f>
        <v>0</v>
      </c>
      <c r="AJ1060" s="3"/>
      <c r="AK1060" s="3"/>
      <c r="AL1060" s="3"/>
      <c r="AM1060" s="3"/>
      <c r="AN1060" s="18"/>
      <c r="AO1060" s="3"/>
    </row>
    <row r="1061" spans="2:41">
      <c r="B1061" s="11" t="s">
        <v>17</v>
      </c>
      <c r="C1061" s="10"/>
      <c r="E1061" s="13"/>
      <c r="F1061" s="13"/>
      <c r="G1061" s="13"/>
      <c r="N1061" s="3"/>
      <c r="O1061" s="3"/>
      <c r="P1061" s="3"/>
      <c r="Q1061" s="3"/>
      <c r="R1061" s="18"/>
      <c r="S1061" s="3"/>
      <c r="V1061" s="17"/>
      <c r="X1061" s="11" t="s">
        <v>17</v>
      </c>
      <c r="Y1061" s="10"/>
      <c r="AA1061" s="13"/>
      <c r="AB1061" s="13"/>
      <c r="AC1061" s="13"/>
      <c r="AJ1061" s="3"/>
      <c r="AK1061" s="3"/>
      <c r="AL1061" s="3"/>
      <c r="AM1061" s="3"/>
      <c r="AN1061" s="18"/>
      <c r="AO1061" s="3"/>
    </row>
    <row r="1062" spans="2:41">
      <c r="B1062" s="12"/>
      <c r="C1062" s="10"/>
      <c r="N1062" s="170" t="s">
        <v>7</v>
      </c>
      <c r="O1062" s="171"/>
      <c r="P1062" s="171"/>
      <c r="Q1062" s="172"/>
      <c r="R1062" s="18">
        <f>SUM(R1046:R1061)</f>
        <v>0</v>
      </c>
      <c r="S1062" s="3"/>
      <c r="V1062" s="17"/>
      <c r="X1062" s="12"/>
      <c r="Y1062" s="10"/>
      <c r="AJ1062" s="170" t="s">
        <v>7</v>
      </c>
      <c r="AK1062" s="171"/>
      <c r="AL1062" s="171"/>
      <c r="AM1062" s="172"/>
      <c r="AN1062" s="18">
        <f>SUM(AN1046:AN1061)</f>
        <v>0</v>
      </c>
      <c r="AO1062" s="3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E1065" s="14"/>
      <c r="V1065" s="17"/>
      <c r="X1065" s="12"/>
      <c r="Y1065" s="10"/>
      <c r="AA1065" s="14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1"/>
      <c r="C1071" s="10"/>
      <c r="V1071" s="17"/>
      <c r="X1071" s="11"/>
      <c r="Y1071" s="10"/>
    </row>
    <row r="1072" spans="2:41">
      <c r="B1072" s="15" t="s">
        <v>18</v>
      </c>
      <c r="C1072" s="16">
        <f>SUM(C1053:C1071)</f>
        <v>15</v>
      </c>
      <c r="D1072" t="s">
        <v>22</v>
      </c>
      <c r="E1072" t="s">
        <v>21</v>
      </c>
      <c r="V1072" s="17"/>
      <c r="X1072" s="15" t="s">
        <v>18</v>
      </c>
      <c r="Y1072" s="16">
        <f>SUM(Y1053:Y1071)</f>
        <v>15</v>
      </c>
      <c r="Z1072" t="s">
        <v>22</v>
      </c>
      <c r="AA1072" t="s">
        <v>21</v>
      </c>
    </row>
    <row r="1073" spans="5:27">
      <c r="E1073" s="1" t="s">
        <v>19</v>
      </c>
      <c r="V1073" s="17"/>
      <c r="AA1073" s="1" t="s">
        <v>19</v>
      </c>
    </row>
    <row r="1074" spans="5:27">
      <c r="V1074" s="17"/>
    </row>
    <row r="1075" spans="5:27">
      <c r="V1075" s="17"/>
    </row>
    <row r="1076" spans="5:27">
      <c r="V1076" s="17"/>
    </row>
    <row r="1077" spans="5:27">
      <c r="V1077" s="17"/>
    </row>
    <row r="1078" spans="5:27">
      <c r="V1078" s="17"/>
    </row>
    <row r="1079" spans="5:27">
      <c r="V1079" s="17"/>
    </row>
    <row r="1080" spans="5:27">
      <c r="V1080" s="17"/>
    </row>
    <row r="1081" spans="5:27">
      <c r="V1081" s="17"/>
    </row>
    <row r="1082" spans="5:27">
      <c r="V1082" s="17"/>
    </row>
    <row r="1083" spans="5:27">
      <c r="V1083" s="17"/>
    </row>
    <row r="1084" spans="5:27">
      <c r="V1084" s="17"/>
    </row>
    <row r="1085" spans="5:27">
      <c r="V1085" s="17"/>
    </row>
    <row r="1086" spans="5:27">
      <c r="V1086" s="17"/>
    </row>
    <row r="1087" spans="5:27">
      <c r="V1087" s="17"/>
    </row>
    <row r="1088" spans="5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</sheetData>
  <mergeCells count="292">
    <mergeCell ref="AJ1017:AM1017"/>
    <mergeCell ref="E1015:G1015"/>
    <mergeCell ref="AJ1062:AM1062"/>
    <mergeCell ref="E1060:G1060"/>
    <mergeCell ref="X1050:Y1050"/>
    <mergeCell ref="B1051:C1051"/>
    <mergeCell ref="B1052:C1052"/>
    <mergeCell ref="X1052:Y1052"/>
    <mergeCell ref="AA1060:AC1060"/>
    <mergeCell ref="N1062:Q1062"/>
    <mergeCell ref="N1017:Q1017"/>
    <mergeCell ref="AA1039:AC1040"/>
    <mergeCell ref="AA1044:AD1044"/>
    <mergeCell ref="E1044:H1044"/>
    <mergeCell ref="E999:H999"/>
    <mergeCell ref="B1005:C1005"/>
    <mergeCell ref="X1005:Y1005"/>
    <mergeCell ref="B1006:C1006"/>
    <mergeCell ref="X1006:Y1006"/>
    <mergeCell ref="AA1015:AC1015"/>
    <mergeCell ref="AA967:AC967"/>
    <mergeCell ref="N969:Q969"/>
    <mergeCell ref="AJ969:AM969"/>
    <mergeCell ref="E967:G967"/>
    <mergeCell ref="AC993:AE995"/>
    <mergeCell ref="AA999:AD999"/>
    <mergeCell ref="AA946:AC947"/>
    <mergeCell ref="AA951:AD951"/>
    <mergeCell ref="E951:H951"/>
    <mergeCell ref="X957:Y957"/>
    <mergeCell ref="B958:C958"/>
    <mergeCell ref="B959:C959"/>
    <mergeCell ref="X959:Y959"/>
    <mergeCell ref="B913:C913"/>
    <mergeCell ref="X913:Y913"/>
    <mergeCell ref="AA922:AC922"/>
    <mergeCell ref="N924:Q924"/>
    <mergeCell ref="AJ924:AM924"/>
    <mergeCell ref="E922:G922"/>
    <mergeCell ref="AJ875:AM875"/>
    <mergeCell ref="E873:G873"/>
    <mergeCell ref="AC900:AE902"/>
    <mergeCell ref="AA906:AD906"/>
    <mergeCell ref="E906:H906"/>
    <mergeCell ref="B912:C912"/>
    <mergeCell ref="X912:Y912"/>
    <mergeCell ref="X863:Y863"/>
    <mergeCell ref="B864:C864"/>
    <mergeCell ref="B865:C865"/>
    <mergeCell ref="X865:Y865"/>
    <mergeCell ref="AA873:AC873"/>
    <mergeCell ref="N875:Q875"/>
    <mergeCell ref="N830:Q830"/>
    <mergeCell ref="AJ830:AM830"/>
    <mergeCell ref="E828:G828"/>
    <mergeCell ref="AA852:AC853"/>
    <mergeCell ref="AA857:AD857"/>
    <mergeCell ref="E857:H857"/>
    <mergeCell ref="E812:H812"/>
    <mergeCell ref="B818:C818"/>
    <mergeCell ref="X818:Y818"/>
    <mergeCell ref="B819:C819"/>
    <mergeCell ref="X819:Y819"/>
    <mergeCell ref="AA828:AC828"/>
    <mergeCell ref="AA780:AC780"/>
    <mergeCell ref="N782:Q782"/>
    <mergeCell ref="AJ782:AM782"/>
    <mergeCell ref="E780:G780"/>
    <mergeCell ref="AC806:AE808"/>
    <mergeCell ref="AA812:AD812"/>
    <mergeCell ref="AA759:AC760"/>
    <mergeCell ref="AA764:AD764"/>
    <mergeCell ref="E764:H764"/>
    <mergeCell ref="X770:Y770"/>
    <mergeCell ref="B771:C771"/>
    <mergeCell ref="B772:C772"/>
    <mergeCell ref="X772:Y772"/>
    <mergeCell ref="B726:C726"/>
    <mergeCell ref="X726:Y726"/>
    <mergeCell ref="AA735:AC735"/>
    <mergeCell ref="N737:Q737"/>
    <mergeCell ref="F716:H718"/>
    <mergeCell ref="B716:B718"/>
    <mergeCell ref="AA666:AC667"/>
    <mergeCell ref="AA671:AD671"/>
    <mergeCell ref="E671:H671"/>
    <mergeCell ref="F668:H670"/>
    <mergeCell ref="B668:B670"/>
    <mergeCell ref="AJ737:AM737"/>
    <mergeCell ref="E735:G735"/>
    <mergeCell ref="AJ689:AM689"/>
    <mergeCell ref="E687:G687"/>
    <mergeCell ref="AC713:AE715"/>
    <mergeCell ref="AA719:AD719"/>
    <mergeCell ref="E719:H719"/>
    <mergeCell ref="B725:C725"/>
    <mergeCell ref="X725:Y725"/>
    <mergeCell ref="N596:Q596"/>
    <mergeCell ref="AJ596:AM596"/>
    <mergeCell ref="E594:G594"/>
    <mergeCell ref="X584:Y584"/>
    <mergeCell ref="X677:Y677"/>
    <mergeCell ref="B679:C679"/>
    <mergeCell ref="X679:Y679"/>
    <mergeCell ref="AA687:AC687"/>
    <mergeCell ref="N689:Q689"/>
    <mergeCell ref="B677:C678"/>
    <mergeCell ref="F623:H625"/>
    <mergeCell ref="N644:Q644"/>
    <mergeCell ref="AA538:AD538"/>
    <mergeCell ref="E538:H538"/>
    <mergeCell ref="B544:C544"/>
    <mergeCell ref="X544:Y544"/>
    <mergeCell ref="AA573:AC574"/>
    <mergeCell ref="AA578:AD578"/>
    <mergeCell ref="E578:H578"/>
    <mergeCell ref="AJ644:AM644"/>
    <mergeCell ref="E642:G642"/>
    <mergeCell ref="AA554:AC554"/>
    <mergeCell ref="N556:Q556"/>
    <mergeCell ref="E626:H626"/>
    <mergeCell ref="B632:C632"/>
    <mergeCell ref="X632:Y632"/>
    <mergeCell ref="B633:C633"/>
    <mergeCell ref="X633:Y633"/>
    <mergeCell ref="AA642:AC642"/>
    <mergeCell ref="AC620:AE622"/>
    <mergeCell ref="AA626:AD626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23:B625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0"/>
  <sheetViews>
    <sheetView topLeftCell="R493" zoomScale="78" zoomScaleNormal="78" workbookViewId="0">
      <selection activeCell="AE499" sqref="AE499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74" t="s">
        <v>83</v>
      </c>
      <c r="F8" s="174"/>
      <c r="G8" s="174"/>
      <c r="H8" s="174"/>
      <c r="V8" s="17"/>
      <c r="X8" s="23" t="s">
        <v>130</v>
      </c>
      <c r="Y8" s="20">
        <f>IF(B8="PAGADO",0,C13)</f>
        <v>0</v>
      </c>
      <c r="AA8" s="174" t="s">
        <v>20</v>
      </c>
      <c r="AB8" s="174"/>
      <c r="AC8" s="174"/>
      <c r="AD8" s="174"/>
      <c r="AK8" s="188" t="s">
        <v>10</v>
      </c>
      <c r="AL8" s="188"/>
      <c r="AM8" s="18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70" t="s">
        <v>7</v>
      </c>
      <c r="AB24" s="171"/>
      <c r="AC24" s="17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74" t="s">
        <v>197</v>
      </c>
      <c r="F53" s="174"/>
      <c r="G53" s="174"/>
      <c r="H53" s="174"/>
      <c r="V53" s="17"/>
      <c r="X53" s="23" t="s">
        <v>82</v>
      </c>
      <c r="Y53" s="20">
        <f>IF(B53="PAGADO",0,C58)</f>
        <v>0</v>
      </c>
      <c r="AA53" s="174" t="s">
        <v>83</v>
      </c>
      <c r="AB53" s="174"/>
      <c r="AC53" s="174"/>
      <c r="AD53" s="174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76" t="s">
        <v>29</v>
      </c>
      <c r="AD96" s="176"/>
      <c r="AE96" s="176"/>
    </row>
    <row r="97" spans="2:41">
      <c r="H97" s="173" t="s">
        <v>28</v>
      </c>
      <c r="I97" s="173"/>
      <c r="J97" s="173"/>
      <c r="V97" s="17"/>
      <c r="AC97" s="176"/>
      <c r="AD97" s="176"/>
      <c r="AE97" s="176"/>
    </row>
    <row r="98" spans="2:41">
      <c r="H98" s="173"/>
      <c r="I98" s="173"/>
      <c r="J98" s="173"/>
      <c r="V98" s="17"/>
      <c r="AC98" s="176"/>
      <c r="AD98" s="176"/>
      <c r="AE98" s="17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74" t="s">
        <v>83</v>
      </c>
      <c r="F102" s="174"/>
      <c r="G102" s="174"/>
      <c r="H102" s="174"/>
      <c r="V102" s="17"/>
      <c r="X102" s="23" t="s">
        <v>32</v>
      </c>
      <c r="Y102" s="20">
        <f>IF(B102="PAGADO",0,C107)</f>
        <v>0</v>
      </c>
      <c r="AA102" s="174" t="s">
        <v>20</v>
      </c>
      <c r="AB102" s="174"/>
      <c r="AC102" s="174"/>
      <c r="AD102" s="174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77" t="str">
        <f>IF(C107&lt;0,"NO PAGAR","COBRAR")</f>
        <v>COBRAR</v>
      </c>
      <c r="C108" s="17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77" t="str">
        <f>IF(Y107&lt;0,"NO PAGAR","COBRAR")</f>
        <v>NO PAGAR</v>
      </c>
      <c r="Y108" s="17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68" t="s">
        <v>9</v>
      </c>
      <c r="C109" s="16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68" t="s">
        <v>9</v>
      </c>
      <c r="Y109" s="16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70" t="s">
        <v>7</v>
      </c>
      <c r="F118" s="171"/>
      <c r="G118" s="17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70" t="s">
        <v>7</v>
      </c>
      <c r="AB118" s="171"/>
      <c r="AC118" s="17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70" t="s">
        <v>7</v>
      </c>
      <c r="O120" s="171"/>
      <c r="P120" s="171"/>
      <c r="Q120" s="172"/>
      <c r="R120" s="18">
        <f>SUM(R104:R119)</f>
        <v>0</v>
      </c>
      <c r="S120" s="3"/>
      <c r="V120" s="17"/>
      <c r="X120" s="12"/>
      <c r="Y120" s="10"/>
      <c r="AJ120" s="170" t="s">
        <v>7</v>
      </c>
      <c r="AK120" s="171"/>
      <c r="AL120" s="171"/>
      <c r="AM120" s="172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73" t="s">
        <v>30</v>
      </c>
      <c r="I128" s="173"/>
      <c r="J128" s="173"/>
      <c r="V128" s="17"/>
      <c r="AA128" s="173" t="s">
        <v>31</v>
      </c>
      <c r="AB128" s="173"/>
      <c r="AC128" s="173"/>
    </row>
    <row r="129" spans="2:41">
      <c r="H129" s="173"/>
      <c r="I129" s="173"/>
      <c r="J129" s="173"/>
      <c r="V129" s="17"/>
      <c r="AA129" s="173"/>
      <c r="AB129" s="173"/>
      <c r="AC129" s="173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74" t="s">
        <v>20</v>
      </c>
      <c r="F133" s="174"/>
      <c r="G133" s="174"/>
      <c r="H133" s="174"/>
      <c r="V133" s="17"/>
      <c r="X133" s="23" t="s">
        <v>32</v>
      </c>
      <c r="Y133" s="20">
        <f>IF(B133="PAGADO",0,C138)</f>
        <v>0</v>
      </c>
      <c r="AA133" s="174" t="s">
        <v>20</v>
      </c>
      <c r="AB133" s="174"/>
      <c r="AC133" s="174"/>
      <c r="AD133" s="174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75" t="str">
        <f>IF(Y138&lt;0,"NO PAGAR","COBRAR'")</f>
        <v>COBRAR'</v>
      </c>
      <c r="Y139" s="175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75" t="str">
        <f>IF(C138&lt;0,"NO PAGAR","COBRAR'")</f>
        <v>COBRAR'</v>
      </c>
      <c r="C140" s="175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68" t="s">
        <v>9</v>
      </c>
      <c r="C141" s="16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68" t="s">
        <v>9</v>
      </c>
      <c r="Y141" s="16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70" t="s">
        <v>7</v>
      </c>
      <c r="F149" s="171"/>
      <c r="G149" s="17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70" t="s">
        <v>7</v>
      </c>
      <c r="AB149" s="171"/>
      <c r="AC149" s="17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70" t="s">
        <v>7</v>
      </c>
      <c r="O151" s="171"/>
      <c r="P151" s="171"/>
      <c r="Q151" s="172"/>
      <c r="R151" s="18">
        <f>SUM(R135:R150)</f>
        <v>0</v>
      </c>
      <c r="S151" s="3"/>
      <c r="V151" s="17"/>
      <c r="X151" s="12"/>
      <c r="Y151" s="10"/>
      <c r="AJ151" s="170" t="s">
        <v>7</v>
      </c>
      <c r="AK151" s="171"/>
      <c r="AL151" s="171"/>
      <c r="AM151" s="172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76" t="s">
        <v>29</v>
      </c>
      <c r="AD167" s="176"/>
      <c r="AE167" s="176"/>
    </row>
    <row r="168" spans="2:41">
      <c r="H168" s="173" t="s">
        <v>28</v>
      </c>
      <c r="I168" s="173"/>
      <c r="J168" s="173"/>
      <c r="V168" s="17"/>
      <c r="AC168" s="176"/>
      <c r="AD168" s="176"/>
      <c r="AE168" s="176"/>
    </row>
    <row r="169" spans="2:41">
      <c r="H169" s="173"/>
      <c r="I169" s="173"/>
      <c r="J169" s="173"/>
      <c r="V169" s="17"/>
      <c r="AC169" s="176"/>
      <c r="AD169" s="176"/>
      <c r="AE169" s="17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74" t="s">
        <v>20</v>
      </c>
      <c r="F173" s="174"/>
      <c r="G173" s="174"/>
      <c r="H173" s="174"/>
      <c r="V173" s="17"/>
      <c r="X173" s="23" t="s">
        <v>32</v>
      </c>
      <c r="Y173" s="20">
        <f>IF(B172="PAGADO",0,C177)</f>
        <v>76.029999999999973</v>
      </c>
      <c r="AA173" s="174" t="s">
        <v>435</v>
      </c>
      <c r="AB173" s="174"/>
      <c r="AC173" s="174"/>
      <c r="AD173" s="174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77" t="str">
        <f>IF(C177&lt;0,"NO PAGAR","COBRAR")</f>
        <v>COBRAR</v>
      </c>
      <c r="C178" s="17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68" t="s">
        <v>9</v>
      </c>
      <c r="C179" s="16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77" t="str">
        <f>IF(Y178&lt;0,"NO PAGAR","COBRAR")</f>
        <v>NO PAGAR</v>
      </c>
      <c r="Y179" s="17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8" t="s">
        <v>9</v>
      </c>
      <c r="Y180" s="16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70" t="s">
        <v>7</v>
      </c>
      <c r="F189" s="171"/>
      <c r="G189" s="17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70" t="s">
        <v>7</v>
      </c>
      <c r="AB189" s="171"/>
      <c r="AC189" s="17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70" t="s">
        <v>7</v>
      </c>
      <c r="O191" s="171"/>
      <c r="P191" s="171"/>
      <c r="Q191" s="172"/>
      <c r="R191" s="18">
        <f>SUM(R175:R190)</f>
        <v>0</v>
      </c>
      <c r="S191" s="3"/>
      <c r="V191" s="17"/>
      <c r="X191" s="12"/>
      <c r="Y191" s="10"/>
      <c r="AJ191" s="170" t="s">
        <v>7</v>
      </c>
      <c r="AK191" s="171"/>
      <c r="AL191" s="171"/>
      <c r="AM191" s="172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73" t="s">
        <v>30</v>
      </c>
      <c r="I213" s="173"/>
      <c r="J213" s="173"/>
      <c r="V213" s="17"/>
      <c r="AA213" s="173" t="s">
        <v>31</v>
      </c>
      <c r="AB213" s="173"/>
      <c r="AC213" s="173"/>
    </row>
    <row r="214" spans="1:43">
      <c r="H214" s="173"/>
      <c r="I214" s="173"/>
      <c r="J214" s="173"/>
      <c r="V214" s="17"/>
      <c r="AA214" s="173"/>
      <c r="AB214" s="173"/>
      <c r="AC214" s="173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74" t="s">
        <v>495</v>
      </c>
      <c r="F218" s="174"/>
      <c r="G218" s="174"/>
      <c r="H218" s="174"/>
      <c r="V218" s="17"/>
      <c r="X218" s="23" t="s">
        <v>32</v>
      </c>
      <c r="Y218" s="20">
        <f>IF(B239="PAGADO",0,C222)</f>
        <v>293.27999999999997</v>
      </c>
      <c r="AA218" s="174" t="s">
        <v>532</v>
      </c>
      <c r="AB218" s="174"/>
      <c r="AC218" s="174"/>
      <c r="AD218" s="174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75" t="str">
        <f>IF(C222&lt;0,"NO PAGAR","COBRAR'")</f>
        <v>COBRAR'</v>
      </c>
      <c r="C224" s="175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75" t="str">
        <f>IF(Y223&lt;0,"NO PAGAR","COBRAR'")</f>
        <v>NO PAGAR</v>
      </c>
      <c r="Y224" s="175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68" t="s">
        <v>9</v>
      </c>
      <c r="C225" s="16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68" t="s">
        <v>9</v>
      </c>
      <c r="Y226" s="16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70" t="s">
        <v>7</v>
      </c>
      <c r="F234" s="171"/>
      <c r="G234" s="17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70" t="s">
        <v>7</v>
      </c>
      <c r="AB234" s="171"/>
      <c r="AC234" s="17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70" t="s">
        <v>7</v>
      </c>
      <c r="O236" s="171"/>
      <c r="P236" s="171"/>
      <c r="Q236" s="172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70" t="s">
        <v>7</v>
      </c>
      <c r="AK236" s="171"/>
      <c r="AL236" s="171"/>
      <c r="AM236" s="172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76" t="s">
        <v>29</v>
      </c>
      <c r="AD259" s="176"/>
      <c r="AE259" s="176"/>
    </row>
    <row r="260" spans="2:41">
      <c r="H260" s="173" t="s">
        <v>28</v>
      </c>
      <c r="I260" s="173"/>
      <c r="J260" s="173"/>
      <c r="V260" s="17"/>
      <c r="AC260" s="176"/>
      <c r="AD260" s="176"/>
      <c r="AE260" s="176"/>
    </row>
    <row r="261" spans="2:41">
      <c r="H261" s="173"/>
      <c r="I261" s="173"/>
      <c r="J261" s="173"/>
      <c r="V261" s="17"/>
      <c r="AC261" s="176"/>
      <c r="AD261" s="176"/>
      <c r="AE261" s="17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74" t="s">
        <v>592</v>
      </c>
      <c r="F265" s="174"/>
      <c r="G265" s="174"/>
      <c r="H265" s="174"/>
      <c r="V265" s="17"/>
      <c r="X265" s="23" t="s">
        <v>32</v>
      </c>
      <c r="Y265" s="20">
        <f>IF(B264="PAGADO",0,C269)</f>
        <v>205.25000000000011</v>
      </c>
      <c r="AA265" s="174" t="s">
        <v>435</v>
      </c>
      <c r="AB265" s="174"/>
      <c r="AC265" s="174"/>
      <c r="AD265" s="174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77" t="str">
        <f>IF(C269&lt;0,"NO PAGAR","COBRAR")</f>
        <v>COBRAR</v>
      </c>
      <c r="C270" s="17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8" t="s">
        <v>9</v>
      </c>
      <c r="C271" s="16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77" t="str">
        <f>IF(Y270&lt;0,"NO PAGAR","COBRAR")</f>
        <v>COBRAR</v>
      </c>
      <c r="Y271" s="17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8" t="s">
        <v>9</v>
      </c>
      <c r="Y272" s="16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70" t="s">
        <v>7</v>
      </c>
      <c r="F281" s="171"/>
      <c r="G281" s="17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70" t="s">
        <v>7</v>
      </c>
      <c r="AB281" s="171"/>
      <c r="AC281" s="17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70" t="s">
        <v>7</v>
      </c>
      <c r="O283" s="171"/>
      <c r="P283" s="171"/>
      <c r="Q283" s="172"/>
      <c r="R283" s="18">
        <f>SUM(R267:R282)</f>
        <v>40</v>
      </c>
      <c r="S283" s="3"/>
      <c r="V283" s="17"/>
      <c r="X283" s="12"/>
      <c r="Y283" s="10"/>
      <c r="AJ283" s="170" t="s">
        <v>7</v>
      </c>
      <c r="AK283" s="171"/>
      <c r="AL283" s="171"/>
      <c r="AM283" s="172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73" t="s">
        <v>30</v>
      </c>
      <c r="I305" s="173"/>
      <c r="J305" s="173"/>
      <c r="V305" s="17"/>
      <c r="AA305" s="173" t="s">
        <v>31</v>
      </c>
      <c r="AB305" s="173"/>
      <c r="AC305" s="173"/>
    </row>
    <row r="306" spans="2:41">
      <c r="H306" s="173"/>
      <c r="I306" s="173"/>
      <c r="J306" s="173"/>
      <c r="V306" s="17"/>
      <c r="AA306" s="173"/>
      <c r="AB306" s="173"/>
      <c r="AC306" s="173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74" t="s">
        <v>435</v>
      </c>
      <c r="F310" s="174"/>
      <c r="G310" s="174"/>
      <c r="H310" s="174"/>
      <c r="V310" s="17"/>
      <c r="X310" s="23" t="s">
        <v>32</v>
      </c>
      <c r="Y310" s="20">
        <f>IF(B1040="PAGADO",0,C315)</f>
        <v>-647.71</v>
      </c>
      <c r="AA310" s="174" t="s">
        <v>702</v>
      </c>
      <c r="AB310" s="174"/>
      <c r="AC310" s="174"/>
      <c r="AD310" s="174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75" t="str">
        <f>IF(Y315&lt;0,"NO PAGAR","COBRAR'")</f>
        <v>NO PAGAR</v>
      </c>
      <c r="Y316" s="175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5" t="str">
        <f>IF(C315&lt;0,"NO PAGAR","COBRAR'")</f>
        <v>NO PAGAR</v>
      </c>
      <c r="C317" s="175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8" t="s">
        <v>9</v>
      </c>
      <c r="C318" s="169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68" t="s">
        <v>9</v>
      </c>
      <c r="Y318" s="16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70" t="s">
        <v>7</v>
      </c>
      <c r="F326" s="171"/>
      <c r="G326" s="17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70" t="s">
        <v>7</v>
      </c>
      <c r="AB326" s="171"/>
      <c r="AC326" s="17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70" t="s">
        <v>7</v>
      </c>
      <c r="O328" s="171"/>
      <c r="P328" s="171"/>
      <c r="Q328" s="172"/>
      <c r="R328" s="18">
        <f>SUM(R312:R327)</f>
        <v>2600</v>
      </c>
      <c r="S328" s="3"/>
      <c r="V328" s="17"/>
      <c r="X328" s="12"/>
      <c r="Y328" s="10"/>
      <c r="AJ328" s="170" t="s">
        <v>7</v>
      </c>
      <c r="AK328" s="171"/>
      <c r="AL328" s="171"/>
      <c r="AM328" s="172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73" t="s">
        <v>28</v>
      </c>
      <c r="I345" s="173"/>
      <c r="J345" s="173"/>
      <c r="V345" s="17"/>
    </row>
    <row r="346" spans="2:41">
      <c r="H346" s="173"/>
      <c r="I346" s="173"/>
      <c r="J346" s="173"/>
      <c r="V346" s="17"/>
    </row>
    <row r="347" spans="2:41">
      <c r="V347" s="17"/>
      <c r="X347" s="186" t="s">
        <v>64</v>
      </c>
      <c r="AB347" s="183" t="s">
        <v>29</v>
      </c>
      <c r="AC347" s="183"/>
      <c r="AD347" s="183"/>
    </row>
    <row r="348" spans="2:41">
      <c r="V348" s="17"/>
      <c r="X348" s="186"/>
      <c r="AB348" s="183"/>
      <c r="AC348" s="183"/>
      <c r="AD348" s="183"/>
    </row>
    <row r="349" spans="2:41" ht="23.25">
      <c r="B349" s="22" t="s">
        <v>64</v>
      </c>
      <c r="V349" s="17"/>
      <c r="X349" s="186"/>
      <c r="AB349" s="183"/>
      <c r="AC349" s="183"/>
      <c r="AD349" s="183"/>
    </row>
    <row r="350" spans="2:41" ht="23.25">
      <c r="B350" s="23" t="s">
        <v>32</v>
      </c>
      <c r="C350" s="20">
        <f>IF(X310="PAGADO",0,Y315)</f>
        <v>-785.77</v>
      </c>
      <c r="E350" s="174" t="s">
        <v>435</v>
      </c>
      <c r="F350" s="174"/>
      <c r="G350" s="174"/>
      <c r="H350" s="174"/>
      <c r="V350" s="17"/>
      <c r="X350" s="23" t="s">
        <v>32</v>
      </c>
      <c r="Y350" s="20">
        <f>IF(B350="PAGADO",0,C355)</f>
        <v>-215.76999999999998</v>
      </c>
      <c r="AA350" s="174" t="s">
        <v>702</v>
      </c>
      <c r="AB350" s="174"/>
      <c r="AC350" s="174"/>
      <c r="AD350" s="174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77" t="str">
        <f>IF(C355&lt;0,"NO PAGAR","COBRAR")</f>
        <v>NO PAGAR</v>
      </c>
      <c r="C356" s="177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77" t="str">
        <f>IF(Y355&lt;0,"NO PAGAR","COBRAR")</f>
        <v>COBRAR</v>
      </c>
      <c r="Y356" s="177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68" t="s">
        <v>9</v>
      </c>
      <c r="C357" s="16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68" t="s">
        <v>9</v>
      </c>
      <c r="Y357" s="16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70" t="s">
        <v>7</v>
      </c>
      <c r="AK361" s="171"/>
      <c r="AL361" s="171"/>
      <c r="AM361" s="172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70" t="s">
        <v>7</v>
      </c>
      <c r="F366" s="171"/>
      <c r="G366" s="17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70" t="s">
        <v>7</v>
      </c>
      <c r="AB366" s="171"/>
      <c r="AC366" s="172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70" t="s">
        <v>7</v>
      </c>
      <c r="O368" s="171"/>
      <c r="P368" s="171"/>
      <c r="Q368" s="172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73" t="s">
        <v>30</v>
      </c>
      <c r="I384" s="173"/>
      <c r="J384" s="173"/>
      <c r="V384" s="17"/>
      <c r="AA384" s="173" t="s">
        <v>31</v>
      </c>
      <c r="AB384" s="173"/>
      <c r="AC384" s="173"/>
    </row>
    <row r="385" spans="2:41">
      <c r="H385" s="173"/>
      <c r="I385" s="173"/>
      <c r="J385" s="173"/>
      <c r="V385" s="17"/>
      <c r="AA385" s="173"/>
      <c r="AB385" s="173"/>
      <c r="AC385" s="173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74" t="s">
        <v>778</v>
      </c>
      <c r="F389" s="174"/>
      <c r="G389" s="174"/>
      <c r="H389" s="174"/>
      <c r="V389" s="17"/>
      <c r="X389" s="23" t="s">
        <v>32</v>
      </c>
      <c r="Y389" s="20">
        <f>IF(B1133="PAGADO",0,C394)</f>
        <v>-132.38000000000011</v>
      </c>
      <c r="AA389" s="174" t="s">
        <v>842</v>
      </c>
      <c r="AB389" s="174"/>
      <c r="AC389" s="174"/>
      <c r="AD389" s="174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75" t="str">
        <f>IF(Y394&lt;0,"NO PAGAR","COBRAR'")</f>
        <v>COBRAR'</v>
      </c>
      <c r="Y395" s="175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75" t="str">
        <f>IF(C394&lt;0,"NO PAGAR","COBRAR'")</f>
        <v>NO PAGAR</v>
      </c>
      <c r="C396" s="175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68" t="s">
        <v>9</v>
      </c>
      <c r="C397" s="16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68" t="s">
        <v>9</v>
      </c>
      <c r="Y397" s="16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70" t="s">
        <v>7</v>
      </c>
      <c r="AK399" s="171"/>
      <c r="AL399" s="171"/>
      <c r="AM399" s="172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70" t="s">
        <v>7</v>
      </c>
      <c r="F405" s="171"/>
      <c r="G405" s="17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70" t="s">
        <v>7</v>
      </c>
      <c r="AB405" s="171"/>
      <c r="AC405" s="172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70" t="s">
        <v>7</v>
      </c>
      <c r="O407" s="171"/>
      <c r="P407" s="171"/>
      <c r="Q407" s="172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73" t="s">
        <v>28</v>
      </c>
      <c r="I419" s="173"/>
      <c r="J419" s="173"/>
      <c r="V419" s="17"/>
      <c r="AC419" s="24"/>
      <c r="AD419" s="24"/>
      <c r="AE419" s="24"/>
    </row>
    <row r="420" spans="2:41" ht="15" customHeight="1">
      <c r="H420" s="173"/>
      <c r="I420" s="173"/>
      <c r="J420" s="173"/>
      <c r="V420" s="17"/>
      <c r="AC420" s="24"/>
      <c r="AD420" s="24"/>
      <c r="AE420" s="24"/>
    </row>
    <row r="421" spans="2:41" ht="23.25">
      <c r="V421" s="17"/>
      <c r="AB421" s="176" t="s">
        <v>29</v>
      </c>
      <c r="AC421" s="176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74" t="s">
        <v>778</v>
      </c>
      <c r="F424" s="174"/>
      <c r="G424" s="174"/>
      <c r="H424" s="174"/>
      <c r="V424" s="17"/>
      <c r="X424" s="23" t="s">
        <v>32</v>
      </c>
      <c r="Y424" s="20">
        <f>IF(B424="PAGADO",0,C429)</f>
        <v>233.90999999999997</v>
      </c>
      <c r="AA424" s="174" t="s">
        <v>435</v>
      </c>
      <c r="AB424" s="174"/>
      <c r="AC424" s="174"/>
      <c r="AD424" s="174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77" t="str">
        <f>IF(C429&lt;0,"NO PAGAR","COBRAR")</f>
        <v>COBRAR</v>
      </c>
      <c r="C430" s="17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77" t="str">
        <f>IF(Y429&lt;0,"NO PAGAR","COBRAR")</f>
        <v>COBRAR</v>
      </c>
      <c r="Y430" s="177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68" t="s">
        <v>9</v>
      </c>
      <c r="C431" s="16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68" t="s">
        <v>9</v>
      </c>
      <c r="Y431" s="16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70" t="s">
        <v>7</v>
      </c>
      <c r="AK439" s="171"/>
      <c r="AL439" s="171"/>
      <c r="AM439" s="172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70" t="s">
        <v>7</v>
      </c>
      <c r="F440" s="171"/>
      <c r="G440" s="17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70" t="s">
        <v>7</v>
      </c>
      <c r="AB440" s="171"/>
      <c r="AC440" s="172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70" t="s">
        <v>7</v>
      </c>
      <c r="O442" s="171"/>
      <c r="P442" s="171"/>
      <c r="Q442" s="172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73" t="s">
        <v>30</v>
      </c>
      <c r="I459" s="173"/>
      <c r="J459" s="173"/>
      <c r="V459" s="17"/>
      <c r="AA459" s="173" t="s">
        <v>31</v>
      </c>
      <c r="AB459" s="173"/>
      <c r="AC459" s="173"/>
    </row>
    <row r="460" spans="1:43">
      <c r="H460" s="173"/>
      <c r="I460" s="173"/>
      <c r="J460" s="173"/>
      <c r="V460" s="17"/>
      <c r="AA460" s="173"/>
      <c r="AB460" s="173"/>
      <c r="AC460" s="173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74" t="s">
        <v>778</v>
      </c>
      <c r="F464" s="174"/>
      <c r="G464" s="174"/>
      <c r="H464" s="174"/>
      <c r="V464" s="17"/>
      <c r="X464" s="23" t="s">
        <v>32</v>
      </c>
      <c r="Y464" s="20">
        <f>IF(B464="PAGADO",0,C469)</f>
        <v>0</v>
      </c>
      <c r="AA464" s="174" t="s">
        <v>435</v>
      </c>
      <c r="AB464" s="174"/>
      <c r="AC464" s="174"/>
      <c r="AD464" s="174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75" t="str">
        <f>IF(Y469&lt;0,"NO PAGAR","COBRAR'")</f>
        <v>COBRAR'</v>
      </c>
      <c r="Y470" s="175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75" t="str">
        <f>IF(C469&lt;0,"NO PAGAR","COBRAR'")</f>
        <v>COBRAR'</v>
      </c>
      <c r="C471" s="175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68" t="s">
        <v>9</v>
      </c>
      <c r="C472" s="16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68" t="s">
        <v>9</v>
      </c>
      <c r="Y472" s="169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70" t="s">
        <v>7</v>
      </c>
      <c r="F480" s="171"/>
      <c r="G480" s="17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70" t="s">
        <v>7</v>
      </c>
      <c r="AB480" s="171"/>
      <c r="AC480" s="172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70" t="s">
        <v>7</v>
      </c>
      <c r="O482" s="171"/>
      <c r="P482" s="171"/>
      <c r="Q482" s="172"/>
      <c r="R482" s="18">
        <f>SUM(R466:R481)</f>
        <v>25</v>
      </c>
      <c r="S482" s="3"/>
      <c r="V482" s="17"/>
      <c r="X482" s="12"/>
      <c r="Y482" s="10"/>
      <c r="AJ482" s="170" t="s">
        <v>7</v>
      </c>
      <c r="AK482" s="171"/>
      <c r="AL482" s="171"/>
      <c r="AM482" s="172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76" t="s">
        <v>29</v>
      </c>
      <c r="AD491" s="176"/>
      <c r="AE491" s="176"/>
    </row>
    <row r="492" spans="2:42">
      <c r="H492" s="173" t="s">
        <v>28</v>
      </c>
      <c r="I492" s="173"/>
      <c r="J492" s="173"/>
      <c r="V492" s="17"/>
      <c r="AC492" s="176"/>
      <c r="AD492" s="176"/>
      <c r="AE492" s="176"/>
    </row>
    <row r="493" spans="2:42">
      <c r="H493" s="173"/>
      <c r="I493" s="173"/>
      <c r="J493" s="173"/>
      <c r="V493" s="17"/>
      <c r="AC493" s="176"/>
      <c r="AD493" s="176"/>
      <c r="AE493" s="176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74" t="s">
        <v>778</v>
      </c>
      <c r="F497" s="174"/>
      <c r="G497" s="174"/>
      <c r="H497" s="174"/>
      <c r="V497" s="17"/>
      <c r="X497" s="23" t="s">
        <v>32</v>
      </c>
      <c r="Y497" s="20">
        <f>IF(B497="PAGADO",0,C502)</f>
        <v>-76.500000000000227</v>
      </c>
      <c r="AA497" s="174" t="s">
        <v>532</v>
      </c>
      <c r="AB497" s="174"/>
      <c r="AC497" s="174"/>
      <c r="AD497" s="174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130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1036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1058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1045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130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76.500000000000227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53.499999999999773</v>
      </c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 ht="26.25">
      <c r="B503" s="177" t="str">
        <f>IF(C502&lt;0,"NO PAGAR","COBRAR")</f>
        <v>NO PAGAR</v>
      </c>
      <c r="C503" s="177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77" t="str">
        <f>IF(Y502&lt;0,"NO PAGAR","COBRAR")</f>
        <v>COBRAR</v>
      </c>
      <c r="Y503" s="177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68" t="s">
        <v>9</v>
      </c>
      <c r="C504" s="16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68" t="s">
        <v>9</v>
      </c>
      <c r="Y504" s="16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1033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1028</v>
      </c>
      <c r="C513" s="10">
        <v>183.51</v>
      </c>
      <c r="E513" s="170" t="s">
        <v>7</v>
      </c>
      <c r="F513" s="171"/>
      <c r="G513" s="172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70" t="s">
        <v>7</v>
      </c>
      <c r="AB513" s="171"/>
      <c r="AC513" s="172"/>
      <c r="AD513" s="5">
        <f>SUM(AD499:AD512)</f>
        <v>130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70" t="s">
        <v>7</v>
      </c>
      <c r="O515" s="171"/>
      <c r="P515" s="171"/>
      <c r="Q515" s="172"/>
      <c r="R515" s="18">
        <f>SUM(R499:R514)</f>
        <v>1250.68</v>
      </c>
      <c r="S515" s="3"/>
      <c r="V515" s="17"/>
      <c r="X515" s="12"/>
      <c r="Y515" s="10"/>
      <c r="AJ515" s="170" t="s">
        <v>7</v>
      </c>
      <c r="AK515" s="171"/>
      <c r="AL515" s="171"/>
      <c r="AM515" s="172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76.500000000000227</v>
      </c>
    </row>
    <row r="521" spans="2:41">
      <c r="D521" t="s">
        <v>22</v>
      </c>
      <c r="E521" t="s">
        <v>21</v>
      </c>
      <c r="V521" s="17"/>
      <c r="Z521" t="s">
        <v>22</v>
      </c>
      <c r="AA521" t="s">
        <v>21</v>
      </c>
    </row>
    <row r="522" spans="2:41">
      <c r="E522" s="1" t="s">
        <v>19</v>
      </c>
      <c r="V522" s="17"/>
      <c r="AA522" s="1" t="s">
        <v>19</v>
      </c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73" t="s">
        <v>30</v>
      </c>
      <c r="I533" s="173"/>
      <c r="J533" s="173"/>
      <c r="V533" s="17"/>
      <c r="AA533" s="173" t="s">
        <v>31</v>
      </c>
      <c r="AB533" s="173"/>
      <c r="AC533" s="173"/>
    </row>
    <row r="534" spans="1:43">
      <c r="H534" s="173"/>
      <c r="I534" s="173"/>
      <c r="J534" s="173"/>
      <c r="V534" s="17"/>
      <c r="AA534" s="173"/>
      <c r="AB534" s="173"/>
      <c r="AC534" s="173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32</v>
      </c>
      <c r="C538" s="20">
        <f>IF(X497="PAGADO",0,C502)</f>
        <v>-76.500000000000227</v>
      </c>
      <c r="E538" s="174" t="s">
        <v>20</v>
      </c>
      <c r="F538" s="174"/>
      <c r="G538" s="174"/>
      <c r="H538" s="174"/>
      <c r="V538" s="17"/>
      <c r="X538" s="23" t="s">
        <v>32</v>
      </c>
      <c r="Y538" s="20">
        <f>IF(B1329="PAGADO",0,C543)</f>
        <v>0</v>
      </c>
      <c r="AA538" s="174" t="s">
        <v>20</v>
      </c>
      <c r="AB538" s="174"/>
      <c r="AC538" s="174"/>
      <c r="AD538" s="174"/>
    </row>
    <row r="539" spans="1:43">
      <c r="B539" s="1" t="s">
        <v>0</v>
      </c>
      <c r="C539" s="19">
        <f>H554</f>
        <v>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Y540" s="2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0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C566</f>
        <v>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Y566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0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75" t="str">
        <f>IF(Y543&lt;0,"NO PAGAR","COBRAR'")</f>
        <v>COBRAR'</v>
      </c>
      <c r="Y544" s="175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75" t="str">
        <f>IF(C543&lt;0,"NO PAGAR","COBRAR'")</f>
        <v>COBRAR'</v>
      </c>
      <c r="C545" s="175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68" t="s">
        <v>9</v>
      </c>
      <c r="C546" s="169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68" t="s">
        <v>9</v>
      </c>
      <c r="Y546" s="169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70" t="s">
        <v>7</v>
      </c>
      <c r="F554" s="171"/>
      <c r="G554" s="172"/>
      <c r="H554" s="5">
        <f>SUM(H540:H553)</f>
        <v>0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70" t="s">
        <v>7</v>
      </c>
      <c r="AB554" s="171"/>
      <c r="AC554" s="172"/>
      <c r="AD554" s="5">
        <f>SUM(AD540:AD553)</f>
        <v>0</v>
      </c>
      <c r="AJ554" s="3"/>
      <c r="AK554" s="3"/>
      <c r="AL554" s="3"/>
      <c r="AM554" s="3"/>
      <c r="AN554" s="18"/>
      <c r="AO554" s="3"/>
    </row>
    <row r="555" spans="2:41">
      <c r="B555" s="11" t="s">
        <v>17</v>
      </c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>
      <c r="B556" s="12"/>
      <c r="C556" s="10"/>
      <c r="N556" s="170" t="s">
        <v>7</v>
      </c>
      <c r="O556" s="171"/>
      <c r="P556" s="171"/>
      <c r="Q556" s="172"/>
      <c r="R556" s="18">
        <f>SUM(R540:R555)</f>
        <v>0</v>
      </c>
      <c r="S556" s="3"/>
      <c r="V556" s="17"/>
      <c r="X556" s="12"/>
      <c r="Y556" s="10"/>
      <c r="AJ556" s="170" t="s">
        <v>7</v>
      </c>
      <c r="AK556" s="171"/>
      <c r="AL556" s="171"/>
      <c r="AM556" s="172"/>
      <c r="AN556" s="18">
        <f>SUM(AN540:AN555)</f>
        <v>0</v>
      </c>
      <c r="AO556" s="3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E559" s="14"/>
      <c r="V559" s="17"/>
      <c r="X559" s="12"/>
      <c r="Y559" s="10"/>
      <c r="AA559" s="14"/>
    </row>
    <row r="560" spans="2:41">
      <c r="B560" s="12"/>
      <c r="C560" s="10"/>
      <c r="V560" s="17"/>
      <c r="X560" s="12"/>
      <c r="Y560" s="10"/>
    </row>
    <row r="561" spans="2:31">
      <c r="B561" s="12"/>
      <c r="C561" s="10"/>
      <c r="V561" s="17"/>
      <c r="X561" s="12"/>
      <c r="Y561" s="10"/>
    </row>
    <row r="562" spans="2:31">
      <c r="B562" s="12"/>
      <c r="C562" s="10"/>
      <c r="V562" s="17"/>
      <c r="X562" s="12"/>
      <c r="Y562" s="10"/>
    </row>
    <row r="563" spans="2:31">
      <c r="B563" s="12"/>
      <c r="C563" s="10"/>
      <c r="V563" s="17"/>
      <c r="X563" s="12"/>
      <c r="Y563" s="10"/>
    </row>
    <row r="564" spans="2:31">
      <c r="B564" s="12"/>
      <c r="C564" s="10"/>
      <c r="V564" s="17"/>
      <c r="X564" s="12"/>
      <c r="Y564" s="10"/>
    </row>
    <row r="565" spans="2:31">
      <c r="B565" s="11"/>
      <c r="C565" s="10"/>
      <c r="V565" s="17"/>
      <c r="X565" s="11"/>
      <c r="Y565" s="10"/>
    </row>
    <row r="566" spans="2:31">
      <c r="B566" s="15" t="s">
        <v>18</v>
      </c>
      <c r="C566" s="16">
        <f>SUM(C547:C565)</f>
        <v>0</v>
      </c>
      <c r="D566" t="s">
        <v>22</v>
      </c>
      <c r="E566" t="s">
        <v>21</v>
      </c>
      <c r="V566" s="17"/>
      <c r="X566" s="15" t="s">
        <v>18</v>
      </c>
      <c r="Y566" s="16">
        <f>SUM(Y547:Y565)</f>
        <v>0</v>
      </c>
      <c r="Z566" t="s">
        <v>22</v>
      </c>
      <c r="AA566" t="s">
        <v>21</v>
      </c>
    </row>
    <row r="567" spans="2:31">
      <c r="E567" s="1" t="s">
        <v>19</v>
      </c>
      <c r="V567" s="17"/>
      <c r="AA567" s="1" t="s">
        <v>19</v>
      </c>
    </row>
    <row r="568" spans="2:31">
      <c r="V568" s="17"/>
    </row>
    <row r="569" spans="2:31">
      <c r="V569" s="17"/>
    </row>
    <row r="570" spans="2:31">
      <c r="V570" s="17"/>
    </row>
    <row r="571" spans="2:31">
      <c r="V571" s="17"/>
      <c r="AC571" s="176" t="s">
        <v>29</v>
      </c>
      <c r="AD571" s="176"/>
      <c r="AE571" s="176"/>
    </row>
    <row r="572" spans="2:31">
      <c r="H572" s="173" t="s">
        <v>28</v>
      </c>
      <c r="I572" s="173"/>
      <c r="J572" s="173"/>
      <c r="V572" s="17"/>
      <c r="AC572" s="176"/>
      <c r="AD572" s="176"/>
      <c r="AE572" s="176"/>
    </row>
    <row r="573" spans="2:31">
      <c r="H573" s="173"/>
      <c r="I573" s="173"/>
      <c r="J573" s="173"/>
      <c r="V573" s="17"/>
      <c r="AC573" s="176"/>
      <c r="AD573" s="176"/>
      <c r="AE573" s="176"/>
    </row>
    <row r="574" spans="2:31">
      <c r="V574" s="17"/>
    </row>
    <row r="575" spans="2:31">
      <c r="V575" s="17"/>
    </row>
    <row r="576" spans="2:31" ht="23.25">
      <c r="B576" s="22" t="s">
        <v>68</v>
      </c>
      <c r="V576" s="17"/>
      <c r="X576" s="22" t="s">
        <v>68</v>
      </c>
    </row>
    <row r="577" spans="2:41" ht="23.25">
      <c r="B577" s="23" t="s">
        <v>32</v>
      </c>
      <c r="C577" s="20">
        <f>IF(X538="PAGADO",0,Y543)</f>
        <v>0</v>
      </c>
      <c r="E577" s="174" t="s">
        <v>20</v>
      </c>
      <c r="F577" s="174"/>
      <c r="G577" s="174"/>
      <c r="H577" s="174"/>
      <c r="V577" s="17"/>
      <c r="X577" s="23" t="s">
        <v>32</v>
      </c>
      <c r="Y577" s="20">
        <f>IF(B577="PAGADO",0,C582)</f>
        <v>0</v>
      </c>
      <c r="AA577" s="174" t="s">
        <v>20</v>
      </c>
      <c r="AB577" s="174"/>
      <c r="AC577" s="174"/>
      <c r="AD577" s="174"/>
    </row>
    <row r="578" spans="2:41">
      <c r="B578" s="1" t="s">
        <v>0</v>
      </c>
      <c r="C578" s="19">
        <f>H593</f>
        <v>0</v>
      </c>
      <c r="E578" s="2" t="s">
        <v>1</v>
      </c>
      <c r="F578" s="2" t="s">
        <v>2</v>
      </c>
      <c r="G578" s="2" t="s">
        <v>3</v>
      </c>
      <c r="H578" s="2" t="s">
        <v>4</v>
      </c>
      <c r="N578" s="2" t="s">
        <v>1</v>
      </c>
      <c r="O578" s="2" t="s">
        <v>5</v>
      </c>
      <c r="P578" s="2" t="s">
        <v>4</v>
      </c>
      <c r="Q578" s="2" t="s">
        <v>6</v>
      </c>
      <c r="R578" s="2" t="s">
        <v>7</v>
      </c>
      <c r="S578" s="3"/>
      <c r="V578" s="17"/>
      <c r="X578" s="1" t="s">
        <v>0</v>
      </c>
      <c r="Y578" s="19">
        <f>AD593</f>
        <v>0</v>
      </c>
      <c r="AA578" s="2" t="s">
        <v>1</v>
      </c>
      <c r="AB578" s="2" t="s">
        <v>2</v>
      </c>
      <c r="AC578" s="2" t="s">
        <v>3</v>
      </c>
      <c r="AD578" s="2" t="s">
        <v>4</v>
      </c>
      <c r="AJ578" s="2" t="s">
        <v>1</v>
      </c>
      <c r="AK578" s="2" t="s">
        <v>5</v>
      </c>
      <c r="AL578" s="2" t="s">
        <v>4</v>
      </c>
      <c r="AM578" s="2" t="s">
        <v>6</v>
      </c>
      <c r="AN578" s="2" t="s">
        <v>7</v>
      </c>
      <c r="AO578" s="3"/>
    </row>
    <row r="579" spans="2:41">
      <c r="C579" s="2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Y579" s="2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" t="s">
        <v>24</v>
      </c>
      <c r="C580" s="19">
        <f>IF(C577&gt;0,C577+C578,C578)</f>
        <v>0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" t="s">
        <v>24</v>
      </c>
      <c r="Y580" s="19">
        <f>IF(Y577&gt;0,Y577+Y578,Y578)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" t="s">
        <v>9</v>
      </c>
      <c r="C581" s="20">
        <f>C604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" t="s">
        <v>9</v>
      </c>
      <c r="Y581" s="20">
        <f>Y604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6" t="s">
        <v>25</v>
      </c>
      <c r="C582" s="21">
        <f>C580-C581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 t="s">
        <v>8</v>
      </c>
      <c r="Y582" s="21">
        <f>Y580-Y581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 ht="26.25">
      <c r="B583" s="177" t="str">
        <f>IF(C582&lt;0,"NO PAGAR","COBRAR")</f>
        <v>COBRAR</v>
      </c>
      <c r="C583" s="177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77" t="str">
        <f>IF(Y582&lt;0,"NO PAGAR","COBRAR")</f>
        <v>COBRAR</v>
      </c>
      <c r="Y583" s="177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68" t="s">
        <v>9</v>
      </c>
      <c r="C584" s="169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68" t="s">
        <v>9</v>
      </c>
      <c r="Y584" s="169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9" t="str">
        <f>IF(C618&lt;0,"SALDO A FAVOR","SALDO ADELANTAD0'")</f>
        <v>SALDO ADELANTAD0'</v>
      </c>
      <c r="C585" s="10">
        <f>IF(Y538&lt;=0,Y538*-1)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9" t="str">
        <f>IF(C582&lt;0,"SALDO ADELANTADO","SALDO A FAVOR'")</f>
        <v>SALDO A FAVOR'</v>
      </c>
      <c r="Y585" s="10">
        <f>IF(C582&lt;=0,C582*-1)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10</v>
      </c>
      <c r="C586" s="10">
        <f>R595</f>
        <v>0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10</v>
      </c>
      <c r="Y586" s="10">
        <f>AN595</f>
        <v>0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11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11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12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12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13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13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14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14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15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15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16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16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17</v>
      </c>
      <c r="C593" s="10"/>
      <c r="E593" s="170" t="s">
        <v>7</v>
      </c>
      <c r="F593" s="171"/>
      <c r="G593" s="172"/>
      <c r="H593" s="5">
        <f>SUM(H579:H592)</f>
        <v>0</v>
      </c>
      <c r="N593" s="3"/>
      <c r="O593" s="3"/>
      <c r="P593" s="3"/>
      <c r="Q593" s="3"/>
      <c r="R593" s="18"/>
      <c r="S593" s="3"/>
      <c r="V593" s="17"/>
      <c r="X593" s="11" t="s">
        <v>17</v>
      </c>
      <c r="Y593" s="10"/>
      <c r="AA593" s="170" t="s">
        <v>7</v>
      </c>
      <c r="AB593" s="171"/>
      <c r="AC593" s="172"/>
      <c r="AD593" s="5">
        <f>SUM(AD579:AD592)</f>
        <v>0</v>
      </c>
      <c r="AJ593" s="3"/>
      <c r="AK593" s="3"/>
      <c r="AL593" s="3"/>
      <c r="AM593" s="3"/>
      <c r="AN593" s="18"/>
      <c r="AO593" s="3"/>
    </row>
    <row r="594" spans="2:41">
      <c r="B594" s="12"/>
      <c r="C594" s="10"/>
      <c r="E594" s="13"/>
      <c r="F594" s="13"/>
      <c r="G594" s="13"/>
      <c r="N594" s="3"/>
      <c r="O594" s="3"/>
      <c r="P594" s="3"/>
      <c r="Q594" s="3"/>
      <c r="R594" s="18"/>
      <c r="S594" s="3"/>
      <c r="V594" s="17"/>
      <c r="X594" s="12"/>
      <c r="Y594" s="10"/>
      <c r="AA594" s="13"/>
      <c r="AB594" s="13"/>
      <c r="AC594" s="13"/>
      <c r="AJ594" s="3"/>
      <c r="AK594" s="3"/>
      <c r="AL594" s="3"/>
      <c r="AM594" s="3"/>
      <c r="AN594" s="18"/>
      <c r="AO594" s="3"/>
    </row>
    <row r="595" spans="2:41">
      <c r="B595" s="12"/>
      <c r="C595" s="10"/>
      <c r="N595" s="170" t="s">
        <v>7</v>
      </c>
      <c r="O595" s="171"/>
      <c r="P595" s="171"/>
      <c r="Q595" s="172"/>
      <c r="R595" s="18">
        <f>SUM(R579:R594)</f>
        <v>0</v>
      </c>
      <c r="S595" s="3"/>
      <c r="V595" s="17"/>
      <c r="X595" s="12"/>
      <c r="Y595" s="10"/>
      <c r="AJ595" s="170" t="s">
        <v>7</v>
      </c>
      <c r="AK595" s="171"/>
      <c r="AL595" s="171"/>
      <c r="AM595" s="172"/>
      <c r="AN595" s="18">
        <f>SUM(AN579:AN594)</f>
        <v>0</v>
      </c>
      <c r="AO595" s="3"/>
    </row>
    <row r="596" spans="2:41">
      <c r="B596" s="12"/>
      <c r="C596" s="10"/>
      <c r="V596" s="17"/>
      <c r="X596" s="12"/>
      <c r="Y596" s="10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E598" s="14"/>
      <c r="V598" s="17"/>
      <c r="X598" s="12"/>
      <c r="Y598" s="10"/>
      <c r="AA598" s="14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V602" s="17"/>
      <c r="X602" s="12"/>
      <c r="Y602" s="10"/>
    </row>
    <row r="603" spans="2:41">
      <c r="B603" s="11"/>
      <c r="C603" s="10"/>
      <c r="V603" s="17"/>
      <c r="X603" s="11"/>
      <c r="Y603" s="10"/>
    </row>
    <row r="604" spans="2:41">
      <c r="B604" s="15" t="s">
        <v>18</v>
      </c>
      <c r="C604" s="16">
        <f>SUM(C585:C603)</f>
        <v>0</v>
      </c>
      <c r="V604" s="17"/>
      <c r="X604" s="15" t="s">
        <v>18</v>
      </c>
      <c r="Y604" s="16">
        <f>SUM(Y585:Y603)</f>
        <v>0</v>
      </c>
    </row>
    <row r="605" spans="2:41">
      <c r="D605" t="s">
        <v>22</v>
      </c>
      <c r="E605" t="s">
        <v>21</v>
      </c>
      <c r="V605" s="17"/>
      <c r="Z605" t="s">
        <v>22</v>
      </c>
      <c r="AA605" t="s">
        <v>21</v>
      </c>
    </row>
    <row r="606" spans="2:41">
      <c r="E606" s="1" t="s">
        <v>19</v>
      </c>
      <c r="V606" s="17"/>
      <c r="AA606" s="1" t="s">
        <v>19</v>
      </c>
    </row>
    <row r="607" spans="2:41">
      <c r="V607" s="17"/>
    </row>
    <row r="608" spans="2:41">
      <c r="V608" s="17"/>
    </row>
    <row r="609" spans="1:43">
      <c r="V609" s="17"/>
    </row>
    <row r="610" spans="1:43">
      <c r="V610" s="17"/>
    </row>
    <row r="611" spans="1:43">
      <c r="V611" s="17"/>
    </row>
    <row r="612" spans="1:43">
      <c r="V612" s="17"/>
    </row>
    <row r="613" spans="1:4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</row>
    <row r="614" spans="1:4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</row>
    <row r="615" spans="1:4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</row>
    <row r="616" spans="1:43">
      <c r="V616" s="17"/>
    </row>
    <row r="617" spans="1:43">
      <c r="H617" s="173" t="s">
        <v>30</v>
      </c>
      <c r="I617" s="173"/>
      <c r="J617" s="173"/>
      <c r="V617" s="17"/>
      <c r="AA617" s="173" t="s">
        <v>31</v>
      </c>
      <c r="AB617" s="173"/>
      <c r="AC617" s="173"/>
    </row>
    <row r="618" spans="1:43">
      <c r="H618" s="173"/>
      <c r="I618" s="173"/>
      <c r="J618" s="173"/>
      <c r="V618" s="17"/>
      <c r="AA618" s="173"/>
      <c r="AB618" s="173"/>
      <c r="AC618" s="173"/>
    </row>
    <row r="619" spans="1:43">
      <c r="V619" s="17"/>
    </row>
    <row r="620" spans="1:43">
      <c r="V620" s="17"/>
    </row>
    <row r="621" spans="1:43" ht="23.25">
      <c r="B621" s="24" t="s">
        <v>68</v>
      </c>
      <c r="V621" s="17"/>
      <c r="X621" s="22" t="s">
        <v>68</v>
      </c>
    </row>
    <row r="622" spans="1:43" ht="23.25">
      <c r="B622" s="23" t="s">
        <v>32</v>
      </c>
      <c r="C622" s="20">
        <f>IF(X577="PAGADO",0,C582)</f>
        <v>0</v>
      </c>
      <c r="E622" s="174" t="s">
        <v>20</v>
      </c>
      <c r="F622" s="174"/>
      <c r="G622" s="174"/>
      <c r="H622" s="174"/>
      <c r="V622" s="17"/>
      <c r="X622" s="23" t="s">
        <v>32</v>
      </c>
      <c r="Y622" s="20">
        <f>IF(B1422="PAGADO",0,C627)</f>
        <v>0</v>
      </c>
      <c r="AA622" s="174" t="s">
        <v>20</v>
      </c>
      <c r="AB622" s="174"/>
      <c r="AC622" s="174"/>
      <c r="AD622" s="174"/>
    </row>
    <row r="623" spans="1:43">
      <c r="B623" s="1" t="s">
        <v>0</v>
      </c>
      <c r="C623" s="19">
        <f>H638</f>
        <v>0</v>
      </c>
      <c r="E623" s="2" t="s">
        <v>1</v>
      </c>
      <c r="F623" s="2" t="s">
        <v>2</v>
      </c>
      <c r="G623" s="2" t="s">
        <v>3</v>
      </c>
      <c r="H623" s="2" t="s">
        <v>4</v>
      </c>
      <c r="N623" s="2" t="s">
        <v>1</v>
      </c>
      <c r="O623" s="2" t="s">
        <v>5</v>
      </c>
      <c r="P623" s="2" t="s">
        <v>4</v>
      </c>
      <c r="Q623" s="2" t="s">
        <v>6</v>
      </c>
      <c r="R623" s="2" t="s">
        <v>7</v>
      </c>
      <c r="S623" s="3"/>
      <c r="V623" s="17"/>
      <c r="X623" s="1" t="s">
        <v>0</v>
      </c>
      <c r="Y623" s="19">
        <f>AD638</f>
        <v>0</v>
      </c>
      <c r="AA623" s="2" t="s">
        <v>1</v>
      </c>
      <c r="AB623" s="2" t="s">
        <v>2</v>
      </c>
      <c r="AC623" s="2" t="s">
        <v>3</v>
      </c>
      <c r="AD623" s="2" t="s">
        <v>4</v>
      </c>
      <c r="AJ623" s="2" t="s">
        <v>1</v>
      </c>
      <c r="AK623" s="2" t="s">
        <v>5</v>
      </c>
      <c r="AL623" s="2" t="s">
        <v>4</v>
      </c>
      <c r="AM623" s="2" t="s">
        <v>6</v>
      </c>
      <c r="AN623" s="2" t="s">
        <v>7</v>
      </c>
      <c r="AO623" s="3"/>
    </row>
    <row r="624" spans="1:43">
      <c r="C624" s="2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Y624" s="2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" t="s">
        <v>24</v>
      </c>
      <c r="C625" s="19">
        <f>IF(C622&gt;0,C622+C623,C623)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" t="s">
        <v>24</v>
      </c>
      <c r="Y625" s="19">
        <f>IF(Y622&gt;0,Y622+Y623,Y623)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9</v>
      </c>
      <c r="C626" s="20">
        <f>C650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9</v>
      </c>
      <c r="Y626" s="20">
        <f>Y650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6" t="s">
        <v>26</v>
      </c>
      <c r="C627" s="21">
        <f>C625-C626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6" t="s">
        <v>27</v>
      </c>
      <c r="Y627" s="21">
        <f>Y625-Y626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 ht="23.25">
      <c r="B628" s="6"/>
      <c r="C628" s="7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75" t="str">
        <f>IF(Y627&lt;0,"NO PAGAR","COBRAR'")</f>
        <v>COBRAR'</v>
      </c>
      <c r="Y628" s="175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3.25">
      <c r="B629" s="175" t="str">
        <f>IF(C627&lt;0,"NO PAGAR","COBRAR'")</f>
        <v>COBRAR'</v>
      </c>
      <c r="C629" s="175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6"/>
      <c r="Y629" s="8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68" t="s">
        <v>9</v>
      </c>
      <c r="C630" s="169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68" t="s">
        <v>9</v>
      </c>
      <c r="Y630" s="169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IF(Y582&lt;0,"SALDO ADELANTADO","SALDO A FAVOR '")</f>
        <v>SALDO A FAVOR '</v>
      </c>
      <c r="C631" s="10">
        <f>IF(Y582&lt;=0,Y582*-1)</f>
        <v>0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IF(C627&lt;0,"SALDO ADELANTADO","SALDO A FAVOR'")</f>
        <v>SALDO A FAVOR'</v>
      </c>
      <c r="Y631" s="10">
        <f>IF(C627&lt;=0,C627*-1)</f>
        <v>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R640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AN640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170" t="s">
        <v>7</v>
      </c>
      <c r="F638" s="171"/>
      <c r="G638" s="172"/>
      <c r="H638" s="5">
        <f>SUM(H624:H637)</f>
        <v>0</v>
      </c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170" t="s">
        <v>7</v>
      </c>
      <c r="AB638" s="171"/>
      <c r="AC638" s="172"/>
      <c r="AD638" s="5">
        <f>SUM(AD624:AD637)</f>
        <v>0</v>
      </c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3"/>
      <c r="F639" s="13"/>
      <c r="G639" s="13"/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3"/>
      <c r="AB639" s="13"/>
      <c r="AC639" s="13"/>
      <c r="AJ639" s="3"/>
      <c r="AK639" s="3"/>
      <c r="AL639" s="3"/>
      <c r="AM639" s="3"/>
      <c r="AN639" s="18"/>
      <c r="AO639" s="3"/>
    </row>
    <row r="640" spans="2:41">
      <c r="B640" s="12"/>
      <c r="C640" s="10"/>
      <c r="N640" s="170" t="s">
        <v>7</v>
      </c>
      <c r="O640" s="171"/>
      <c r="P640" s="171"/>
      <c r="Q640" s="172"/>
      <c r="R640" s="18">
        <f>SUM(R624:R639)</f>
        <v>0</v>
      </c>
      <c r="S640" s="3"/>
      <c r="V640" s="17"/>
      <c r="X640" s="12"/>
      <c r="Y640" s="10"/>
      <c r="AJ640" s="170" t="s">
        <v>7</v>
      </c>
      <c r="AK640" s="171"/>
      <c r="AL640" s="171"/>
      <c r="AM640" s="172"/>
      <c r="AN640" s="18">
        <f>SUM(AN624:AN639)</f>
        <v>0</v>
      </c>
      <c r="AO640" s="3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E643" s="14"/>
      <c r="V643" s="17"/>
      <c r="X643" s="12"/>
      <c r="Y643" s="10"/>
      <c r="AA643" s="14"/>
    </row>
    <row r="644" spans="2:27">
      <c r="B644" s="12"/>
      <c r="C644" s="10"/>
      <c r="V644" s="17"/>
      <c r="X644" s="12"/>
      <c r="Y644" s="10"/>
    </row>
    <row r="645" spans="2:27">
      <c r="B645" s="12"/>
      <c r="C645" s="10"/>
      <c r="V645" s="17"/>
      <c r="X645" s="12"/>
      <c r="Y645" s="10"/>
    </row>
    <row r="646" spans="2:27">
      <c r="B646" s="12"/>
      <c r="C646" s="10"/>
      <c r="V646" s="17"/>
      <c r="X646" s="12"/>
      <c r="Y646" s="10"/>
    </row>
    <row r="647" spans="2:27">
      <c r="B647" s="12"/>
      <c r="C647" s="10"/>
      <c r="V647" s="17"/>
      <c r="X647" s="12"/>
      <c r="Y647" s="10"/>
    </row>
    <row r="648" spans="2:27">
      <c r="B648" s="12"/>
      <c r="C648" s="10"/>
      <c r="V648" s="17"/>
      <c r="X648" s="12"/>
      <c r="Y648" s="10"/>
    </row>
    <row r="649" spans="2:27">
      <c r="B649" s="11"/>
      <c r="C649" s="10"/>
      <c r="V649" s="17"/>
      <c r="X649" s="11"/>
      <c r="Y649" s="10"/>
    </row>
    <row r="650" spans="2:27">
      <c r="B650" s="15" t="s">
        <v>18</v>
      </c>
      <c r="C650" s="16">
        <f>SUM(C631:C649)</f>
        <v>0</v>
      </c>
      <c r="D650" t="s">
        <v>22</v>
      </c>
      <c r="E650" t="s">
        <v>21</v>
      </c>
      <c r="V650" s="17"/>
      <c r="X650" s="15" t="s">
        <v>18</v>
      </c>
      <c r="Y650" s="16">
        <f>SUM(Y631:Y649)</f>
        <v>0</v>
      </c>
      <c r="Z650" t="s">
        <v>22</v>
      </c>
      <c r="AA650" t="s">
        <v>21</v>
      </c>
    </row>
    <row r="651" spans="2:27">
      <c r="E651" s="1" t="s">
        <v>19</v>
      </c>
      <c r="V651" s="17"/>
      <c r="AA651" s="1" t="s">
        <v>19</v>
      </c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</row>
    <row r="661" spans="2:41">
      <c r="V661" s="17"/>
    </row>
    <row r="662" spans="2:41">
      <c r="V662" s="17"/>
    </row>
    <row r="663" spans="2:41">
      <c r="V663" s="17"/>
    </row>
    <row r="664" spans="2:41">
      <c r="V664" s="17"/>
      <c r="AC664" s="176" t="s">
        <v>29</v>
      </c>
      <c r="AD664" s="176"/>
      <c r="AE664" s="176"/>
    </row>
    <row r="665" spans="2:41">
      <c r="H665" s="173" t="s">
        <v>28</v>
      </c>
      <c r="I665" s="173"/>
      <c r="J665" s="173"/>
      <c r="V665" s="17"/>
      <c r="AC665" s="176"/>
      <c r="AD665" s="176"/>
      <c r="AE665" s="176"/>
    </row>
    <row r="666" spans="2:41">
      <c r="H666" s="173"/>
      <c r="I666" s="173"/>
      <c r="J666" s="173"/>
      <c r="V666" s="17"/>
      <c r="AC666" s="176"/>
      <c r="AD666" s="176"/>
      <c r="AE666" s="176"/>
    </row>
    <row r="667" spans="2:41">
      <c r="V667" s="17"/>
    </row>
    <row r="668" spans="2:41">
      <c r="V668" s="17"/>
    </row>
    <row r="669" spans="2:41" ht="23.25">
      <c r="B669" s="22" t="s">
        <v>69</v>
      </c>
      <c r="V669" s="17"/>
      <c r="X669" s="22" t="s">
        <v>69</v>
      </c>
    </row>
    <row r="670" spans="2:41" ht="23.25">
      <c r="B670" s="23" t="s">
        <v>32</v>
      </c>
      <c r="C670" s="20">
        <f>IF(X622="PAGADO",0,Y627)</f>
        <v>0</v>
      </c>
      <c r="E670" s="174" t="s">
        <v>20</v>
      </c>
      <c r="F670" s="174"/>
      <c r="G670" s="174"/>
      <c r="H670" s="174"/>
      <c r="V670" s="17"/>
      <c r="X670" s="23" t="s">
        <v>32</v>
      </c>
      <c r="Y670" s="20">
        <f>IF(B670="PAGADO",0,C675)</f>
        <v>0</v>
      </c>
      <c r="AA670" s="174" t="s">
        <v>20</v>
      </c>
      <c r="AB670" s="174"/>
      <c r="AC670" s="174"/>
      <c r="AD670" s="174"/>
    </row>
    <row r="671" spans="2:41">
      <c r="B671" s="1" t="s">
        <v>0</v>
      </c>
      <c r="C671" s="19">
        <f>H686</f>
        <v>0</v>
      </c>
      <c r="E671" s="2" t="s">
        <v>1</v>
      </c>
      <c r="F671" s="2" t="s">
        <v>2</v>
      </c>
      <c r="G671" s="2" t="s">
        <v>3</v>
      </c>
      <c r="H671" s="2" t="s">
        <v>4</v>
      </c>
      <c r="N671" s="2" t="s">
        <v>1</v>
      </c>
      <c r="O671" s="2" t="s">
        <v>5</v>
      </c>
      <c r="P671" s="2" t="s">
        <v>4</v>
      </c>
      <c r="Q671" s="2" t="s">
        <v>6</v>
      </c>
      <c r="R671" s="2" t="s">
        <v>7</v>
      </c>
      <c r="S671" s="3"/>
      <c r="V671" s="17"/>
      <c r="X671" s="1" t="s">
        <v>0</v>
      </c>
      <c r="Y671" s="19">
        <f>AD686</f>
        <v>0</v>
      </c>
      <c r="AA671" s="2" t="s">
        <v>1</v>
      </c>
      <c r="AB671" s="2" t="s">
        <v>2</v>
      </c>
      <c r="AC671" s="2" t="s">
        <v>3</v>
      </c>
      <c r="AD671" s="2" t="s">
        <v>4</v>
      </c>
      <c r="AJ671" s="2" t="s">
        <v>1</v>
      </c>
      <c r="AK671" s="2" t="s">
        <v>5</v>
      </c>
      <c r="AL671" s="2" t="s">
        <v>4</v>
      </c>
      <c r="AM671" s="2" t="s">
        <v>6</v>
      </c>
      <c r="AN671" s="2" t="s">
        <v>7</v>
      </c>
      <c r="AO671" s="3"/>
    </row>
    <row r="672" spans="2:41">
      <c r="C672" s="2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Y672" s="2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" t="s">
        <v>24</v>
      </c>
      <c r="C673" s="19">
        <f>IF(C670&gt;0,C670+C671,C671)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" t="s">
        <v>24</v>
      </c>
      <c r="Y673" s="19">
        <f>IF(Y670&gt;0,Y670+Y671,Y671)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" t="s">
        <v>9</v>
      </c>
      <c r="C674" s="20">
        <f>C697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" t="s">
        <v>9</v>
      </c>
      <c r="Y674" s="20">
        <f>Y697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6" t="s">
        <v>25</v>
      </c>
      <c r="C675" s="21">
        <f>C673-C674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 t="s">
        <v>8</v>
      </c>
      <c r="Y675" s="21">
        <f>Y673-Y674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 ht="26.25">
      <c r="B676" s="177" t="str">
        <f>IF(C675&lt;0,"NO PAGAR","COBRAR")</f>
        <v>COBRAR</v>
      </c>
      <c r="C676" s="177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77" t="str">
        <f>IF(Y675&lt;0,"NO PAGAR","COBRAR")</f>
        <v>COBRAR</v>
      </c>
      <c r="Y676" s="177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68" t="s">
        <v>9</v>
      </c>
      <c r="C677" s="169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68" t="s">
        <v>9</v>
      </c>
      <c r="Y677" s="169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9" t="str">
        <f>IF(C711&lt;0,"SALDO A FAVOR","SALDO ADELANTAD0'")</f>
        <v>SALDO ADELANTAD0'</v>
      </c>
      <c r="C678" s="10">
        <f>IF(Y622&lt;=0,Y622*-1)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9" t="str">
        <f>IF(C675&lt;0,"SALDO ADELANTADO","SALDO A FAVOR'")</f>
        <v>SALDO A FAVOR'</v>
      </c>
      <c r="Y678" s="10">
        <f>IF(C675&lt;=0,C675*-1)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10</v>
      </c>
      <c r="C679" s="10">
        <f>R688</f>
        <v>0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10</v>
      </c>
      <c r="Y679" s="10">
        <f>AN688</f>
        <v>0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11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11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12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12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13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13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14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14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15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15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16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16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17</v>
      </c>
      <c r="C686" s="10"/>
      <c r="E686" s="170" t="s">
        <v>7</v>
      </c>
      <c r="F686" s="171"/>
      <c r="G686" s="172"/>
      <c r="H686" s="5">
        <f>SUM(H672:H685)</f>
        <v>0</v>
      </c>
      <c r="N686" s="3"/>
      <c r="O686" s="3"/>
      <c r="P686" s="3"/>
      <c r="Q686" s="3"/>
      <c r="R686" s="18"/>
      <c r="S686" s="3"/>
      <c r="V686" s="17"/>
      <c r="X686" s="11" t="s">
        <v>17</v>
      </c>
      <c r="Y686" s="10"/>
      <c r="AA686" s="170" t="s">
        <v>7</v>
      </c>
      <c r="AB686" s="171"/>
      <c r="AC686" s="172"/>
      <c r="AD686" s="5">
        <f>SUM(AD672:AD685)</f>
        <v>0</v>
      </c>
      <c r="AJ686" s="3"/>
      <c r="AK686" s="3"/>
      <c r="AL686" s="3"/>
      <c r="AM686" s="3"/>
      <c r="AN686" s="18"/>
      <c r="AO686" s="3"/>
    </row>
    <row r="687" spans="2:41">
      <c r="B687" s="12"/>
      <c r="C687" s="10"/>
      <c r="E687" s="13"/>
      <c r="F687" s="13"/>
      <c r="G687" s="13"/>
      <c r="N687" s="3"/>
      <c r="O687" s="3"/>
      <c r="P687" s="3"/>
      <c r="Q687" s="3"/>
      <c r="R687" s="18"/>
      <c r="S687" s="3"/>
      <c r="V687" s="17"/>
      <c r="X687" s="12"/>
      <c r="Y687" s="10"/>
      <c r="AA687" s="13"/>
      <c r="AB687" s="13"/>
      <c r="AC687" s="13"/>
      <c r="AJ687" s="3"/>
      <c r="AK687" s="3"/>
      <c r="AL687" s="3"/>
      <c r="AM687" s="3"/>
      <c r="AN687" s="18"/>
      <c r="AO687" s="3"/>
    </row>
    <row r="688" spans="2:41">
      <c r="B688" s="12"/>
      <c r="C688" s="10"/>
      <c r="N688" s="170" t="s">
        <v>7</v>
      </c>
      <c r="O688" s="171"/>
      <c r="P688" s="171"/>
      <c r="Q688" s="172"/>
      <c r="R688" s="18">
        <f>SUM(R672:R687)</f>
        <v>0</v>
      </c>
      <c r="S688" s="3"/>
      <c r="V688" s="17"/>
      <c r="X688" s="12"/>
      <c r="Y688" s="10"/>
      <c r="AJ688" s="170" t="s">
        <v>7</v>
      </c>
      <c r="AK688" s="171"/>
      <c r="AL688" s="171"/>
      <c r="AM688" s="172"/>
      <c r="AN688" s="18">
        <f>SUM(AN672:AN687)</f>
        <v>0</v>
      </c>
      <c r="AO688" s="3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E691" s="14"/>
      <c r="V691" s="17"/>
      <c r="X691" s="12"/>
      <c r="Y691" s="10"/>
      <c r="AA691" s="14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2"/>
      <c r="C695" s="10"/>
      <c r="V695" s="17"/>
      <c r="X695" s="12"/>
      <c r="Y695" s="10"/>
    </row>
    <row r="696" spans="2:27">
      <c r="B696" s="11"/>
      <c r="C696" s="10"/>
      <c r="V696" s="17"/>
      <c r="X696" s="11"/>
      <c r="Y696" s="10"/>
    </row>
    <row r="697" spans="2:27">
      <c r="B697" s="15" t="s">
        <v>18</v>
      </c>
      <c r="C697" s="16">
        <f>SUM(C678:C696)</f>
        <v>0</v>
      </c>
      <c r="V697" s="17"/>
      <c r="X697" s="15" t="s">
        <v>18</v>
      </c>
      <c r="Y697" s="16">
        <f>SUM(Y678:Y696)</f>
        <v>0</v>
      </c>
    </row>
    <row r="698" spans="2:27">
      <c r="D698" t="s">
        <v>22</v>
      </c>
      <c r="E698" t="s">
        <v>21</v>
      </c>
      <c r="V698" s="17"/>
      <c r="Z698" t="s">
        <v>22</v>
      </c>
      <c r="AA698" t="s">
        <v>21</v>
      </c>
    </row>
    <row r="699" spans="2:27">
      <c r="E699" s="1" t="s">
        <v>19</v>
      </c>
      <c r="V699" s="17"/>
      <c r="AA699" s="1" t="s">
        <v>19</v>
      </c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1:43">
      <c r="V705" s="17"/>
    </row>
    <row r="706" spans="1:4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</row>
    <row r="707" spans="1:4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</row>
    <row r="708" spans="1:4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</row>
    <row r="709" spans="1:43">
      <c r="V709" s="17"/>
    </row>
    <row r="710" spans="1:43">
      <c r="H710" s="173" t="s">
        <v>30</v>
      </c>
      <c r="I710" s="173"/>
      <c r="J710" s="173"/>
      <c r="V710" s="17"/>
      <c r="AA710" s="173" t="s">
        <v>31</v>
      </c>
      <c r="AB710" s="173"/>
      <c r="AC710" s="173"/>
    </row>
    <row r="711" spans="1:43">
      <c r="H711" s="173"/>
      <c r="I711" s="173"/>
      <c r="J711" s="173"/>
      <c r="V711" s="17"/>
      <c r="AA711" s="173"/>
      <c r="AB711" s="173"/>
      <c r="AC711" s="173"/>
    </row>
    <row r="712" spans="1:43">
      <c r="V712" s="17"/>
    </row>
    <row r="713" spans="1:43">
      <c r="V713" s="17"/>
    </row>
    <row r="714" spans="1:43" ht="23.25">
      <c r="B714" s="24" t="s">
        <v>69</v>
      </c>
      <c r="V714" s="17"/>
      <c r="X714" s="22" t="s">
        <v>69</v>
      </c>
    </row>
    <row r="715" spans="1:43" ht="23.25">
      <c r="B715" s="23" t="s">
        <v>32</v>
      </c>
      <c r="C715" s="20">
        <f>IF(X670="PAGADO",0,C675)</f>
        <v>0</v>
      </c>
      <c r="E715" s="174" t="s">
        <v>20</v>
      </c>
      <c r="F715" s="174"/>
      <c r="G715" s="174"/>
      <c r="H715" s="174"/>
      <c r="V715" s="17"/>
      <c r="X715" s="23" t="s">
        <v>32</v>
      </c>
      <c r="Y715" s="20">
        <f>IF(B1515="PAGADO",0,C720)</f>
        <v>0</v>
      </c>
      <c r="AA715" s="174" t="s">
        <v>20</v>
      </c>
      <c r="AB715" s="174"/>
      <c r="AC715" s="174"/>
      <c r="AD715" s="174"/>
    </row>
    <row r="716" spans="1:43">
      <c r="B716" s="1" t="s">
        <v>0</v>
      </c>
      <c r="C716" s="19">
        <f>H731</f>
        <v>0</v>
      </c>
      <c r="E716" s="2" t="s">
        <v>1</v>
      </c>
      <c r="F716" s="2" t="s">
        <v>2</v>
      </c>
      <c r="G716" s="2" t="s">
        <v>3</v>
      </c>
      <c r="H716" s="2" t="s">
        <v>4</v>
      </c>
      <c r="N716" s="2" t="s">
        <v>1</v>
      </c>
      <c r="O716" s="2" t="s">
        <v>5</v>
      </c>
      <c r="P716" s="2" t="s">
        <v>4</v>
      </c>
      <c r="Q716" s="2" t="s">
        <v>6</v>
      </c>
      <c r="R716" s="2" t="s">
        <v>7</v>
      </c>
      <c r="S716" s="3"/>
      <c r="V716" s="17"/>
      <c r="X716" s="1" t="s">
        <v>0</v>
      </c>
      <c r="Y716" s="19">
        <f>AD731</f>
        <v>0</v>
      </c>
      <c r="AA716" s="2" t="s">
        <v>1</v>
      </c>
      <c r="AB716" s="2" t="s">
        <v>2</v>
      </c>
      <c r="AC716" s="2" t="s">
        <v>3</v>
      </c>
      <c r="AD716" s="2" t="s">
        <v>4</v>
      </c>
      <c r="AJ716" s="2" t="s">
        <v>1</v>
      </c>
      <c r="AK716" s="2" t="s">
        <v>5</v>
      </c>
      <c r="AL716" s="2" t="s">
        <v>4</v>
      </c>
      <c r="AM716" s="2" t="s">
        <v>6</v>
      </c>
      <c r="AN716" s="2" t="s">
        <v>7</v>
      </c>
      <c r="AO716" s="3"/>
    </row>
    <row r="717" spans="1:43">
      <c r="C717" s="2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Y717" s="2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>
      <c r="B718" s="1" t="s">
        <v>24</v>
      </c>
      <c r="C718" s="19">
        <f>IF(C715&gt;0,C715+C716,C716)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" t="s">
        <v>24</v>
      </c>
      <c r="Y718" s="19">
        <f>IF(Y715&gt;0,Y715+Y716,Y716)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>
      <c r="B719" s="1" t="s">
        <v>9</v>
      </c>
      <c r="C719" s="20">
        <f>C743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9</v>
      </c>
      <c r="Y719" s="20">
        <f>Y743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6" t="s">
        <v>26</v>
      </c>
      <c r="C720" s="21">
        <f>C718-C719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6" t="s">
        <v>27</v>
      </c>
      <c r="Y720" s="21">
        <f>Y718-Y719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 ht="23.25">
      <c r="B721" s="6"/>
      <c r="C721" s="7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75" t="str">
        <f>IF(Y720&lt;0,"NO PAGAR","COBRAR'")</f>
        <v>COBRAR'</v>
      </c>
      <c r="Y721" s="175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3.25">
      <c r="B722" s="175" t="str">
        <f>IF(C720&lt;0,"NO PAGAR","COBRAR'")</f>
        <v>COBRAR'</v>
      </c>
      <c r="C722" s="175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6"/>
      <c r="Y722" s="8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68" t="s">
        <v>9</v>
      </c>
      <c r="C723" s="169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68" t="s">
        <v>9</v>
      </c>
      <c r="Y723" s="169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IF(Y675&lt;0,"SALDO ADELANTADO","SALDO A FAVOR '")</f>
        <v>SALDO A FAVOR '</v>
      </c>
      <c r="C724" s="10">
        <f>IF(Y675&lt;=0,Y675*-1)</f>
        <v>0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IF(C720&lt;0,"SALDO ADELANTADO","SALDO A FAVOR'")</f>
        <v>SALDO A FAVOR'</v>
      </c>
      <c r="Y724" s="10">
        <f>IF(C720&lt;=0,C720*-1)</f>
        <v>0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R733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AN733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170" t="s">
        <v>7</v>
      </c>
      <c r="F731" s="171"/>
      <c r="G731" s="172"/>
      <c r="H731" s="5">
        <f>SUM(H717:H730)</f>
        <v>0</v>
      </c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170" t="s">
        <v>7</v>
      </c>
      <c r="AB731" s="171"/>
      <c r="AC731" s="172"/>
      <c r="AD731" s="5">
        <f>SUM(AD717:AD730)</f>
        <v>0</v>
      </c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3"/>
      <c r="F732" s="13"/>
      <c r="G732" s="13"/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3"/>
      <c r="AB732" s="13"/>
      <c r="AC732" s="13"/>
      <c r="AJ732" s="3"/>
      <c r="AK732" s="3"/>
      <c r="AL732" s="3"/>
      <c r="AM732" s="3"/>
      <c r="AN732" s="18"/>
      <c r="AO732" s="3"/>
    </row>
    <row r="733" spans="2:41">
      <c r="B733" s="12"/>
      <c r="C733" s="10"/>
      <c r="N733" s="170" t="s">
        <v>7</v>
      </c>
      <c r="O733" s="171"/>
      <c r="P733" s="171"/>
      <c r="Q733" s="172"/>
      <c r="R733" s="18">
        <f>SUM(R717:R732)</f>
        <v>0</v>
      </c>
      <c r="S733" s="3"/>
      <c r="V733" s="17"/>
      <c r="X733" s="12"/>
      <c r="Y733" s="10"/>
      <c r="AJ733" s="170" t="s">
        <v>7</v>
      </c>
      <c r="AK733" s="171"/>
      <c r="AL733" s="171"/>
      <c r="AM733" s="172"/>
      <c r="AN733" s="18">
        <f>SUM(AN717:AN732)</f>
        <v>0</v>
      </c>
      <c r="AO733" s="3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E736" s="14"/>
      <c r="V736" s="17"/>
      <c r="X736" s="12"/>
      <c r="Y736" s="10"/>
      <c r="AA736" s="14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2"/>
      <c r="C739" s="10"/>
      <c r="V739" s="17"/>
      <c r="X739" s="12"/>
      <c r="Y739" s="10"/>
    </row>
    <row r="740" spans="2:27">
      <c r="B740" s="12"/>
      <c r="C740" s="10"/>
      <c r="V740" s="17"/>
      <c r="X740" s="12"/>
      <c r="Y740" s="10"/>
    </row>
    <row r="741" spans="2:27">
      <c r="B741" s="12"/>
      <c r="C741" s="10"/>
      <c r="V741" s="17"/>
      <c r="X741" s="12"/>
      <c r="Y741" s="10"/>
    </row>
    <row r="742" spans="2:27">
      <c r="B742" s="11"/>
      <c r="C742" s="10"/>
      <c r="V742" s="17"/>
      <c r="X742" s="11"/>
      <c r="Y742" s="10"/>
    </row>
    <row r="743" spans="2:27">
      <c r="B743" s="15" t="s">
        <v>18</v>
      </c>
      <c r="C743" s="16">
        <f>SUM(C724:C742)</f>
        <v>0</v>
      </c>
      <c r="D743" t="s">
        <v>22</v>
      </c>
      <c r="E743" t="s">
        <v>21</v>
      </c>
      <c r="V743" s="17"/>
      <c r="X743" s="15" t="s">
        <v>18</v>
      </c>
      <c r="Y743" s="16">
        <f>SUM(Y724:Y742)</f>
        <v>0</v>
      </c>
      <c r="Z743" t="s">
        <v>22</v>
      </c>
      <c r="AA743" t="s">
        <v>21</v>
      </c>
    </row>
    <row r="744" spans="2:27">
      <c r="E744" s="1" t="s">
        <v>19</v>
      </c>
      <c r="V744" s="17"/>
      <c r="AA744" s="1" t="s">
        <v>19</v>
      </c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  <c r="AC757" s="176" t="s">
        <v>29</v>
      </c>
      <c r="AD757" s="176"/>
      <c r="AE757" s="176"/>
    </row>
    <row r="758" spans="2:41">
      <c r="H758" s="173" t="s">
        <v>28</v>
      </c>
      <c r="I758" s="173"/>
      <c r="J758" s="173"/>
      <c r="V758" s="17"/>
      <c r="AC758" s="176"/>
      <c r="AD758" s="176"/>
      <c r="AE758" s="176"/>
    </row>
    <row r="759" spans="2:41">
      <c r="H759" s="173"/>
      <c r="I759" s="173"/>
      <c r="J759" s="173"/>
      <c r="V759" s="17"/>
      <c r="AC759" s="176"/>
      <c r="AD759" s="176"/>
      <c r="AE759" s="176"/>
    </row>
    <row r="760" spans="2:41">
      <c r="V760" s="17"/>
    </row>
    <row r="761" spans="2:41">
      <c r="V761" s="17"/>
    </row>
    <row r="762" spans="2:41" ht="23.25">
      <c r="B762" s="22" t="s">
        <v>70</v>
      </c>
      <c r="V762" s="17"/>
      <c r="X762" s="22" t="s">
        <v>70</v>
      </c>
    </row>
    <row r="763" spans="2:41" ht="23.25">
      <c r="B763" s="23" t="s">
        <v>32</v>
      </c>
      <c r="C763" s="20">
        <f>IF(X715="PAGADO",0,Y720)</f>
        <v>0</v>
      </c>
      <c r="E763" s="174" t="s">
        <v>20</v>
      </c>
      <c r="F763" s="174"/>
      <c r="G763" s="174"/>
      <c r="H763" s="174"/>
      <c r="V763" s="17"/>
      <c r="X763" s="23" t="s">
        <v>32</v>
      </c>
      <c r="Y763" s="20">
        <f>IF(B763="PAGADO",0,C768)</f>
        <v>0</v>
      </c>
      <c r="AA763" s="174" t="s">
        <v>20</v>
      </c>
      <c r="AB763" s="174"/>
      <c r="AC763" s="174"/>
      <c r="AD763" s="174"/>
    </row>
    <row r="764" spans="2:41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2:41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IF(Y763&gt;0,Y764+Y763,Y764)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" t="s">
        <v>9</v>
      </c>
      <c r="C767" s="20">
        <f>C790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Y790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6" t="s">
        <v>25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8</v>
      </c>
      <c r="Y768" s="21">
        <f>Y766-Y767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6.25">
      <c r="B769" s="177" t="str">
        <f>IF(C768&lt;0,"NO PAGAR","COBRAR")</f>
        <v>COBRAR</v>
      </c>
      <c r="C769" s="17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77" t="str">
        <f>IF(Y768&lt;0,"NO PAGAR","COBRAR")</f>
        <v>COBRAR</v>
      </c>
      <c r="Y769" s="177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68" t="s">
        <v>9</v>
      </c>
      <c r="C770" s="169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68" t="s">
        <v>9</v>
      </c>
      <c r="Y770" s="169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9" t="str">
        <f>IF(C804&lt;0,"SALDO A FAVOR","SALDO ADELANTAD0'")</f>
        <v>SALDO ADELANTAD0'</v>
      </c>
      <c r="C771" s="10">
        <f>IF(Y715&lt;=0,Y715*-1)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9" t="str">
        <f>IF(C768&lt;0,"SALDO ADELANTADO","SALDO A FAVOR'")</f>
        <v>SALDO A FAVOR'</v>
      </c>
      <c r="Y771" s="10">
        <f>IF(C768&lt;=0,C768*-1)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10</v>
      </c>
      <c r="C772" s="10">
        <f>R781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10</v>
      </c>
      <c r="Y772" s="10">
        <f>AN781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11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11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12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12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13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13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14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14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15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15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16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16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17</v>
      </c>
      <c r="C779" s="10"/>
      <c r="E779" s="170" t="s">
        <v>7</v>
      </c>
      <c r="F779" s="171"/>
      <c r="G779" s="172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17</v>
      </c>
      <c r="Y779" s="10"/>
      <c r="AA779" s="170" t="s">
        <v>7</v>
      </c>
      <c r="AB779" s="171"/>
      <c r="AC779" s="172"/>
      <c r="AD779" s="5">
        <f>SUM(AD765:AD778)</f>
        <v>0</v>
      </c>
      <c r="AJ779" s="3"/>
      <c r="AK779" s="3"/>
      <c r="AL779" s="3"/>
      <c r="AM779" s="3"/>
      <c r="AN779" s="18"/>
      <c r="AO779" s="3"/>
    </row>
    <row r="780" spans="2:41">
      <c r="B780" s="12"/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2"/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170" t="s">
        <v>7</v>
      </c>
      <c r="O781" s="171"/>
      <c r="P781" s="171"/>
      <c r="Q781" s="172"/>
      <c r="R781" s="18">
        <f>SUM(R765:R780)</f>
        <v>0</v>
      </c>
      <c r="S781" s="3"/>
      <c r="V781" s="17"/>
      <c r="X781" s="12"/>
      <c r="Y781" s="10"/>
      <c r="AJ781" s="170" t="s">
        <v>7</v>
      </c>
      <c r="AK781" s="171"/>
      <c r="AL781" s="171"/>
      <c r="AM781" s="172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4"/>
    </row>
    <row r="785" spans="1:43">
      <c r="B785" s="12"/>
      <c r="C785" s="10"/>
      <c r="V785" s="17"/>
      <c r="X785" s="12"/>
      <c r="Y785" s="10"/>
    </row>
    <row r="786" spans="1:43">
      <c r="B786" s="12"/>
      <c r="C786" s="10"/>
      <c r="V786" s="17"/>
      <c r="X786" s="12"/>
      <c r="Y786" s="10"/>
    </row>
    <row r="787" spans="1:43">
      <c r="B787" s="12"/>
      <c r="C787" s="10"/>
      <c r="V787" s="17"/>
      <c r="X787" s="12"/>
      <c r="Y787" s="10"/>
    </row>
    <row r="788" spans="1:43">
      <c r="B788" s="12"/>
      <c r="C788" s="10"/>
      <c r="V788" s="17"/>
      <c r="X788" s="12"/>
      <c r="Y788" s="10"/>
    </row>
    <row r="789" spans="1:43">
      <c r="B789" s="11"/>
      <c r="C789" s="10"/>
      <c r="V789" s="17"/>
      <c r="X789" s="11"/>
      <c r="Y789" s="10"/>
    </row>
    <row r="790" spans="1:43">
      <c r="B790" s="15" t="s">
        <v>18</v>
      </c>
      <c r="C790" s="16">
        <f>SUM(C771:C789)</f>
        <v>0</v>
      </c>
      <c r="V790" s="17"/>
      <c r="X790" s="15" t="s">
        <v>18</v>
      </c>
      <c r="Y790" s="16">
        <f>SUM(Y771:Y789)</f>
        <v>0</v>
      </c>
    </row>
    <row r="791" spans="1:43">
      <c r="D791" t="s">
        <v>22</v>
      </c>
      <c r="E791" t="s">
        <v>21</v>
      </c>
      <c r="V791" s="17"/>
      <c r="Z791" t="s">
        <v>22</v>
      </c>
      <c r="AA791" t="s">
        <v>21</v>
      </c>
    </row>
    <row r="792" spans="1:43">
      <c r="E792" s="1" t="s">
        <v>19</v>
      </c>
      <c r="V792" s="17"/>
      <c r="AA792" s="1" t="s">
        <v>19</v>
      </c>
    </row>
    <row r="793" spans="1:43">
      <c r="V793" s="17"/>
    </row>
    <row r="794" spans="1:43">
      <c r="V794" s="17"/>
    </row>
    <row r="795" spans="1:43">
      <c r="V795" s="17"/>
    </row>
    <row r="796" spans="1:43">
      <c r="V796" s="17"/>
    </row>
    <row r="797" spans="1:43">
      <c r="V797" s="17"/>
    </row>
    <row r="798" spans="1:43">
      <c r="V798" s="17"/>
    </row>
    <row r="799" spans="1:4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</row>
    <row r="800" spans="1:4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</row>
    <row r="801" spans="1:4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</row>
    <row r="802" spans="1:43">
      <c r="V802" s="17"/>
    </row>
    <row r="803" spans="1:43">
      <c r="H803" s="173" t="s">
        <v>30</v>
      </c>
      <c r="I803" s="173"/>
      <c r="J803" s="173"/>
      <c r="V803" s="17"/>
      <c r="AA803" s="173" t="s">
        <v>31</v>
      </c>
      <c r="AB803" s="173"/>
      <c r="AC803" s="173"/>
    </row>
    <row r="804" spans="1:43">
      <c r="H804" s="173"/>
      <c r="I804" s="173"/>
      <c r="J804" s="173"/>
      <c r="V804" s="17"/>
      <c r="AA804" s="173"/>
      <c r="AB804" s="173"/>
      <c r="AC804" s="173"/>
    </row>
    <row r="805" spans="1:43">
      <c r="V805" s="17"/>
    </row>
    <row r="806" spans="1:43">
      <c r="V806" s="17"/>
    </row>
    <row r="807" spans="1:43" ht="23.25">
      <c r="B807" s="24" t="s">
        <v>70</v>
      </c>
      <c r="V807" s="17"/>
      <c r="X807" s="22" t="s">
        <v>70</v>
      </c>
    </row>
    <row r="808" spans="1:43" ht="23.25">
      <c r="B808" s="23" t="s">
        <v>32</v>
      </c>
      <c r="C808" s="20">
        <f>IF(X763="PAGADO",0,C768)</f>
        <v>0</v>
      </c>
      <c r="E808" s="174" t="s">
        <v>20</v>
      </c>
      <c r="F808" s="174"/>
      <c r="G808" s="174"/>
      <c r="H808" s="174"/>
      <c r="V808" s="17"/>
      <c r="X808" s="23" t="s">
        <v>32</v>
      </c>
      <c r="Y808" s="20">
        <f>IF(B1608="PAGADO",0,C813)</f>
        <v>0</v>
      </c>
      <c r="AA808" s="174" t="s">
        <v>20</v>
      </c>
      <c r="AB808" s="174"/>
      <c r="AC808" s="174"/>
      <c r="AD808" s="174"/>
    </row>
    <row r="809" spans="1:43">
      <c r="B809" s="1" t="s">
        <v>0</v>
      </c>
      <c r="C809" s="19">
        <f>H824</f>
        <v>0</v>
      </c>
      <c r="E809" s="2" t="s">
        <v>1</v>
      </c>
      <c r="F809" s="2" t="s">
        <v>2</v>
      </c>
      <c r="G809" s="2" t="s">
        <v>3</v>
      </c>
      <c r="H809" s="2" t="s">
        <v>4</v>
      </c>
      <c r="N809" s="2" t="s">
        <v>1</v>
      </c>
      <c r="O809" s="2" t="s">
        <v>5</v>
      </c>
      <c r="P809" s="2" t="s">
        <v>4</v>
      </c>
      <c r="Q809" s="2" t="s">
        <v>6</v>
      </c>
      <c r="R809" s="2" t="s">
        <v>7</v>
      </c>
      <c r="S809" s="3"/>
      <c r="V809" s="17"/>
      <c r="X809" s="1" t="s">
        <v>0</v>
      </c>
      <c r="Y809" s="19">
        <f>AD824</f>
        <v>0</v>
      </c>
      <c r="AA809" s="2" t="s">
        <v>1</v>
      </c>
      <c r="AB809" s="2" t="s">
        <v>2</v>
      </c>
      <c r="AC809" s="2" t="s">
        <v>3</v>
      </c>
      <c r="AD809" s="2" t="s">
        <v>4</v>
      </c>
      <c r="AJ809" s="2" t="s">
        <v>1</v>
      </c>
      <c r="AK809" s="2" t="s">
        <v>5</v>
      </c>
      <c r="AL809" s="2" t="s">
        <v>4</v>
      </c>
      <c r="AM809" s="2" t="s">
        <v>6</v>
      </c>
      <c r="AN809" s="2" t="s">
        <v>7</v>
      </c>
      <c r="AO809" s="3"/>
    </row>
    <row r="810" spans="1:43">
      <c r="C810" s="2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Y810" s="2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1:43">
      <c r="B811" s="1" t="s">
        <v>24</v>
      </c>
      <c r="C811" s="19">
        <f>IF(C808&gt;0,C808+C809,C809)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" t="s">
        <v>24</v>
      </c>
      <c r="Y811" s="19">
        <f>IF(Y808&gt;0,Y808+Y809,Y809)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1:43">
      <c r="B812" s="1" t="s">
        <v>9</v>
      </c>
      <c r="C812" s="20">
        <f>C836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9</v>
      </c>
      <c r="Y812" s="20">
        <f>Y836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1:43">
      <c r="B813" s="6" t="s">
        <v>26</v>
      </c>
      <c r="C813" s="21">
        <f>C811-C812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6" t="s">
        <v>27</v>
      </c>
      <c r="Y813" s="21">
        <f>Y811-Y812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1:43" ht="23.25">
      <c r="B814" s="6"/>
      <c r="C814" s="7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75" t="str">
        <f>IF(Y813&lt;0,"NO PAGAR","COBRAR'")</f>
        <v>COBRAR'</v>
      </c>
      <c r="Y814" s="175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 ht="23.25">
      <c r="B815" s="175" t="str">
        <f>IF(C813&lt;0,"NO PAGAR","COBRAR'")</f>
        <v>COBRAR'</v>
      </c>
      <c r="C815" s="175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6"/>
      <c r="Y815" s="8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68" t="s">
        <v>9</v>
      </c>
      <c r="C816" s="16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68" t="s">
        <v>9</v>
      </c>
      <c r="Y816" s="16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IF(Y768&lt;0,"SALDO ADELANTADO","SALDO A FAVOR '")</f>
        <v>SALDO A FAVOR '</v>
      </c>
      <c r="C817" s="10">
        <f>IF(Y768&lt;=0,Y768*-1)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IF(C813&lt;0,"SALDO ADELANTADO","SALDO A FAVOR'")</f>
        <v>SALDO A FAVOR'</v>
      </c>
      <c r="Y817" s="10">
        <f>IF(C813&lt;=0,C813*-1)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R826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AN826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170" t="s">
        <v>7</v>
      </c>
      <c r="F824" s="171"/>
      <c r="G824" s="172"/>
      <c r="H824" s="5">
        <f>SUM(H810:H823)</f>
        <v>0</v>
      </c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170" t="s">
        <v>7</v>
      </c>
      <c r="AB824" s="171"/>
      <c r="AC824" s="172"/>
      <c r="AD824" s="5">
        <f>SUM(AD810:AD823)</f>
        <v>0</v>
      </c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3"/>
      <c r="F825" s="13"/>
      <c r="G825" s="13"/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3"/>
      <c r="AB825" s="13"/>
      <c r="AC825" s="13"/>
      <c r="AJ825" s="3"/>
      <c r="AK825" s="3"/>
      <c r="AL825" s="3"/>
      <c r="AM825" s="3"/>
      <c r="AN825" s="18"/>
      <c r="AO825" s="3"/>
    </row>
    <row r="826" spans="2:41">
      <c r="B826" s="12"/>
      <c r="C826" s="10"/>
      <c r="N826" s="170" t="s">
        <v>7</v>
      </c>
      <c r="O826" s="171"/>
      <c r="P826" s="171"/>
      <c r="Q826" s="172"/>
      <c r="R826" s="18">
        <f>SUM(R810:R825)</f>
        <v>0</v>
      </c>
      <c r="S826" s="3"/>
      <c r="V826" s="17"/>
      <c r="X826" s="12"/>
      <c r="Y826" s="10"/>
      <c r="AJ826" s="170" t="s">
        <v>7</v>
      </c>
      <c r="AK826" s="171"/>
      <c r="AL826" s="171"/>
      <c r="AM826" s="172"/>
      <c r="AN826" s="18">
        <f>SUM(AN810:AN825)</f>
        <v>0</v>
      </c>
      <c r="AO826" s="3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E829" s="14"/>
      <c r="V829" s="17"/>
      <c r="X829" s="12"/>
      <c r="Y829" s="10"/>
      <c r="AA829" s="14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V834" s="17"/>
      <c r="X834" s="12"/>
      <c r="Y834" s="10"/>
    </row>
    <row r="835" spans="2:27">
      <c r="B835" s="11"/>
      <c r="C835" s="10"/>
      <c r="V835" s="17"/>
      <c r="X835" s="11"/>
      <c r="Y835" s="10"/>
    </row>
    <row r="836" spans="2:27">
      <c r="B836" s="15" t="s">
        <v>18</v>
      </c>
      <c r="C836" s="16">
        <f>SUM(C817:C835)</f>
        <v>0</v>
      </c>
      <c r="D836" t="s">
        <v>22</v>
      </c>
      <c r="E836" t="s">
        <v>21</v>
      </c>
      <c r="V836" s="17"/>
      <c r="X836" s="15" t="s">
        <v>18</v>
      </c>
      <c r="Y836" s="16">
        <f>SUM(Y817:Y835)</f>
        <v>0</v>
      </c>
      <c r="Z836" t="s">
        <v>22</v>
      </c>
      <c r="AA836" t="s">
        <v>21</v>
      </c>
    </row>
    <row r="837" spans="2:27">
      <c r="E837" s="1" t="s">
        <v>19</v>
      </c>
      <c r="V837" s="17"/>
      <c r="AA837" s="1" t="s">
        <v>19</v>
      </c>
    </row>
    <row r="838" spans="2:27">
      <c r="V838" s="17"/>
    </row>
    <row r="839" spans="2:27">
      <c r="V839" s="17"/>
    </row>
    <row r="840" spans="2:27">
      <c r="V840" s="17"/>
    </row>
    <row r="841" spans="2:27">
      <c r="V841" s="17"/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  <c r="AC851" s="176" t="s">
        <v>29</v>
      </c>
      <c r="AD851" s="176"/>
      <c r="AE851" s="176"/>
    </row>
    <row r="852" spans="2:41">
      <c r="H852" s="173" t="s">
        <v>28</v>
      </c>
      <c r="I852" s="173"/>
      <c r="J852" s="173"/>
      <c r="V852" s="17"/>
      <c r="AC852" s="176"/>
      <c r="AD852" s="176"/>
      <c r="AE852" s="176"/>
    </row>
    <row r="853" spans="2:41">
      <c r="H853" s="173"/>
      <c r="I853" s="173"/>
      <c r="J853" s="173"/>
      <c r="V853" s="17"/>
      <c r="AC853" s="176"/>
      <c r="AD853" s="176"/>
      <c r="AE853" s="176"/>
    </row>
    <row r="854" spans="2:41">
      <c r="V854" s="17"/>
    </row>
    <row r="855" spans="2:41">
      <c r="V855" s="17"/>
    </row>
    <row r="856" spans="2:41" ht="23.25">
      <c r="B856" s="22" t="s">
        <v>71</v>
      </c>
      <c r="V856" s="17"/>
      <c r="X856" s="22" t="s">
        <v>71</v>
      </c>
    </row>
    <row r="857" spans="2:41" ht="23.25">
      <c r="B857" s="23" t="s">
        <v>32</v>
      </c>
      <c r="C857" s="20">
        <f>IF(X808="PAGADO",0,Y813)</f>
        <v>0</v>
      </c>
      <c r="E857" s="174" t="s">
        <v>20</v>
      </c>
      <c r="F857" s="174"/>
      <c r="G857" s="174"/>
      <c r="H857" s="174"/>
      <c r="V857" s="17"/>
      <c r="X857" s="23" t="s">
        <v>32</v>
      </c>
      <c r="Y857" s="20">
        <f>IF(B857="PAGADO",0,C862)</f>
        <v>0</v>
      </c>
      <c r="AA857" s="174" t="s">
        <v>20</v>
      </c>
      <c r="AB857" s="174"/>
      <c r="AC857" s="174"/>
      <c r="AD857" s="174"/>
    </row>
    <row r="858" spans="2:41">
      <c r="B858" s="1" t="s">
        <v>0</v>
      </c>
      <c r="C858" s="19">
        <f>H873</f>
        <v>0</v>
      </c>
      <c r="E858" s="2" t="s">
        <v>1</v>
      </c>
      <c r="F858" s="2" t="s">
        <v>2</v>
      </c>
      <c r="G858" s="2" t="s">
        <v>3</v>
      </c>
      <c r="H858" s="2" t="s">
        <v>4</v>
      </c>
      <c r="N858" s="2" t="s">
        <v>1</v>
      </c>
      <c r="O858" s="2" t="s">
        <v>5</v>
      </c>
      <c r="P858" s="2" t="s">
        <v>4</v>
      </c>
      <c r="Q858" s="2" t="s">
        <v>6</v>
      </c>
      <c r="R858" s="2" t="s">
        <v>7</v>
      </c>
      <c r="S858" s="3"/>
      <c r="V858" s="17"/>
      <c r="X858" s="1" t="s">
        <v>0</v>
      </c>
      <c r="Y858" s="19">
        <f>AD873</f>
        <v>0</v>
      </c>
      <c r="AA858" s="2" t="s">
        <v>1</v>
      </c>
      <c r="AB858" s="2" t="s">
        <v>2</v>
      </c>
      <c r="AC858" s="2" t="s">
        <v>3</v>
      </c>
      <c r="AD858" s="2" t="s">
        <v>4</v>
      </c>
      <c r="AJ858" s="2" t="s">
        <v>1</v>
      </c>
      <c r="AK858" s="2" t="s">
        <v>5</v>
      </c>
      <c r="AL858" s="2" t="s">
        <v>4</v>
      </c>
      <c r="AM858" s="2" t="s">
        <v>6</v>
      </c>
      <c r="AN858" s="2" t="s">
        <v>7</v>
      </c>
      <c r="AO858" s="3"/>
    </row>
    <row r="859" spans="2:41">
      <c r="C859" s="2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Y859" s="2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" t="s">
        <v>24</v>
      </c>
      <c r="C860" s="19">
        <f>IF(C857&gt;0,C857+C858,C858)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" t="s">
        <v>24</v>
      </c>
      <c r="Y860" s="19">
        <f>IF(Y857&gt;0,Y858+Y857,Y858)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" t="s">
        <v>9</v>
      </c>
      <c r="C861" s="20">
        <f>C884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9</v>
      </c>
      <c r="Y861" s="20">
        <f>Y884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6" t="s">
        <v>25</v>
      </c>
      <c r="C862" s="21">
        <f>C860-C861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6" t="s">
        <v>8</v>
      </c>
      <c r="Y862" s="21">
        <f>Y860-Y861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 ht="26.25">
      <c r="B863" s="177" t="str">
        <f>IF(C862&lt;0,"NO PAGAR","COBRAR")</f>
        <v>COBRAR</v>
      </c>
      <c r="C863" s="177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77" t="str">
        <f>IF(Y862&lt;0,"NO PAGAR","COBRAR")</f>
        <v>COBRAR</v>
      </c>
      <c r="Y863" s="177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68" t="s">
        <v>9</v>
      </c>
      <c r="C864" s="169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68" t="s">
        <v>9</v>
      </c>
      <c r="Y864" s="169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9" t="str">
        <f>IF(C898&lt;0,"SALDO A FAVOR","SALDO ADELANTAD0'")</f>
        <v>SALDO ADELANTAD0'</v>
      </c>
      <c r="C865" s="10">
        <f>IF(Y813&lt;=0,Y813*-1)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9" t="str">
        <f>IF(C862&lt;0,"SALDO ADELANTADO","SALDO A FAVOR'")</f>
        <v>SALDO A FAVOR'</v>
      </c>
      <c r="Y865" s="10">
        <f>IF(C862&lt;=0,C862*-1)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10</v>
      </c>
      <c r="C866" s="10">
        <f>R875</f>
        <v>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10</v>
      </c>
      <c r="Y866" s="10">
        <f>AN875</f>
        <v>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11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11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12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12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13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13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14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14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15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15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16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16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17</v>
      </c>
      <c r="C873" s="10"/>
      <c r="E873" s="170" t="s">
        <v>7</v>
      </c>
      <c r="F873" s="171"/>
      <c r="G873" s="172"/>
      <c r="H873" s="5">
        <f>SUM(H859:H872)</f>
        <v>0</v>
      </c>
      <c r="N873" s="3"/>
      <c r="O873" s="3"/>
      <c r="P873" s="3"/>
      <c r="Q873" s="3"/>
      <c r="R873" s="18"/>
      <c r="S873" s="3"/>
      <c r="V873" s="17"/>
      <c r="X873" s="11" t="s">
        <v>17</v>
      </c>
      <c r="Y873" s="10"/>
      <c r="AA873" s="170" t="s">
        <v>7</v>
      </c>
      <c r="AB873" s="171"/>
      <c r="AC873" s="172"/>
      <c r="AD873" s="5">
        <f>SUM(AD859:AD872)</f>
        <v>0</v>
      </c>
      <c r="AJ873" s="3"/>
      <c r="AK873" s="3"/>
      <c r="AL873" s="3"/>
      <c r="AM873" s="3"/>
      <c r="AN873" s="18"/>
      <c r="AO873" s="3"/>
    </row>
    <row r="874" spans="2:41">
      <c r="B874" s="12"/>
      <c r="C874" s="10"/>
      <c r="E874" s="13"/>
      <c r="F874" s="13"/>
      <c r="G874" s="13"/>
      <c r="N874" s="3"/>
      <c r="O874" s="3"/>
      <c r="P874" s="3"/>
      <c r="Q874" s="3"/>
      <c r="R874" s="18"/>
      <c r="S874" s="3"/>
      <c r="V874" s="17"/>
      <c r="X874" s="12"/>
      <c r="Y874" s="10"/>
      <c r="AA874" s="13"/>
      <c r="AB874" s="13"/>
      <c r="AC874" s="13"/>
      <c r="AJ874" s="3"/>
      <c r="AK874" s="3"/>
      <c r="AL874" s="3"/>
      <c r="AM874" s="3"/>
      <c r="AN874" s="18"/>
      <c r="AO874" s="3"/>
    </row>
    <row r="875" spans="2:41">
      <c r="B875" s="12"/>
      <c r="C875" s="10"/>
      <c r="N875" s="170" t="s">
        <v>7</v>
      </c>
      <c r="O875" s="171"/>
      <c r="P875" s="171"/>
      <c r="Q875" s="172"/>
      <c r="R875" s="18">
        <f>SUM(R859:R874)</f>
        <v>0</v>
      </c>
      <c r="S875" s="3"/>
      <c r="V875" s="17"/>
      <c r="X875" s="12"/>
      <c r="Y875" s="10"/>
      <c r="AJ875" s="170" t="s">
        <v>7</v>
      </c>
      <c r="AK875" s="171"/>
      <c r="AL875" s="171"/>
      <c r="AM875" s="172"/>
      <c r="AN875" s="18">
        <f>SUM(AN859:AN874)</f>
        <v>0</v>
      </c>
      <c r="AO875" s="3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E878" s="14"/>
      <c r="V878" s="17"/>
      <c r="X878" s="12"/>
      <c r="Y878" s="10"/>
      <c r="AA878" s="14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V881" s="17"/>
      <c r="X881" s="12"/>
      <c r="Y881" s="10"/>
    </row>
    <row r="882" spans="1:43">
      <c r="B882" s="12"/>
      <c r="C882" s="10"/>
      <c r="V882" s="17"/>
      <c r="X882" s="12"/>
      <c r="Y882" s="10"/>
    </row>
    <row r="883" spans="1:43">
      <c r="B883" s="11"/>
      <c r="C883" s="10"/>
      <c r="V883" s="17"/>
      <c r="X883" s="11"/>
      <c r="Y883" s="10"/>
    </row>
    <row r="884" spans="1:43">
      <c r="B884" s="15" t="s">
        <v>18</v>
      </c>
      <c r="C884" s="16">
        <f>SUM(C865:C883)</f>
        <v>0</v>
      </c>
      <c r="V884" s="17"/>
      <c r="X884" s="15" t="s">
        <v>18</v>
      </c>
      <c r="Y884" s="16">
        <f>SUM(Y865:Y883)</f>
        <v>0</v>
      </c>
    </row>
    <row r="885" spans="1:43">
      <c r="D885" t="s">
        <v>22</v>
      </c>
      <c r="E885" t="s">
        <v>21</v>
      </c>
      <c r="V885" s="17"/>
      <c r="Z885" t="s">
        <v>22</v>
      </c>
      <c r="AA885" t="s">
        <v>21</v>
      </c>
    </row>
    <row r="886" spans="1:43">
      <c r="E886" s="1" t="s">
        <v>19</v>
      </c>
      <c r="V886" s="17"/>
      <c r="AA886" s="1" t="s">
        <v>19</v>
      </c>
    </row>
    <row r="887" spans="1:43">
      <c r="V887" s="17"/>
    </row>
    <row r="888" spans="1:43">
      <c r="V888" s="17"/>
    </row>
    <row r="889" spans="1:43">
      <c r="V889" s="17"/>
    </row>
    <row r="890" spans="1:43">
      <c r="V890" s="17"/>
    </row>
    <row r="891" spans="1:43">
      <c r="V891" s="17"/>
    </row>
    <row r="892" spans="1:43">
      <c r="V892" s="17"/>
    </row>
    <row r="893" spans="1:4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</row>
    <row r="894" spans="1:4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</row>
    <row r="895" spans="1:4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</row>
    <row r="896" spans="1:43">
      <c r="V896" s="17"/>
    </row>
    <row r="897" spans="2:41">
      <c r="H897" s="173" t="s">
        <v>30</v>
      </c>
      <c r="I897" s="173"/>
      <c r="J897" s="173"/>
      <c r="V897" s="17"/>
      <c r="AA897" s="173" t="s">
        <v>31</v>
      </c>
      <c r="AB897" s="173"/>
      <c r="AC897" s="173"/>
    </row>
    <row r="898" spans="2:41">
      <c r="H898" s="173"/>
      <c r="I898" s="173"/>
      <c r="J898" s="173"/>
      <c r="V898" s="17"/>
      <c r="AA898" s="173"/>
      <c r="AB898" s="173"/>
      <c r="AC898" s="173"/>
    </row>
    <row r="899" spans="2:41">
      <c r="V899" s="17"/>
    </row>
    <row r="900" spans="2:41">
      <c r="V900" s="17"/>
    </row>
    <row r="901" spans="2:41" ht="23.25">
      <c r="B901" s="24" t="s">
        <v>73</v>
      </c>
      <c r="V901" s="17"/>
      <c r="X901" s="22" t="s">
        <v>71</v>
      </c>
    </row>
    <row r="902" spans="2:41" ht="23.25">
      <c r="B902" s="23" t="s">
        <v>32</v>
      </c>
      <c r="C902" s="20">
        <f>IF(X857="PAGADO",0,C862)</f>
        <v>0</v>
      </c>
      <c r="E902" s="174" t="s">
        <v>20</v>
      </c>
      <c r="F902" s="174"/>
      <c r="G902" s="174"/>
      <c r="H902" s="174"/>
      <c r="V902" s="17"/>
      <c r="X902" s="23" t="s">
        <v>32</v>
      </c>
      <c r="Y902" s="20">
        <f>IF(B1702="PAGADO",0,C907)</f>
        <v>0</v>
      </c>
      <c r="AA902" s="174" t="s">
        <v>20</v>
      </c>
      <c r="AB902" s="174"/>
      <c r="AC902" s="174"/>
      <c r="AD902" s="174"/>
    </row>
    <row r="903" spans="2:41">
      <c r="B903" s="1" t="s">
        <v>0</v>
      </c>
      <c r="C903" s="19">
        <f>H918</f>
        <v>0</v>
      </c>
      <c r="E903" s="2" t="s">
        <v>1</v>
      </c>
      <c r="F903" s="2" t="s">
        <v>2</v>
      </c>
      <c r="G903" s="2" t="s">
        <v>3</v>
      </c>
      <c r="H903" s="2" t="s">
        <v>4</v>
      </c>
      <c r="N903" s="2" t="s">
        <v>1</v>
      </c>
      <c r="O903" s="2" t="s">
        <v>5</v>
      </c>
      <c r="P903" s="2" t="s">
        <v>4</v>
      </c>
      <c r="Q903" s="2" t="s">
        <v>6</v>
      </c>
      <c r="R903" s="2" t="s">
        <v>7</v>
      </c>
      <c r="S903" s="3"/>
      <c r="V903" s="17"/>
      <c r="X903" s="1" t="s">
        <v>0</v>
      </c>
      <c r="Y903" s="19">
        <f>AD918</f>
        <v>0</v>
      </c>
      <c r="AA903" s="2" t="s">
        <v>1</v>
      </c>
      <c r="AB903" s="2" t="s">
        <v>2</v>
      </c>
      <c r="AC903" s="2" t="s">
        <v>3</v>
      </c>
      <c r="AD903" s="2" t="s">
        <v>4</v>
      </c>
      <c r="AJ903" s="2" t="s">
        <v>1</v>
      </c>
      <c r="AK903" s="2" t="s">
        <v>5</v>
      </c>
      <c r="AL903" s="2" t="s">
        <v>4</v>
      </c>
      <c r="AM903" s="2" t="s">
        <v>6</v>
      </c>
      <c r="AN903" s="2" t="s">
        <v>7</v>
      </c>
      <c r="AO903" s="3"/>
    </row>
    <row r="904" spans="2:41">
      <c r="C904" s="2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Y904" s="2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" t="s">
        <v>24</v>
      </c>
      <c r="C905" s="19">
        <f>IF(C902&gt;0,C902+C903,C903)</f>
        <v>0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" t="s">
        <v>24</v>
      </c>
      <c r="Y905" s="19">
        <f>IF(Y902&gt;0,Y902+Y903,Y903)</f>
        <v>0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9</v>
      </c>
      <c r="C906" s="20">
        <f>C930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9</v>
      </c>
      <c r="Y906" s="20">
        <f>Y930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6" t="s">
        <v>26</v>
      </c>
      <c r="C907" s="21">
        <f>C905-C906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6" t="s">
        <v>27</v>
      </c>
      <c r="Y907" s="21">
        <f>Y905-Y906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 ht="23.25">
      <c r="B908" s="6"/>
      <c r="C908" s="7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75" t="str">
        <f>IF(Y907&lt;0,"NO PAGAR","COBRAR'")</f>
        <v>COBRAR'</v>
      </c>
      <c r="Y908" s="175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3.25">
      <c r="B909" s="175" t="str">
        <f>IF(C907&lt;0,"NO PAGAR","COBRAR'")</f>
        <v>COBRAR'</v>
      </c>
      <c r="C909" s="175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6"/>
      <c r="Y909" s="8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68" t="s">
        <v>9</v>
      </c>
      <c r="C910" s="16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68" t="s">
        <v>9</v>
      </c>
      <c r="Y910" s="16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IF(Y862&lt;0,"SALDO ADELANTADO","SALDO A FAVOR '")</f>
        <v>SALDO A FAVOR '</v>
      </c>
      <c r="C911" s="10">
        <f>IF(Y862&lt;=0,Y862*-1)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IF(C907&lt;0,"SALDO ADELANTADO","SALDO A FAVOR'")</f>
        <v>SALDO A FAVOR'</v>
      </c>
      <c r="Y911" s="10">
        <f>IF(C907&lt;=0,C907*-1)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R920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AN920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170" t="s">
        <v>7</v>
      </c>
      <c r="F918" s="171"/>
      <c r="G918" s="172"/>
      <c r="H918" s="5">
        <f>SUM(H904:H917)</f>
        <v>0</v>
      </c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170" t="s">
        <v>7</v>
      </c>
      <c r="AB918" s="171"/>
      <c r="AC918" s="172"/>
      <c r="AD918" s="5">
        <f>SUM(AD904:AD917)</f>
        <v>0</v>
      </c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3"/>
      <c r="F919" s="13"/>
      <c r="G919" s="13"/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3"/>
      <c r="AB919" s="13"/>
      <c r="AC919" s="13"/>
      <c r="AJ919" s="3"/>
      <c r="AK919" s="3"/>
      <c r="AL919" s="3"/>
      <c r="AM919" s="3"/>
      <c r="AN919" s="18"/>
      <c r="AO919" s="3"/>
    </row>
    <row r="920" spans="2:41">
      <c r="B920" s="12"/>
      <c r="C920" s="10"/>
      <c r="N920" s="170" t="s">
        <v>7</v>
      </c>
      <c r="O920" s="171"/>
      <c r="P920" s="171"/>
      <c r="Q920" s="172"/>
      <c r="R920" s="18">
        <f>SUM(R904:R919)</f>
        <v>0</v>
      </c>
      <c r="S920" s="3"/>
      <c r="V920" s="17"/>
      <c r="X920" s="12"/>
      <c r="Y920" s="10"/>
      <c r="AJ920" s="170" t="s">
        <v>7</v>
      </c>
      <c r="AK920" s="171"/>
      <c r="AL920" s="171"/>
      <c r="AM920" s="172"/>
      <c r="AN920" s="18">
        <f>SUM(AN904:AN919)</f>
        <v>0</v>
      </c>
      <c r="AO920" s="3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E923" s="14"/>
      <c r="V923" s="17"/>
      <c r="X923" s="12"/>
      <c r="Y923" s="10"/>
      <c r="AA923" s="14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31">
      <c r="B929" s="11"/>
      <c r="C929" s="10"/>
      <c r="V929" s="17"/>
      <c r="X929" s="11"/>
      <c r="Y929" s="10"/>
    </row>
    <row r="930" spans="2:31">
      <c r="B930" s="15" t="s">
        <v>18</v>
      </c>
      <c r="C930" s="16">
        <f>SUM(C911:C929)</f>
        <v>0</v>
      </c>
      <c r="D930" t="s">
        <v>22</v>
      </c>
      <c r="E930" t="s">
        <v>21</v>
      </c>
      <c r="V930" s="17"/>
      <c r="X930" s="15" t="s">
        <v>18</v>
      </c>
      <c r="Y930" s="16">
        <f>SUM(Y911:Y929)</f>
        <v>0</v>
      </c>
      <c r="Z930" t="s">
        <v>22</v>
      </c>
      <c r="AA930" t="s">
        <v>21</v>
      </c>
    </row>
    <row r="931" spans="2:31">
      <c r="E931" s="1" t="s">
        <v>19</v>
      </c>
      <c r="V931" s="17"/>
      <c r="AA931" s="1" t="s">
        <v>19</v>
      </c>
    </row>
    <row r="932" spans="2:31">
      <c r="V932" s="17"/>
    </row>
    <row r="933" spans="2:31">
      <c r="V933" s="17"/>
    </row>
    <row r="934" spans="2:31">
      <c r="V934" s="17"/>
    </row>
    <row r="935" spans="2:31">
      <c r="V935" s="17"/>
    </row>
    <row r="936" spans="2:31">
      <c r="V936" s="17"/>
    </row>
    <row r="937" spans="2:31">
      <c r="V937" s="17"/>
    </row>
    <row r="938" spans="2:31">
      <c r="V938" s="17"/>
    </row>
    <row r="939" spans="2:31">
      <c r="V939" s="17"/>
    </row>
    <row r="940" spans="2:31">
      <c r="V940" s="17"/>
    </row>
    <row r="941" spans="2:31">
      <c r="V941" s="17"/>
    </row>
    <row r="942" spans="2:31">
      <c r="V942" s="17"/>
    </row>
    <row r="943" spans="2:31">
      <c r="V943" s="17"/>
    </row>
    <row r="944" spans="2:31">
      <c r="V944" s="17"/>
      <c r="AC944" s="176" t="s">
        <v>29</v>
      </c>
      <c r="AD944" s="176"/>
      <c r="AE944" s="176"/>
    </row>
    <row r="945" spans="2:41">
      <c r="H945" s="173" t="s">
        <v>28</v>
      </c>
      <c r="I945" s="173"/>
      <c r="J945" s="173"/>
      <c r="V945" s="17"/>
      <c r="AC945" s="176"/>
      <c r="AD945" s="176"/>
      <c r="AE945" s="176"/>
    </row>
    <row r="946" spans="2:41">
      <c r="H946" s="173"/>
      <c r="I946" s="173"/>
      <c r="J946" s="173"/>
      <c r="V946" s="17"/>
      <c r="AC946" s="176"/>
      <c r="AD946" s="176"/>
      <c r="AE946" s="176"/>
    </row>
    <row r="947" spans="2:41">
      <c r="V947" s="17"/>
    </row>
    <row r="948" spans="2:41">
      <c r="V948" s="17"/>
    </row>
    <row r="949" spans="2:41" ht="23.25">
      <c r="B949" s="22" t="s">
        <v>72</v>
      </c>
      <c r="V949" s="17"/>
      <c r="X949" s="22" t="s">
        <v>74</v>
      </c>
    </row>
    <row r="950" spans="2:41" ht="23.25">
      <c r="B950" s="23" t="s">
        <v>32</v>
      </c>
      <c r="C950" s="20">
        <f>IF(X902="PAGADO",0,Y907)</f>
        <v>0</v>
      </c>
      <c r="E950" s="174" t="s">
        <v>20</v>
      </c>
      <c r="F950" s="174"/>
      <c r="G950" s="174"/>
      <c r="H950" s="174"/>
      <c r="V950" s="17"/>
      <c r="X950" s="23" t="s">
        <v>32</v>
      </c>
      <c r="Y950" s="20">
        <f>IF(B950="PAGADO",0,C955)</f>
        <v>0</v>
      </c>
      <c r="AA950" s="174" t="s">
        <v>20</v>
      </c>
      <c r="AB950" s="174"/>
      <c r="AC950" s="174"/>
      <c r="AD950" s="174"/>
    </row>
    <row r="951" spans="2:41">
      <c r="B951" s="1" t="s">
        <v>0</v>
      </c>
      <c r="C951" s="19">
        <f>H966</f>
        <v>0</v>
      </c>
      <c r="E951" s="2" t="s">
        <v>1</v>
      </c>
      <c r="F951" s="2" t="s">
        <v>2</v>
      </c>
      <c r="G951" s="2" t="s">
        <v>3</v>
      </c>
      <c r="H951" s="2" t="s">
        <v>4</v>
      </c>
      <c r="N951" s="2" t="s">
        <v>1</v>
      </c>
      <c r="O951" s="2" t="s">
        <v>5</v>
      </c>
      <c r="P951" s="2" t="s">
        <v>4</v>
      </c>
      <c r="Q951" s="2" t="s">
        <v>6</v>
      </c>
      <c r="R951" s="2" t="s">
        <v>7</v>
      </c>
      <c r="S951" s="3"/>
      <c r="V951" s="17"/>
      <c r="X951" s="1" t="s">
        <v>0</v>
      </c>
      <c r="Y951" s="19">
        <f>AD966</f>
        <v>0</v>
      </c>
      <c r="AA951" s="2" t="s">
        <v>1</v>
      </c>
      <c r="AB951" s="2" t="s">
        <v>2</v>
      </c>
      <c r="AC951" s="2" t="s">
        <v>3</v>
      </c>
      <c r="AD951" s="2" t="s">
        <v>4</v>
      </c>
      <c r="AJ951" s="2" t="s">
        <v>1</v>
      </c>
      <c r="AK951" s="2" t="s">
        <v>5</v>
      </c>
      <c r="AL951" s="2" t="s">
        <v>4</v>
      </c>
      <c r="AM951" s="2" t="s">
        <v>6</v>
      </c>
      <c r="AN951" s="2" t="s">
        <v>7</v>
      </c>
      <c r="AO951" s="3"/>
    </row>
    <row r="952" spans="2:41">
      <c r="C952" s="2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Y952" s="2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" t="s">
        <v>24</v>
      </c>
      <c r="C953" s="19">
        <f>IF(C950&gt;0,C950+C951,C951)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" t="s">
        <v>24</v>
      </c>
      <c r="Y953" s="19">
        <f>IF(Y950&gt;0,Y950+Y951,Y951)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" t="s">
        <v>9</v>
      </c>
      <c r="C954" s="20">
        <f>C977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" t="s">
        <v>9</v>
      </c>
      <c r="Y954" s="20">
        <f>Y977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6" t="s">
        <v>25</v>
      </c>
      <c r="C955" s="21">
        <f>C953-C954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 t="s">
        <v>8</v>
      </c>
      <c r="Y955" s="21">
        <f>Y953-Y954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 ht="26.25">
      <c r="B956" s="177" t="str">
        <f>IF(C955&lt;0,"NO PAGAR","COBRAR")</f>
        <v>COBRAR</v>
      </c>
      <c r="C956" s="177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77" t="str">
        <f>IF(Y955&lt;0,"NO PAGAR","COBRAR")</f>
        <v>COBRAR</v>
      </c>
      <c r="Y956" s="177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68" t="s">
        <v>9</v>
      </c>
      <c r="C957" s="169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68" t="s">
        <v>9</v>
      </c>
      <c r="Y957" s="169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9" t="str">
        <f>IF(C991&lt;0,"SALDO A FAVOR","SALDO ADELANTAD0'")</f>
        <v>SALDO ADELANTAD0'</v>
      </c>
      <c r="C958" s="10">
        <f>IF(Y902&lt;=0,Y902*-1)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9" t="str">
        <f>IF(C955&lt;0,"SALDO ADELANTADO","SALDO A FAVOR'")</f>
        <v>SALDO A FAVOR'</v>
      </c>
      <c r="Y958" s="10">
        <f>IF(C955&lt;=0,C955*-1)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10</v>
      </c>
      <c r="C959" s="10">
        <f>R968</f>
        <v>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10</v>
      </c>
      <c r="Y959" s="10">
        <f>AN968</f>
        <v>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11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11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12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12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13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13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14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14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15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15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16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16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17</v>
      </c>
      <c r="C966" s="10"/>
      <c r="E966" s="170" t="s">
        <v>7</v>
      </c>
      <c r="F966" s="171"/>
      <c r="G966" s="172"/>
      <c r="H966" s="5">
        <f>SUM(H952:H965)</f>
        <v>0</v>
      </c>
      <c r="N966" s="3"/>
      <c r="O966" s="3"/>
      <c r="P966" s="3"/>
      <c r="Q966" s="3"/>
      <c r="R966" s="18"/>
      <c r="S966" s="3"/>
      <c r="V966" s="17"/>
      <c r="X966" s="11" t="s">
        <v>17</v>
      </c>
      <c r="Y966" s="10"/>
      <c r="AA966" s="170" t="s">
        <v>7</v>
      </c>
      <c r="AB966" s="171"/>
      <c r="AC966" s="172"/>
      <c r="AD966" s="5">
        <f>SUM(AD952:AD965)</f>
        <v>0</v>
      </c>
      <c r="AJ966" s="3"/>
      <c r="AK966" s="3"/>
      <c r="AL966" s="3"/>
      <c r="AM966" s="3"/>
      <c r="AN966" s="18"/>
      <c r="AO966" s="3"/>
    </row>
    <row r="967" spans="2:41">
      <c r="B967" s="12"/>
      <c r="C967" s="10"/>
      <c r="E967" s="13"/>
      <c r="F967" s="13"/>
      <c r="G967" s="13"/>
      <c r="N967" s="3"/>
      <c r="O967" s="3"/>
      <c r="P967" s="3"/>
      <c r="Q967" s="3"/>
      <c r="R967" s="18"/>
      <c r="S967" s="3"/>
      <c r="V967" s="17"/>
      <c r="X967" s="12"/>
      <c r="Y967" s="10"/>
      <c r="AA967" s="13"/>
      <c r="AB967" s="13"/>
      <c r="AC967" s="13"/>
      <c r="AJ967" s="3"/>
      <c r="AK967" s="3"/>
      <c r="AL967" s="3"/>
      <c r="AM967" s="3"/>
      <c r="AN967" s="18"/>
      <c r="AO967" s="3"/>
    </row>
    <row r="968" spans="2:41">
      <c r="B968" s="12"/>
      <c r="C968" s="10"/>
      <c r="N968" s="170" t="s">
        <v>7</v>
      </c>
      <c r="O968" s="171"/>
      <c r="P968" s="171"/>
      <c r="Q968" s="172"/>
      <c r="R968" s="18">
        <f>SUM(R952:R967)</f>
        <v>0</v>
      </c>
      <c r="S968" s="3"/>
      <c r="V968" s="17"/>
      <c r="X968" s="12"/>
      <c r="Y968" s="10"/>
      <c r="AJ968" s="170" t="s">
        <v>7</v>
      </c>
      <c r="AK968" s="171"/>
      <c r="AL968" s="171"/>
      <c r="AM968" s="172"/>
      <c r="AN968" s="18">
        <f>SUM(AN952:AN967)</f>
        <v>0</v>
      </c>
      <c r="AO968" s="3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E971" s="14"/>
      <c r="V971" s="17"/>
      <c r="X971" s="12"/>
      <c r="Y971" s="10"/>
      <c r="AA971" s="14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1"/>
      <c r="C976" s="10"/>
      <c r="V976" s="17"/>
      <c r="X976" s="11"/>
      <c r="Y976" s="10"/>
    </row>
    <row r="977" spans="1:43">
      <c r="B977" s="15" t="s">
        <v>18</v>
      </c>
      <c r="C977" s="16">
        <f>SUM(C958:C976)</f>
        <v>0</v>
      </c>
      <c r="V977" s="17"/>
      <c r="X977" s="15" t="s">
        <v>18</v>
      </c>
      <c r="Y977" s="16">
        <f>SUM(Y958:Y976)</f>
        <v>0</v>
      </c>
    </row>
    <row r="978" spans="1:43">
      <c r="D978" t="s">
        <v>22</v>
      </c>
      <c r="E978" t="s">
        <v>21</v>
      </c>
      <c r="V978" s="17"/>
      <c r="Z978" t="s">
        <v>22</v>
      </c>
      <c r="AA978" t="s">
        <v>21</v>
      </c>
    </row>
    <row r="979" spans="1:43">
      <c r="E979" s="1" t="s">
        <v>19</v>
      </c>
      <c r="V979" s="17"/>
      <c r="AA979" s="1" t="s">
        <v>19</v>
      </c>
    </row>
    <row r="980" spans="1:43">
      <c r="V980" s="17"/>
    </row>
    <row r="981" spans="1:43">
      <c r="V981" s="17"/>
    </row>
    <row r="982" spans="1:43">
      <c r="V982" s="17"/>
    </row>
    <row r="983" spans="1:43">
      <c r="V983" s="17"/>
    </row>
    <row r="984" spans="1:43">
      <c r="V984" s="17"/>
    </row>
    <row r="985" spans="1:43">
      <c r="V985" s="17"/>
    </row>
    <row r="986" spans="1:4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</row>
    <row r="987" spans="1:4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</row>
    <row r="988" spans="1:4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</row>
    <row r="989" spans="1:43">
      <c r="V989" s="17"/>
    </row>
    <row r="990" spans="1:43">
      <c r="H990" s="173" t="s">
        <v>30</v>
      </c>
      <c r="I990" s="173"/>
      <c r="J990" s="173"/>
      <c r="V990" s="17"/>
      <c r="AA990" s="173" t="s">
        <v>31</v>
      </c>
      <c r="AB990" s="173"/>
      <c r="AC990" s="173"/>
    </row>
    <row r="991" spans="1:43">
      <c r="H991" s="173"/>
      <c r="I991" s="173"/>
      <c r="J991" s="173"/>
      <c r="V991" s="17"/>
      <c r="AA991" s="173"/>
      <c r="AB991" s="173"/>
      <c r="AC991" s="173"/>
    </row>
    <row r="992" spans="1:43">
      <c r="V992" s="17"/>
    </row>
    <row r="993" spans="2:41">
      <c r="V993" s="17"/>
    </row>
    <row r="994" spans="2:41" ht="23.25">
      <c r="B994" s="24" t="s">
        <v>72</v>
      </c>
      <c r="V994" s="17"/>
      <c r="X994" s="22" t="s">
        <v>72</v>
      </c>
    </row>
    <row r="995" spans="2:41" ht="23.25">
      <c r="B995" s="23" t="s">
        <v>32</v>
      </c>
      <c r="C995" s="20">
        <f>IF(X950="PAGADO",0,C955)</f>
        <v>0</v>
      </c>
      <c r="E995" s="174" t="s">
        <v>20</v>
      </c>
      <c r="F995" s="174"/>
      <c r="G995" s="174"/>
      <c r="H995" s="174"/>
      <c r="V995" s="17"/>
      <c r="X995" s="23" t="s">
        <v>32</v>
      </c>
      <c r="Y995" s="20">
        <f>IF(B1795="PAGADO",0,C1000)</f>
        <v>0</v>
      </c>
      <c r="AA995" s="174" t="s">
        <v>20</v>
      </c>
      <c r="AB995" s="174"/>
      <c r="AC995" s="174"/>
      <c r="AD995" s="174"/>
    </row>
    <row r="996" spans="2:41">
      <c r="B996" s="1" t="s">
        <v>0</v>
      </c>
      <c r="C996" s="19">
        <f>H1011</f>
        <v>0</v>
      </c>
      <c r="E996" s="2" t="s">
        <v>1</v>
      </c>
      <c r="F996" s="2" t="s">
        <v>2</v>
      </c>
      <c r="G996" s="2" t="s">
        <v>3</v>
      </c>
      <c r="H996" s="2" t="s">
        <v>4</v>
      </c>
      <c r="N996" s="2" t="s">
        <v>1</v>
      </c>
      <c r="O996" s="2" t="s">
        <v>5</v>
      </c>
      <c r="P996" s="2" t="s">
        <v>4</v>
      </c>
      <c r="Q996" s="2" t="s">
        <v>6</v>
      </c>
      <c r="R996" s="2" t="s">
        <v>7</v>
      </c>
      <c r="S996" s="3"/>
      <c r="V996" s="17"/>
      <c r="X996" s="1" t="s">
        <v>0</v>
      </c>
      <c r="Y996" s="19">
        <f>AD1011</f>
        <v>0</v>
      </c>
      <c r="AA996" s="2" t="s">
        <v>1</v>
      </c>
      <c r="AB996" s="2" t="s">
        <v>2</v>
      </c>
      <c r="AC996" s="2" t="s">
        <v>3</v>
      </c>
      <c r="AD996" s="2" t="s">
        <v>4</v>
      </c>
      <c r="AJ996" s="2" t="s">
        <v>1</v>
      </c>
      <c r="AK996" s="2" t="s">
        <v>5</v>
      </c>
      <c r="AL996" s="2" t="s">
        <v>4</v>
      </c>
      <c r="AM996" s="2" t="s">
        <v>6</v>
      </c>
      <c r="AN996" s="2" t="s">
        <v>7</v>
      </c>
      <c r="AO996" s="3"/>
    </row>
    <row r="997" spans="2:41">
      <c r="C997" s="2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Y997" s="2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" t="s">
        <v>24</v>
      </c>
      <c r="C998" s="19">
        <f>IF(C995&gt;0,C995+C996,C996)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" t="s">
        <v>24</v>
      </c>
      <c r="Y998" s="19">
        <f>IF(Y995&gt;0,Y995+Y996,Y996)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9</v>
      </c>
      <c r="C999" s="20">
        <f>C1023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9</v>
      </c>
      <c r="Y999" s="20">
        <f>Y1023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6" t="s">
        <v>26</v>
      </c>
      <c r="C1000" s="21">
        <f>C998-C999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6" t="s">
        <v>27</v>
      </c>
      <c r="Y1000" s="21">
        <f>Y998-Y999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 ht="23.25">
      <c r="B1001" s="6"/>
      <c r="C1001" s="7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75" t="str">
        <f>IF(Y1000&lt;0,"NO PAGAR","COBRAR'")</f>
        <v>COBRAR'</v>
      </c>
      <c r="Y1001" s="175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3.25">
      <c r="B1002" s="175" t="str">
        <f>IF(C1000&lt;0,"NO PAGAR","COBRAR'")</f>
        <v>COBRAR'</v>
      </c>
      <c r="C1002" s="175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6"/>
      <c r="Y1002" s="8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68" t="s">
        <v>9</v>
      </c>
      <c r="C1003" s="16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68" t="s">
        <v>9</v>
      </c>
      <c r="Y1003" s="16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IF(Y955&lt;0,"SALDO ADELANTADO","SALDO A FAVOR '")</f>
        <v>SALDO A FAVOR '</v>
      </c>
      <c r="C1004" s="10">
        <f>IF(Y955&lt;=0,Y955*-1)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IF(C1000&lt;0,"SALDO ADELANTADO","SALDO A FAVOR'")</f>
        <v>SALDO A FAVOR'</v>
      </c>
      <c r="Y1004" s="10">
        <f>IF(C1000&lt;=0,C1000*-1)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R1013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AN1013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170" t="s">
        <v>7</v>
      </c>
      <c r="F1011" s="171"/>
      <c r="G1011" s="172"/>
      <c r="H1011" s="5">
        <f>SUM(H997:H1010)</f>
        <v>0</v>
      </c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170" t="s">
        <v>7</v>
      </c>
      <c r="AB1011" s="171"/>
      <c r="AC1011" s="172"/>
      <c r="AD1011" s="5">
        <f>SUM(AD997:AD1010)</f>
        <v>0</v>
      </c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3"/>
      <c r="F1012" s="13"/>
      <c r="G1012" s="13"/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3"/>
      <c r="AB1012" s="13"/>
      <c r="AC1012" s="13"/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N1013" s="170" t="s">
        <v>7</v>
      </c>
      <c r="O1013" s="171"/>
      <c r="P1013" s="171"/>
      <c r="Q1013" s="172"/>
      <c r="R1013" s="18">
        <f>SUM(R997:R1012)</f>
        <v>0</v>
      </c>
      <c r="S1013" s="3"/>
      <c r="V1013" s="17"/>
      <c r="X1013" s="12"/>
      <c r="Y1013" s="10"/>
      <c r="AJ1013" s="170" t="s">
        <v>7</v>
      </c>
      <c r="AK1013" s="171"/>
      <c r="AL1013" s="171"/>
      <c r="AM1013" s="172"/>
      <c r="AN1013" s="18">
        <f>SUM(AN997:AN1012)</f>
        <v>0</v>
      </c>
      <c r="AO1013" s="3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E1016" s="14"/>
      <c r="V1016" s="17"/>
      <c r="X1016" s="12"/>
      <c r="Y1016" s="10"/>
      <c r="AA1016" s="14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0</v>
      </c>
      <c r="D1023" t="s">
        <v>22</v>
      </c>
      <c r="E1023" t="s">
        <v>21</v>
      </c>
      <c r="V1023" s="17"/>
      <c r="X1023" s="15" t="s">
        <v>18</v>
      </c>
      <c r="Y1023" s="16">
        <f>SUM(Y1004:Y1022)</f>
        <v>0</v>
      </c>
      <c r="Z1023" t="s">
        <v>22</v>
      </c>
      <c r="AA1023" t="s">
        <v>21</v>
      </c>
    </row>
    <row r="1024" spans="2:41">
      <c r="E1024" s="1" t="s">
        <v>19</v>
      </c>
      <c r="V1024" s="17"/>
      <c r="AA1024" s="1" t="s">
        <v>19</v>
      </c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</sheetData>
  <mergeCells count="290">
    <mergeCell ref="B1003:C1003"/>
    <mergeCell ref="X1003:Y1003"/>
    <mergeCell ref="E1011:G1011"/>
    <mergeCell ref="AA1011:AC1011"/>
    <mergeCell ref="N1013:Q1013"/>
    <mergeCell ref="AJ1013:AM1013"/>
    <mergeCell ref="H990:J991"/>
    <mergeCell ref="AA990:AC991"/>
    <mergeCell ref="E995:H995"/>
    <mergeCell ref="AA995:AD995"/>
    <mergeCell ref="X1001:Y1001"/>
    <mergeCell ref="B1002:C1002"/>
    <mergeCell ref="B957:C957"/>
    <mergeCell ref="X957:Y957"/>
    <mergeCell ref="E966:G966"/>
    <mergeCell ref="AA966:AC966"/>
    <mergeCell ref="N968:Q968"/>
    <mergeCell ref="AJ968:AM968"/>
    <mergeCell ref="AC944:AE946"/>
    <mergeCell ref="H945:J946"/>
    <mergeCell ref="E950:H950"/>
    <mergeCell ref="AA950:AD950"/>
    <mergeCell ref="B956:C956"/>
    <mergeCell ref="X956:Y956"/>
    <mergeCell ref="B910:C910"/>
    <mergeCell ref="X910:Y910"/>
    <mergeCell ref="E918:G918"/>
    <mergeCell ref="AA918:AC918"/>
    <mergeCell ref="N920:Q920"/>
    <mergeCell ref="AJ920:AM920"/>
    <mergeCell ref="H897:J898"/>
    <mergeCell ref="AA897:AC898"/>
    <mergeCell ref="E902:H902"/>
    <mergeCell ref="AA902:AD902"/>
    <mergeCell ref="X908:Y908"/>
    <mergeCell ref="B909:C909"/>
    <mergeCell ref="B864:C864"/>
    <mergeCell ref="X864:Y864"/>
    <mergeCell ref="E873:G873"/>
    <mergeCell ref="AA873:AC873"/>
    <mergeCell ref="N875:Q875"/>
    <mergeCell ref="AJ875:AM875"/>
    <mergeCell ref="AC851:AE853"/>
    <mergeCell ref="H852:J853"/>
    <mergeCell ref="E857:H857"/>
    <mergeCell ref="AA857:AD857"/>
    <mergeCell ref="B863:C863"/>
    <mergeCell ref="X863:Y863"/>
    <mergeCell ref="B816:C816"/>
    <mergeCell ref="X816:Y816"/>
    <mergeCell ref="E824:G824"/>
    <mergeCell ref="AA824:AC824"/>
    <mergeCell ref="N826:Q826"/>
    <mergeCell ref="AJ826:AM826"/>
    <mergeCell ref="H803:J804"/>
    <mergeCell ref="AA803:AC804"/>
    <mergeCell ref="E808:H808"/>
    <mergeCell ref="AA808:AD808"/>
    <mergeCell ref="X814:Y814"/>
    <mergeCell ref="B815:C815"/>
    <mergeCell ref="B770:C770"/>
    <mergeCell ref="X770:Y770"/>
    <mergeCell ref="E779:G779"/>
    <mergeCell ref="AA779:AC779"/>
    <mergeCell ref="N781:Q781"/>
    <mergeCell ref="AJ781:AM781"/>
    <mergeCell ref="AC757:AE759"/>
    <mergeCell ref="H758:J759"/>
    <mergeCell ref="E763:H763"/>
    <mergeCell ref="AA763:AD763"/>
    <mergeCell ref="B769:C769"/>
    <mergeCell ref="X769:Y769"/>
    <mergeCell ref="B723:C723"/>
    <mergeCell ref="X723:Y723"/>
    <mergeCell ref="E731:G731"/>
    <mergeCell ref="AA731:AC731"/>
    <mergeCell ref="N733:Q733"/>
    <mergeCell ref="AJ733:AM733"/>
    <mergeCell ref="H710:J711"/>
    <mergeCell ref="AA710:AC711"/>
    <mergeCell ref="E715:H715"/>
    <mergeCell ref="AA715:AD715"/>
    <mergeCell ref="X721:Y721"/>
    <mergeCell ref="B722:C722"/>
    <mergeCell ref="B677:C677"/>
    <mergeCell ref="X677:Y677"/>
    <mergeCell ref="E686:G686"/>
    <mergeCell ref="AA686:AC686"/>
    <mergeCell ref="N688:Q688"/>
    <mergeCell ref="AJ688:AM688"/>
    <mergeCell ref="AC664:AE666"/>
    <mergeCell ref="H665:J666"/>
    <mergeCell ref="E670:H670"/>
    <mergeCell ref="AA670:AD670"/>
    <mergeCell ref="B676:C676"/>
    <mergeCell ref="X676:Y676"/>
    <mergeCell ref="B630:C630"/>
    <mergeCell ref="X630:Y630"/>
    <mergeCell ref="E638:G638"/>
    <mergeCell ref="AA638:AC638"/>
    <mergeCell ref="N640:Q640"/>
    <mergeCell ref="AJ640:AM640"/>
    <mergeCell ref="H617:J618"/>
    <mergeCell ref="AA617:AC618"/>
    <mergeCell ref="E622:H622"/>
    <mergeCell ref="AA622:AD622"/>
    <mergeCell ref="X628:Y628"/>
    <mergeCell ref="B629:C629"/>
    <mergeCell ref="B584:C584"/>
    <mergeCell ref="X584:Y584"/>
    <mergeCell ref="E593:G593"/>
    <mergeCell ref="AA593:AC593"/>
    <mergeCell ref="N595:Q595"/>
    <mergeCell ref="AJ595:AM595"/>
    <mergeCell ref="AC571:AE573"/>
    <mergeCell ref="H572:J573"/>
    <mergeCell ref="E577:H577"/>
    <mergeCell ref="AA577:AD577"/>
    <mergeCell ref="B583:C583"/>
    <mergeCell ref="X583:Y58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82"/>
  <sheetViews>
    <sheetView topLeftCell="Z525" zoomScale="93" zoomScaleNormal="93" workbookViewId="0">
      <selection activeCell="AN536" sqref="AN536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80</v>
      </c>
      <c r="F8" s="174"/>
      <c r="G8" s="174"/>
      <c r="H8" s="174"/>
      <c r="V8" s="17"/>
      <c r="X8" s="23" t="s">
        <v>385</v>
      </c>
      <c r="Y8" s="20">
        <f>IF(B8="PAGADO",0,C13)</f>
        <v>-2248.4700000000003</v>
      </c>
      <c r="AA8" s="174" t="s">
        <v>80</v>
      </c>
      <c r="AB8" s="174"/>
      <c r="AC8" s="174"/>
      <c r="AD8" s="174"/>
      <c r="AK8" s="188" t="s">
        <v>10</v>
      </c>
      <c r="AL8" s="188"/>
      <c r="AM8" s="188"/>
      <c r="AN8" s="18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NO PAGAR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NO PAGAR</v>
      </c>
      <c r="Y14" s="17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70" t="s">
        <v>7</v>
      </c>
      <c r="AB24" s="171"/>
      <c r="AC24" s="17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102.65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74" t="s">
        <v>80</v>
      </c>
      <c r="F53" s="174"/>
      <c r="G53" s="174"/>
      <c r="H53" s="174"/>
      <c r="V53" s="17"/>
      <c r="X53" s="23" t="s">
        <v>32</v>
      </c>
      <c r="Y53" s="20">
        <f>IF(B53="PAGADO",0,C58)</f>
        <v>-2773.2900000000004</v>
      </c>
      <c r="AA53" s="174" t="s">
        <v>254</v>
      </c>
      <c r="AB53" s="174"/>
      <c r="AC53" s="174"/>
      <c r="AD53" s="174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NO PAGAR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NO PAGAR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70" t="s">
        <v>7</v>
      </c>
      <c r="F69" s="171"/>
      <c r="G69" s="17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1750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76" t="s">
        <v>29</v>
      </c>
      <c r="AD95" s="176"/>
      <c r="AE95" s="176"/>
    </row>
    <row r="96" spans="8:31">
      <c r="H96" s="173" t="s">
        <v>28</v>
      </c>
      <c r="I96" s="173"/>
      <c r="J96" s="173"/>
      <c r="V96" s="17"/>
      <c r="AC96" s="176"/>
      <c r="AD96" s="176"/>
      <c r="AE96" s="176"/>
    </row>
    <row r="97" spans="2:41">
      <c r="H97" s="173"/>
      <c r="I97" s="173"/>
      <c r="J97" s="173"/>
      <c r="V97" s="17"/>
      <c r="AC97" s="176"/>
      <c r="AD97" s="176"/>
      <c r="AE97" s="17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74" t="s">
        <v>80</v>
      </c>
      <c r="F101" s="174"/>
      <c r="G101" s="174"/>
      <c r="H101" s="174"/>
      <c r="V101" s="17"/>
      <c r="X101" s="23" t="s">
        <v>32</v>
      </c>
      <c r="Y101" s="20">
        <f>IF(B101="PAGADO",0,C106)</f>
        <v>-793.29000000000042</v>
      </c>
      <c r="AA101" s="174" t="s">
        <v>80</v>
      </c>
      <c r="AB101" s="174"/>
      <c r="AC101" s="174"/>
      <c r="AD101" s="174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77" t="str">
        <f>IF(C106&lt;0,"NO PAGAR","COBRAR")</f>
        <v>NO PAGAR</v>
      </c>
      <c r="C107" s="17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77" t="str">
        <f>IF(Y106&lt;0,"NO PAGAR","COBRAR")</f>
        <v>NO PAGAR</v>
      </c>
      <c r="Y107" s="17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68" t="s">
        <v>9</v>
      </c>
      <c r="C108" s="16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68" t="s">
        <v>9</v>
      </c>
      <c r="Y108" s="16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70" t="s">
        <v>7</v>
      </c>
      <c r="F117" s="171"/>
      <c r="G117" s="17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70" t="s">
        <v>7</v>
      </c>
      <c r="AB117" s="171"/>
      <c r="AC117" s="17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70" t="s">
        <v>7</v>
      </c>
      <c r="O119" s="171"/>
      <c r="P119" s="171"/>
      <c r="Q119" s="172"/>
      <c r="R119" s="18">
        <f>SUM(R103:R118)</f>
        <v>0</v>
      </c>
      <c r="S119" s="3"/>
      <c r="V119" s="17"/>
      <c r="X119" s="12"/>
      <c r="Y119" s="10"/>
      <c r="AJ119" s="170" t="s">
        <v>7</v>
      </c>
      <c r="AK119" s="171"/>
      <c r="AL119" s="171"/>
      <c r="AM119" s="172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73" t="s">
        <v>30</v>
      </c>
      <c r="I129" s="173"/>
      <c r="J129" s="173"/>
      <c r="V129" s="17"/>
      <c r="AA129" s="173" t="s">
        <v>31</v>
      </c>
      <c r="AB129" s="173"/>
      <c r="AC129" s="173"/>
    </row>
    <row r="130" spans="2:41">
      <c r="H130" s="173"/>
      <c r="I130" s="173"/>
      <c r="J130" s="173"/>
      <c r="V130" s="17"/>
      <c r="AA130" s="173"/>
      <c r="AB130" s="173"/>
      <c r="AC130" s="173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74" t="s">
        <v>254</v>
      </c>
      <c r="F134" s="174"/>
      <c r="G134" s="174"/>
      <c r="H134" s="174"/>
      <c r="V134" s="17"/>
      <c r="X134" s="23" t="s">
        <v>32</v>
      </c>
      <c r="Y134" s="20">
        <f>IF(B134="PAGADO",0,C139)</f>
        <v>-1640.3300000000004</v>
      </c>
      <c r="AA134" s="174" t="s">
        <v>357</v>
      </c>
      <c r="AB134" s="174"/>
      <c r="AC134" s="174"/>
      <c r="AD134" s="174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75" t="str">
        <f>IF(Y139&lt;0,"NO PAGAR","COBRAR'")</f>
        <v>NO PAGAR</v>
      </c>
      <c r="Y140" s="175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75" t="str">
        <f>IF(C139&lt;0,"NO PAGAR","COBRAR'")</f>
        <v>NO PAGAR</v>
      </c>
      <c r="C141" s="17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68" t="s">
        <v>9</v>
      </c>
      <c r="C142" s="16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8" t="s">
        <v>9</v>
      </c>
      <c r="Y142" s="16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70" t="s">
        <v>7</v>
      </c>
      <c r="F150" s="171"/>
      <c r="G150" s="17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70" t="s">
        <v>7</v>
      </c>
      <c r="AB150" s="171"/>
      <c r="AC150" s="17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70" t="s">
        <v>7</v>
      </c>
      <c r="O152" s="171"/>
      <c r="P152" s="171"/>
      <c r="Q152" s="172"/>
      <c r="R152" s="18">
        <f>SUM(R136:R151)</f>
        <v>1580</v>
      </c>
      <c r="S152" s="3"/>
      <c r="V152" s="17"/>
      <c r="X152" s="12"/>
      <c r="Y152" s="10"/>
      <c r="AJ152" s="170" t="s">
        <v>7</v>
      </c>
      <c r="AK152" s="171"/>
      <c r="AL152" s="171"/>
      <c r="AM152" s="172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76" t="s">
        <v>29</v>
      </c>
      <c r="AD168" s="176"/>
      <c r="AE168" s="176"/>
    </row>
    <row r="169" spans="2:41">
      <c r="H169" s="173" t="s">
        <v>28</v>
      </c>
      <c r="I169" s="173"/>
      <c r="J169" s="173"/>
      <c r="V169" s="17"/>
      <c r="AC169" s="176"/>
      <c r="AD169" s="176"/>
      <c r="AE169" s="176"/>
    </row>
    <row r="170" spans="2:41">
      <c r="H170" s="173"/>
      <c r="I170" s="173"/>
      <c r="J170" s="173"/>
      <c r="V170" s="17"/>
      <c r="AC170" s="176"/>
      <c r="AD170" s="176"/>
      <c r="AE170" s="17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74" t="s">
        <v>357</v>
      </c>
      <c r="F174" s="174"/>
      <c r="G174" s="174"/>
      <c r="H174" s="174"/>
      <c r="V174" s="17"/>
      <c r="X174" s="23" t="s">
        <v>32</v>
      </c>
      <c r="Y174" s="20">
        <f>IF(B173="PAGADO",0,C178)</f>
        <v>-1065.8100000000004</v>
      </c>
      <c r="AA174" s="174" t="s">
        <v>357</v>
      </c>
      <c r="AB174" s="174"/>
      <c r="AC174" s="174"/>
      <c r="AD174" s="174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77" t="str">
        <f>IF(C178&lt;0,"NO PAGAR","COBRAR")</f>
        <v>NO PAGAR</v>
      </c>
      <c r="C179" s="17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68" t="s">
        <v>9</v>
      </c>
      <c r="C180" s="16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77" t="str">
        <f>IF(Y179&lt;0,"NO PAGAR","COBRAR")</f>
        <v>NO PAGAR</v>
      </c>
      <c r="Y180" s="17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8" t="s">
        <v>9</v>
      </c>
      <c r="Y181" s="16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70" t="s">
        <v>7</v>
      </c>
      <c r="F190" s="171"/>
      <c r="G190" s="17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70" t="s">
        <v>7</v>
      </c>
      <c r="AB190" s="171"/>
      <c r="AC190" s="17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70" t="s">
        <v>7</v>
      </c>
      <c r="O192" s="171"/>
      <c r="P192" s="171"/>
      <c r="Q192" s="172"/>
      <c r="R192" s="18">
        <f>SUM(R176:R191)</f>
        <v>450</v>
      </c>
      <c r="S192" s="3"/>
      <c r="V192" s="17"/>
      <c r="X192" s="12"/>
      <c r="Y192" s="10"/>
      <c r="AJ192" s="170" t="s">
        <v>7</v>
      </c>
      <c r="AK192" s="171"/>
      <c r="AL192" s="171"/>
      <c r="AM192" s="172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73" t="s">
        <v>30</v>
      </c>
      <c r="I214" s="173"/>
      <c r="J214" s="173"/>
      <c r="V214" s="17"/>
      <c r="AA214" s="173" t="s">
        <v>31</v>
      </c>
      <c r="AB214" s="173"/>
      <c r="AC214" s="173"/>
    </row>
    <row r="215" spans="1:43">
      <c r="H215" s="173"/>
      <c r="I215" s="173"/>
      <c r="J215" s="173"/>
      <c r="V215" s="17"/>
      <c r="AA215" s="173"/>
      <c r="AB215" s="173"/>
      <c r="AC215" s="173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74" t="s">
        <v>357</v>
      </c>
      <c r="F219" s="174"/>
      <c r="G219" s="174"/>
      <c r="H219" s="174"/>
      <c r="V219" s="17"/>
      <c r="X219" s="23" t="s">
        <v>32</v>
      </c>
      <c r="Y219" s="20">
        <f>IF(B239="PAGADO",0,C223)</f>
        <v>-2403.2800000000007</v>
      </c>
      <c r="AA219" s="174" t="s">
        <v>531</v>
      </c>
      <c r="AB219" s="174"/>
      <c r="AC219" s="174"/>
      <c r="AD219" s="174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75" t="str">
        <f>IF(C223&lt;0,"NO PAGAR","COBRAR'")</f>
        <v>NO PAGAR</v>
      </c>
      <c r="C225" s="175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75" t="str">
        <f>IF(Y224&lt;0,"NO PAGAR","COBRAR'")</f>
        <v>NO PAGAR</v>
      </c>
      <c r="Y225" s="175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68" t="s">
        <v>9</v>
      </c>
      <c r="C226" s="16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68" t="s">
        <v>9</v>
      </c>
      <c r="Y227" s="16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70" t="s">
        <v>7</v>
      </c>
      <c r="F235" s="171"/>
      <c r="G235" s="17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70" t="s">
        <v>7</v>
      </c>
      <c r="AB235" s="171"/>
      <c r="AC235" s="17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70" t="s">
        <v>7</v>
      </c>
      <c r="O237" s="171"/>
      <c r="P237" s="171"/>
      <c r="Q237" s="172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70" t="s">
        <v>7</v>
      </c>
      <c r="AK237" s="171"/>
      <c r="AL237" s="171"/>
      <c r="AM237" s="172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76" t="s">
        <v>29</v>
      </c>
      <c r="AD260" s="176"/>
      <c r="AE260" s="176"/>
    </row>
    <row r="261" spans="2:41">
      <c r="H261" s="173" t="s">
        <v>28</v>
      </c>
      <c r="I261" s="173"/>
      <c r="J261" s="173"/>
      <c r="V261" s="17"/>
      <c r="AC261" s="176"/>
      <c r="AD261" s="176"/>
      <c r="AE261" s="176"/>
    </row>
    <row r="262" spans="2:41">
      <c r="H262" s="173"/>
      <c r="I262" s="173"/>
      <c r="J262" s="173"/>
      <c r="V262" s="17"/>
      <c r="AC262" s="176"/>
      <c r="AD262" s="176"/>
      <c r="AE262" s="17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74" t="s">
        <v>593</v>
      </c>
      <c r="F266" s="174"/>
      <c r="G266" s="174"/>
      <c r="H266" s="174"/>
      <c r="V266" s="17"/>
      <c r="X266" s="23" t="s">
        <v>32</v>
      </c>
      <c r="Y266" s="20">
        <f>IF(B265="PAGADO",0,C270)</f>
        <v>-1680.7380000000007</v>
      </c>
      <c r="AA266" s="174" t="s">
        <v>593</v>
      </c>
      <c r="AB266" s="174"/>
      <c r="AC266" s="174"/>
      <c r="AD266" s="174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77" t="str">
        <f>IF(C270&lt;0,"NO PAGAR","COBRAR")</f>
        <v>NO PAGAR</v>
      </c>
      <c r="C271" s="17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68" t="s">
        <v>9</v>
      </c>
      <c r="C272" s="16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77" t="str">
        <f>IF(Y271&lt;0,"NO PAGAR","COBRAR")</f>
        <v>NO PAGAR</v>
      </c>
      <c r="Y272" s="17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68" t="s">
        <v>9</v>
      </c>
      <c r="Y273" s="16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70" t="s">
        <v>7</v>
      </c>
      <c r="F282" s="171"/>
      <c r="G282" s="17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70" t="s">
        <v>7</v>
      </c>
      <c r="AB282" s="171"/>
      <c r="AC282" s="17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70" t="s">
        <v>7</v>
      </c>
      <c r="O284" s="171"/>
      <c r="P284" s="171"/>
      <c r="Q284" s="172"/>
      <c r="R284" s="18">
        <f>SUM(R268:R283)</f>
        <v>190</v>
      </c>
      <c r="S284" s="3"/>
      <c r="V284" s="17"/>
      <c r="X284" s="12"/>
      <c r="Y284" s="10"/>
      <c r="AJ284" s="170" t="s">
        <v>7</v>
      </c>
      <c r="AK284" s="171"/>
      <c r="AL284" s="171"/>
      <c r="AM284" s="172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73" t="s">
        <v>30</v>
      </c>
      <c r="I306" s="173"/>
      <c r="J306" s="173"/>
      <c r="V306" s="17"/>
      <c r="AA306" s="173" t="s">
        <v>31</v>
      </c>
      <c r="AB306" s="173"/>
      <c r="AC306" s="173"/>
    </row>
    <row r="307" spans="2:41">
      <c r="H307" s="173"/>
      <c r="I307" s="173"/>
      <c r="J307" s="173"/>
      <c r="V307" s="17"/>
      <c r="AA307" s="173"/>
      <c r="AB307" s="173"/>
      <c r="AC307" s="173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74" t="s">
        <v>357</v>
      </c>
      <c r="F311" s="174"/>
      <c r="G311" s="174"/>
      <c r="H311" s="174"/>
      <c r="V311" s="17"/>
      <c r="X311" s="23" t="s">
        <v>32</v>
      </c>
      <c r="Y311" s="20">
        <f>IF(B1082="PAGADO",0,C315)</f>
        <v>-3648.456000000001</v>
      </c>
      <c r="AA311" s="174" t="s">
        <v>681</v>
      </c>
      <c r="AB311" s="174"/>
      <c r="AC311" s="174"/>
      <c r="AD311" s="174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75" t="str">
        <f>IF(C315&lt;0,"NO PAGAR","COBRAR'")</f>
        <v>NO PAGAR</v>
      </c>
      <c r="C317" s="175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75" t="str">
        <f>IF(Y316&lt;0,"NO PAGAR","COBRAR'")</f>
        <v>NO PAGAR</v>
      </c>
      <c r="Y317" s="175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68" t="s">
        <v>9</v>
      </c>
      <c r="C318" s="16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68" t="s">
        <v>9</v>
      </c>
      <c r="Y319" s="16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70" t="s">
        <v>7</v>
      </c>
      <c r="F327" s="171"/>
      <c r="G327" s="17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70" t="s">
        <v>7</v>
      </c>
      <c r="AB327" s="171"/>
      <c r="AC327" s="17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70" t="s">
        <v>7</v>
      </c>
      <c r="O329" s="171"/>
      <c r="P329" s="171"/>
      <c r="Q329" s="172"/>
      <c r="R329" s="18">
        <f>SUM(R313:R328)</f>
        <v>2680</v>
      </c>
      <c r="S329" s="3"/>
      <c r="V329" s="17"/>
      <c r="X329" s="12"/>
      <c r="Y329" s="10"/>
      <c r="AJ329" s="170" t="s">
        <v>7</v>
      </c>
      <c r="AK329" s="171"/>
      <c r="AL329" s="171"/>
      <c r="AM329" s="172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73" t="s">
        <v>28</v>
      </c>
      <c r="I354" s="173"/>
      <c r="J354" s="173"/>
      <c r="V354" s="17"/>
    </row>
    <row r="355" spans="2:40">
      <c r="H355" s="173"/>
      <c r="I355" s="173"/>
      <c r="J355" s="173"/>
      <c r="V355" s="17"/>
    </row>
    <row r="356" spans="2:40">
      <c r="V356" s="17"/>
      <c r="X356" s="186" t="s">
        <v>64</v>
      </c>
      <c r="AB356" s="183" t="s">
        <v>29</v>
      </c>
      <c r="AC356" s="183"/>
      <c r="AD356" s="183"/>
    </row>
    <row r="357" spans="2:40" ht="23.25">
      <c r="B357" s="22" t="s">
        <v>64</v>
      </c>
      <c r="V357" s="17"/>
      <c r="X357" s="186"/>
      <c r="AB357" s="183"/>
      <c r="AC357" s="183"/>
      <c r="AD357" s="183"/>
    </row>
    <row r="358" spans="2:40" ht="23.25">
      <c r="B358" s="23" t="s">
        <v>32</v>
      </c>
      <c r="C358" s="20">
        <f>IF(X311="PAGADO",0,Y316)</f>
        <v>-3968.3760000000011</v>
      </c>
      <c r="V358" s="17"/>
      <c r="X358" s="186"/>
      <c r="AB358" s="183"/>
      <c r="AC358" s="183"/>
      <c r="AD358" s="183"/>
    </row>
    <row r="359" spans="2:40" ht="23.25">
      <c r="B359" s="1" t="s">
        <v>0</v>
      </c>
      <c r="C359" s="19">
        <f>H375</f>
        <v>600</v>
      </c>
      <c r="E359" s="174" t="s">
        <v>593</v>
      </c>
      <c r="F359" s="174"/>
      <c r="G359" s="174"/>
      <c r="H359" s="174"/>
      <c r="V359" s="17"/>
      <c r="X359" s="23" t="s">
        <v>32</v>
      </c>
      <c r="Y359" s="20">
        <f>IF(B358="PAGADO",0,C363)</f>
        <v>-3418.3760000000011</v>
      </c>
      <c r="AA359" s="174" t="s">
        <v>681</v>
      </c>
      <c r="AB359" s="174"/>
      <c r="AC359" s="174"/>
      <c r="AD359" s="174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77" t="str">
        <f>IF(C363&lt;0,"NO PAGAR","COBRAR")</f>
        <v>NO PAGAR</v>
      </c>
      <c r="C364" s="17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68" t="s">
        <v>9</v>
      </c>
      <c r="C365" s="16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77" t="str">
        <f>IF(Y364&lt;0,"NO PAGAR","COBRAR")</f>
        <v>NO PAGAR</v>
      </c>
      <c r="Y365" s="177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68" t="s">
        <v>9</v>
      </c>
      <c r="Y366" s="169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70" t="s">
        <v>7</v>
      </c>
      <c r="AK371" s="171"/>
      <c r="AL371" s="171"/>
      <c r="AM371" s="172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70" t="s">
        <v>7</v>
      </c>
      <c r="AB374" s="171"/>
      <c r="AC374" s="172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70" t="s">
        <v>7</v>
      </c>
      <c r="F375" s="171"/>
      <c r="G375" s="17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70" t="s">
        <v>7</v>
      </c>
      <c r="O377" s="171"/>
      <c r="P377" s="171"/>
      <c r="Q377" s="172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73" t="s">
        <v>30</v>
      </c>
      <c r="I392" s="173"/>
      <c r="J392" s="173"/>
      <c r="V392" s="17"/>
      <c r="AA392" s="173" t="s">
        <v>31</v>
      </c>
      <c r="AB392" s="173"/>
      <c r="AC392" s="173"/>
    </row>
    <row r="393" spans="1:43">
      <c r="H393" s="173"/>
      <c r="I393" s="173"/>
      <c r="J393" s="173"/>
      <c r="V393" s="17"/>
      <c r="AA393" s="173"/>
      <c r="AB393" s="173"/>
      <c r="AC393" s="173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74" t="s">
        <v>80</v>
      </c>
      <c r="F397" s="174"/>
      <c r="G397" s="174"/>
      <c r="H397" s="174"/>
      <c r="V397" s="17"/>
      <c r="X397" s="23" t="s">
        <v>32</v>
      </c>
      <c r="Y397" s="20">
        <f>IF(B1175="PAGADO",0,C402)</f>
        <v>-3884.1160000000018</v>
      </c>
      <c r="AA397" s="174" t="s">
        <v>593</v>
      </c>
      <c r="AB397" s="174"/>
      <c r="AC397" s="174"/>
      <c r="AD397" s="174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75" t="str">
        <f>IF(Y402&lt;0,"NO PAGAR","COBRAR'")</f>
        <v>NO PAGAR</v>
      </c>
      <c r="Y403" s="175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75" t="str">
        <f>IF(C402&lt;0,"NO PAGAR","COBRAR'")</f>
        <v>NO PAGAR</v>
      </c>
      <c r="C404" s="175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68" t="s">
        <v>9</v>
      </c>
      <c r="C405" s="16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68" t="s">
        <v>9</v>
      </c>
      <c r="Y405" s="16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70" t="s">
        <v>7</v>
      </c>
      <c r="AK408" s="171"/>
      <c r="AL408" s="171"/>
      <c r="AM408" s="172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70" t="s">
        <v>7</v>
      </c>
      <c r="F413" s="171"/>
      <c r="G413" s="17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70" t="s">
        <v>7</v>
      </c>
      <c r="AB413" s="171"/>
      <c r="AC413" s="172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70" t="s">
        <v>7</v>
      </c>
      <c r="O415" s="171"/>
      <c r="P415" s="171"/>
      <c r="Q415" s="172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73" t="s">
        <v>28</v>
      </c>
      <c r="I438" s="173"/>
      <c r="J438" s="173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73"/>
      <c r="I439" s="173"/>
      <c r="J439" s="173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76" t="s">
        <v>29</v>
      </c>
      <c r="AC440" s="176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74" t="s">
        <v>616</v>
      </c>
      <c r="F443" s="174"/>
      <c r="G443" s="174"/>
      <c r="H443" s="174"/>
      <c r="V443" s="17"/>
      <c r="X443" s="23" t="s">
        <v>32</v>
      </c>
      <c r="Y443" s="20">
        <f>IF(B443="PAGADO",0,C448)</f>
        <v>-3182.3660000000018</v>
      </c>
      <c r="AA443" s="174" t="s">
        <v>357</v>
      </c>
      <c r="AB443" s="174"/>
      <c r="AC443" s="174"/>
      <c r="AD443" s="174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77" t="str">
        <f>IF(C448&lt;0,"NO PAGAR","COBRAR")</f>
        <v>NO PAGAR</v>
      </c>
      <c r="C449" s="177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77" t="str">
        <f>IF(Y448&lt;0,"NO PAGAR","COBRAR")</f>
        <v>NO PAGAR</v>
      </c>
      <c r="Y449" s="177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68" t="s">
        <v>9</v>
      </c>
      <c r="C450" s="16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68" t="s">
        <v>9</v>
      </c>
      <c r="Y450" s="16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70" t="s">
        <v>7</v>
      </c>
      <c r="AK454" s="171"/>
      <c r="AL454" s="171"/>
      <c r="AM454" s="172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70" t="s">
        <v>7</v>
      </c>
      <c r="F459" s="171"/>
      <c r="G459" s="17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70" t="s">
        <v>7</v>
      </c>
      <c r="AB459" s="171"/>
      <c r="AC459" s="172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70" t="s">
        <v>7</v>
      </c>
      <c r="O461" s="171"/>
      <c r="P461" s="171"/>
      <c r="Q461" s="172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73" t="s">
        <v>30</v>
      </c>
      <c r="I477" s="173"/>
      <c r="J477" s="173"/>
      <c r="V477" s="17"/>
      <c r="AA477" s="173" t="s">
        <v>31</v>
      </c>
      <c r="AB477" s="173"/>
      <c r="AC477" s="173"/>
    </row>
    <row r="478" spans="1:43">
      <c r="H478" s="173"/>
      <c r="I478" s="173"/>
      <c r="J478" s="173"/>
      <c r="V478" s="17"/>
      <c r="AA478" s="173"/>
      <c r="AB478" s="173"/>
      <c r="AC478" s="173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74" t="s">
        <v>357</v>
      </c>
      <c r="F482" s="174"/>
      <c r="G482" s="174"/>
      <c r="H482" s="174"/>
      <c r="V482" s="17"/>
      <c r="X482" s="23" t="s">
        <v>32</v>
      </c>
      <c r="Y482" s="20">
        <f>IF(B1272="PAGADO",0,C487)</f>
        <v>-4170.7470000000021</v>
      </c>
      <c r="AA482" s="174" t="s">
        <v>531</v>
      </c>
      <c r="AB482" s="174"/>
      <c r="AC482" s="174"/>
      <c r="AD482" s="174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75" t="str">
        <f>IF(Y487&lt;0,"NO PAGAR","COBRAR'")</f>
        <v>NO PAGAR</v>
      </c>
      <c r="Y488" s="175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75" t="str">
        <f>IF(C487&lt;0,"NO PAGAR","COBRAR'")</f>
        <v>NO PAGAR</v>
      </c>
      <c r="C489" s="175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68" t="s">
        <v>9</v>
      </c>
      <c r="C490" s="169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68" t="s">
        <v>9</v>
      </c>
      <c r="Y490" s="169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70" t="s">
        <v>7</v>
      </c>
      <c r="F498" s="171"/>
      <c r="G498" s="17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70" t="s">
        <v>7</v>
      </c>
      <c r="AB498" s="171"/>
      <c r="AC498" s="172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70" t="s">
        <v>7</v>
      </c>
      <c r="O500" s="171"/>
      <c r="P500" s="171"/>
      <c r="Q500" s="172"/>
      <c r="R500" s="18">
        <f>SUM(R484:R499)</f>
        <v>1705</v>
      </c>
      <c r="S500" s="3"/>
      <c r="V500" s="17"/>
      <c r="X500" s="12"/>
      <c r="Y500" s="10"/>
      <c r="AJ500" s="170" t="s">
        <v>7</v>
      </c>
      <c r="AK500" s="171"/>
      <c r="AL500" s="171"/>
      <c r="AM500" s="172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76" t="s">
        <v>29</v>
      </c>
      <c r="AD524" s="176"/>
      <c r="AE524" s="176"/>
    </row>
    <row r="525" spans="8:31">
      <c r="H525" s="173" t="s">
        <v>28</v>
      </c>
      <c r="I525" s="173"/>
      <c r="J525" s="173"/>
      <c r="V525" s="17"/>
      <c r="AC525" s="176"/>
      <c r="AD525" s="176"/>
      <c r="AE525" s="176"/>
    </row>
    <row r="526" spans="8:31">
      <c r="H526" s="173"/>
      <c r="I526" s="173"/>
      <c r="J526" s="173"/>
      <c r="V526" s="17"/>
      <c r="AC526" s="176"/>
      <c r="AD526" s="176"/>
      <c r="AE526" s="17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IF(X482="PAGADO",0,Y487)</f>
        <v>-2366.5070000000023</v>
      </c>
      <c r="E530" s="174" t="s">
        <v>593</v>
      </c>
      <c r="F530" s="174"/>
      <c r="G530" s="174"/>
      <c r="H530" s="174"/>
      <c r="V530" s="17"/>
      <c r="X530" s="23" t="s">
        <v>32</v>
      </c>
      <c r="Y530" s="20">
        <f>IF(B530="PAGADO",0,C535)</f>
        <v>-2703.3370000000023</v>
      </c>
      <c r="AA530" s="174" t="s">
        <v>357</v>
      </c>
      <c r="AB530" s="174"/>
      <c r="AC530" s="174"/>
      <c r="AD530" s="174"/>
    </row>
    <row r="531" spans="2:41">
      <c r="B531" s="1" t="s">
        <v>0</v>
      </c>
      <c r="C531" s="19">
        <f>H546</f>
        <v>600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>
        <v>45093</v>
      </c>
      <c r="F532" s="3" t="s">
        <v>87</v>
      </c>
      <c r="G532" s="3" t="s">
        <v>86</v>
      </c>
      <c r="H532" s="5">
        <v>200</v>
      </c>
      <c r="N532" s="25">
        <v>45107</v>
      </c>
      <c r="O532" s="3" t="s">
        <v>248</v>
      </c>
      <c r="P532" s="3">
        <v>200</v>
      </c>
      <c r="Q532" s="3"/>
      <c r="R532" s="18">
        <v>200</v>
      </c>
      <c r="S532" s="3"/>
      <c r="V532" s="17"/>
      <c r="Y532" s="20"/>
      <c r="AA532" s="4"/>
      <c r="AB532" s="3"/>
      <c r="AC532" s="3"/>
      <c r="AD532" s="5"/>
      <c r="AJ532" s="25">
        <v>45117</v>
      </c>
      <c r="AK532" s="3" t="s">
        <v>1059</v>
      </c>
      <c r="AL532" s="3"/>
      <c r="AM532" s="3"/>
      <c r="AN532" s="18">
        <v>85</v>
      </c>
      <c r="AO532" s="3"/>
    </row>
    <row r="533" spans="2:41">
      <c r="B533" s="1" t="s">
        <v>24</v>
      </c>
      <c r="C533" s="19">
        <f>IF(C530&gt;0,C530+C531,C531)</f>
        <v>600</v>
      </c>
      <c r="E533" s="4">
        <v>45096</v>
      </c>
      <c r="F533" s="3" t="s">
        <v>87</v>
      </c>
      <c r="G533" s="3" t="s">
        <v>86</v>
      </c>
      <c r="H533" s="5">
        <v>200</v>
      </c>
      <c r="N533" s="25">
        <v>45108</v>
      </c>
      <c r="O533" s="3" t="s">
        <v>1009</v>
      </c>
      <c r="P533" s="3"/>
      <c r="Q533" s="3">
        <v>1339</v>
      </c>
      <c r="R533" s="18">
        <v>100</v>
      </c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C553</f>
        <v>3303.3370000000023</v>
      </c>
      <c r="E534" s="4">
        <v>45098</v>
      </c>
      <c r="F534" s="3" t="s">
        <v>87</v>
      </c>
      <c r="G534" s="3" t="s">
        <v>86</v>
      </c>
      <c r="H534" s="5">
        <v>200</v>
      </c>
      <c r="N534" s="25">
        <v>45112</v>
      </c>
      <c r="O534" s="3" t="s">
        <v>1046</v>
      </c>
      <c r="P534" s="3"/>
      <c r="Q534" s="3"/>
      <c r="R534" s="18">
        <v>76.5</v>
      </c>
      <c r="S534" s="3"/>
      <c r="V534" s="17"/>
      <c r="X534" s="1" t="s">
        <v>9</v>
      </c>
      <c r="Y534" s="20">
        <f>Y553</f>
        <v>2788.3370000000023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-2703.3370000000023</v>
      </c>
      <c r="E535" s="4"/>
      <c r="F535" s="3"/>
      <c r="G535" s="3"/>
      <c r="H535" s="5"/>
      <c r="N535" s="25">
        <v>45112</v>
      </c>
      <c r="O535" s="25" t="s">
        <v>1051</v>
      </c>
      <c r="P535" s="3"/>
      <c r="Q535" s="3"/>
      <c r="R535" s="18">
        <v>150</v>
      </c>
      <c r="S535" s="3"/>
      <c r="V535" s="17"/>
      <c r="X535" s="6" t="s">
        <v>8</v>
      </c>
      <c r="Y535" s="21">
        <f>Y533-Y534</f>
        <v>-2788.3370000000023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77" t="str">
        <f>IF(C535&lt;0,"NO PAGAR","COBRAR")</f>
        <v>NO PAGAR</v>
      </c>
      <c r="C536" s="177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77" t="str">
        <f>IF(Y535&lt;0,"NO PAGAR","COBRAR")</f>
        <v>NO PAGAR</v>
      </c>
      <c r="Y536" s="177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68" t="s">
        <v>9</v>
      </c>
      <c r="C537" s="169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68" t="s">
        <v>9</v>
      </c>
      <c r="Y537" s="169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IF(C567&lt;0,"SALDO A FAVOR","SALDO ADELANTAD0'")</f>
        <v>SALDO ADELANTAD0'</v>
      </c>
      <c r="C538" s="10">
        <f>IF(Y487&lt;=0,Y487*-1)</f>
        <v>2366.5070000000023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2703.3370000000023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526.5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85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>
        <v>50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>
        <v>20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1033</v>
      </c>
      <c r="C543" s="10">
        <v>59.14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1028</v>
      </c>
      <c r="C546" s="10">
        <v>281.19</v>
      </c>
      <c r="E546" s="170" t="s">
        <v>7</v>
      </c>
      <c r="F546" s="171"/>
      <c r="G546" s="172"/>
      <c r="H546" s="5">
        <f>SUM(H532:H545)</f>
        <v>600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70" t="s">
        <v>7</v>
      </c>
      <c r="AB546" s="171"/>
      <c r="AC546" s="172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 ht="15.75" thickBot="1">
      <c r="B548" s="12"/>
      <c r="C548" s="10"/>
      <c r="N548" s="170" t="s">
        <v>7</v>
      </c>
      <c r="O548" s="171"/>
      <c r="P548" s="171"/>
      <c r="Q548" s="172"/>
      <c r="R548" s="18">
        <f>SUM(R532:R547)</f>
        <v>526.5</v>
      </c>
      <c r="S548" s="3"/>
      <c r="V548" s="17"/>
      <c r="X548" s="12"/>
      <c r="Y548" s="10"/>
      <c r="AJ548" s="170" t="s">
        <v>7</v>
      </c>
      <c r="AK548" s="171"/>
      <c r="AL548" s="171"/>
      <c r="AM548" s="172"/>
      <c r="AN548" s="18">
        <f>SUM(AN532:AN547)</f>
        <v>85</v>
      </c>
      <c r="AO548" s="3"/>
    </row>
    <row r="549" spans="2:41" ht="20.25" customHeight="1" thickBot="1">
      <c r="B549" s="12"/>
      <c r="C549" s="10"/>
      <c r="N549" s="152">
        <v>20230616</v>
      </c>
      <c r="O549" s="152" t="s">
        <v>558</v>
      </c>
      <c r="P549" s="152" t="s">
        <v>476</v>
      </c>
      <c r="Q549" s="154">
        <v>75.180000000000007</v>
      </c>
      <c r="R549" s="152">
        <v>42.960999999999999</v>
      </c>
      <c r="S549" s="152">
        <v>4554</v>
      </c>
      <c r="V549" s="17"/>
      <c r="X549" s="12"/>
      <c r="Y549" s="10"/>
    </row>
    <row r="550" spans="2:41" ht="16.5" customHeight="1" thickBot="1">
      <c r="B550" s="12"/>
      <c r="C550" s="10"/>
      <c r="N550" s="152">
        <v>20230626</v>
      </c>
      <c r="O550" s="152" t="s">
        <v>558</v>
      </c>
      <c r="P550" s="152" t="s">
        <v>476</v>
      </c>
      <c r="Q550" s="154">
        <v>88.75</v>
      </c>
      <c r="R550" s="152">
        <v>50.713000000000001</v>
      </c>
      <c r="S550" s="152">
        <v>6859367</v>
      </c>
      <c r="V550" s="17"/>
      <c r="X550" s="12"/>
      <c r="Y550" s="10"/>
    </row>
    <row r="551" spans="2:41" ht="18" customHeight="1" thickBot="1">
      <c r="B551" s="12"/>
      <c r="C551" s="10"/>
      <c r="E551" s="14"/>
      <c r="N551" s="152">
        <v>20230630</v>
      </c>
      <c r="O551" s="152" t="s">
        <v>558</v>
      </c>
      <c r="P551" s="152" t="s">
        <v>476</v>
      </c>
      <c r="Q551" s="154">
        <v>117.26</v>
      </c>
      <c r="R551" s="152">
        <v>67.003</v>
      </c>
      <c r="S551" s="152">
        <v>1454</v>
      </c>
      <c r="V551" s="17"/>
      <c r="X551" s="12"/>
      <c r="Y551" s="10"/>
      <c r="AA551" s="14"/>
    </row>
    <row r="552" spans="2:41">
      <c r="B552" s="12"/>
      <c r="C552" s="10"/>
      <c r="Q552" s="167">
        <f>SUM(Q549:Q551)</f>
        <v>281.19</v>
      </c>
      <c r="V552" s="17"/>
      <c r="X552" s="12"/>
      <c r="Y552" s="10"/>
    </row>
    <row r="553" spans="2:41">
      <c r="B553" s="15" t="s">
        <v>18</v>
      </c>
      <c r="C553" s="16">
        <f>SUM(C538:C552)</f>
        <v>3303.3370000000023</v>
      </c>
      <c r="V553" s="17"/>
      <c r="X553" s="15" t="s">
        <v>18</v>
      </c>
      <c r="Y553" s="16">
        <f>SUM(Y538:Y552)</f>
        <v>2788.3370000000023</v>
      </c>
    </row>
    <row r="554" spans="2:41">
      <c r="D554" t="s">
        <v>22</v>
      </c>
      <c r="E554" t="s">
        <v>21</v>
      </c>
      <c r="V554" s="17"/>
      <c r="Z554" t="s">
        <v>22</v>
      </c>
      <c r="AA554" t="s">
        <v>21</v>
      </c>
    </row>
    <row r="555" spans="2:41">
      <c r="E555" s="1" t="s">
        <v>19</v>
      </c>
      <c r="V555" s="17"/>
      <c r="AA555" s="1" t="s">
        <v>19</v>
      </c>
    </row>
    <row r="556" spans="2:41">
      <c r="V556" s="17"/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1:43">
      <c r="V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</row>
    <row r="564" spans="1:4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</row>
    <row r="565" spans="1:43">
      <c r="V565" s="17"/>
    </row>
    <row r="566" spans="1:43">
      <c r="H566" s="173" t="s">
        <v>30</v>
      </c>
      <c r="I566" s="173"/>
      <c r="J566" s="173"/>
      <c r="V566" s="17"/>
      <c r="AA566" s="173" t="s">
        <v>31</v>
      </c>
      <c r="AB566" s="173"/>
      <c r="AC566" s="173"/>
    </row>
    <row r="567" spans="1:43">
      <c r="H567" s="173"/>
      <c r="I567" s="173"/>
      <c r="J567" s="173"/>
      <c r="V567" s="17"/>
      <c r="AA567" s="173"/>
      <c r="AB567" s="173"/>
      <c r="AC567" s="173"/>
    </row>
    <row r="568" spans="1:43">
      <c r="V568" s="17"/>
    </row>
    <row r="569" spans="1:43">
      <c r="V569" s="17"/>
      <c r="AP569" s="17"/>
      <c r="AQ569" s="17"/>
    </row>
    <row r="570" spans="1:43" ht="23.25">
      <c r="B570" s="24" t="s">
        <v>67</v>
      </c>
      <c r="V570" s="17"/>
      <c r="X570" s="22" t="s">
        <v>67</v>
      </c>
      <c r="AP570" s="17"/>
      <c r="AQ570" s="17"/>
    </row>
    <row r="571" spans="1:43" ht="23.25">
      <c r="B571" s="23" t="s">
        <v>32</v>
      </c>
      <c r="C571" s="20">
        <f>IF(X530="PAGADO",0,C535)</f>
        <v>-2703.3370000000023</v>
      </c>
      <c r="E571" s="174" t="s">
        <v>20</v>
      </c>
      <c r="F571" s="174"/>
      <c r="G571" s="174"/>
      <c r="H571" s="174"/>
      <c r="V571" s="17"/>
      <c r="X571" s="23" t="s">
        <v>32</v>
      </c>
      <c r="Y571" s="20">
        <f>IF(B1371="PAGADO",0,C576)</f>
        <v>-2788.3370000000023</v>
      </c>
      <c r="AA571" s="174" t="s">
        <v>20</v>
      </c>
      <c r="AB571" s="174"/>
      <c r="AC571" s="174"/>
      <c r="AD571" s="174"/>
      <c r="AP571" s="17"/>
      <c r="AQ571" s="17"/>
    </row>
    <row r="572" spans="1:43">
      <c r="B572" s="1" t="s">
        <v>0</v>
      </c>
      <c r="C572" s="19">
        <f>H587</f>
        <v>0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1:43">
      <c r="C573" s="2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1" t="s">
        <v>24</v>
      </c>
      <c r="C574" s="19">
        <f>IF(C571&gt;0,C571+C572,C572)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" t="s">
        <v>9</v>
      </c>
      <c r="C575" s="20">
        <f>C599</f>
        <v>2788.3370000000023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Y599</f>
        <v>2788.3370000000023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6" t="s">
        <v>26</v>
      </c>
      <c r="C576" s="21">
        <f>C574-C575</f>
        <v>-2788.3370000000023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6" t="s">
        <v>27</v>
      </c>
      <c r="Y576" s="21">
        <f>Y574-Y575</f>
        <v>-2788.3370000000023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3.25">
      <c r="B577" s="6"/>
      <c r="C577" s="7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75" t="str">
        <f>IF(Y576&lt;0,"NO PAGAR","COBRAR'")</f>
        <v>NO PAGAR</v>
      </c>
      <c r="Y577" s="175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 ht="23.25">
      <c r="B578" s="175" t="str">
        <f>IF(C576&lt;0,"NO PAGAR","COBRAR'")</f>
        <v>NO PAGAR</v>
      </c>
      <c r="C578" s="175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/>
      <c r="Y578" s="8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68" t="s">
        <v>9</v>
      </c>
      <c r="C579" s="16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68" t="s">
        <v>9</v>
      </c>
      <c r="Y579" s="16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9" t="str">
        <f>IF(Y535&lt;0,"SALDO ADELANTADO","SALDO A FAVOR '")</f>
        <v>SALDO ADELANTADO</v>
      </c>
      <c r="C580" s="10">
        <f>IF(Y535&lt;=0,Y535*-1)</f>
        <v>2788.3370000000023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9" t="str">
        <f>IF(C576&lt;0,"SALDO ADELANTADO","SALDO A FAVOR'")</f>
        <v>SALDO ADELANTADO</v>
      </c>
      <c r="Y580" s="10">
        <f>IF(C576&lt;=0,C576*-1)</f>
        <v>2788.3370000000023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10</v>
      </c>
      <c r="C581" s="10">
        <f>R589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10</v>
      </c>
      <c r="Y581" s="10">
        <f>AN589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11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11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12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12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13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13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14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14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15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15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16</v>
      </c>
      <c r="C587" s="10"/>
      <c r="E587" s="170" t="s">
        <v>7</v>
      </c>
      <c r="F587" s="171"/>
      <c r="G587" s="172"/>
      <c r="H587" s="5">
        <f>SUM(H573:H586)</f>
        <v>0</v>
      </c>
      <c r="N587" s="3"/>
      <c r="O587" s="3"/>
      <c r="P587" s="3"/>
      <c r="Q587" s="3"/>
      <c r="R587" s="18"/>
      <c r="S587" s="3"/>
      <c r="V587" s="17"/>
      <c r="X587" s="11" t="s">
        <v>16</v>
      </c>
      <c r="Y587" s="10"/>
      <c r="AA587" s="170" t="s">
        <v>7</v>
      </c>
      <c r="AB587" s="171"/>
      <c r="AC587" s="172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1" t="s">
        <v>17</v>
      </c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1" t="s">
        <v>17</v>
      </c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70" t="s">
        <v>7</v>
      </c>
      <c r="O589" s="171"/>
      <c r="P589" s="171"/>
      <c r="Q589" s="172"/>
      <c r="R589" s="18">
        <f>SUM(R573:R588)</f>
        <v>0</v>
      </c>
      <c r="S589" s="3"/>
      <c r="V589" s="17"/>
      <c r="X589" s="12"/>
      <c r="Y589" s="10"/>
      <c r="AJ589" s="170" t="s">
        <v>7</v>
      </c>
      <c r="AK589" s="171"/>
      <c r="AL589" s="171"/>
      <c r="AM589" s="172"/>
      <c r="AN589" s="18">
        <f>SUM(AN573:AN588)</f>
        <v>0</v>
      </c>
      <c r="AO589" s="3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E592" s="14"/>
      <c r="V592" s="17"/>
      <c r="X592" s="12"/>
      <c r="Y592" s="10"/>
      <c r="AA592" s="14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1"/>
      <c r="C598" s="10"/>
      <c r="V598" s="17"/>
      <c r="X598" s="11"/>
      <c r="Y598" s="10"/>
    </row>
    <row r="599" spans="2:27">
      <c r="B599" s="15" t="s">
        <v>18</v>
      </c>
      <c r="C599" s="16">
        <f>SUM(C580:C598)</f>
        <v>2788.3370000000023</v>
      </c>
      <c r="D599" t="s">
        <v>22</v>
      </c>
      <c r="E599" t="s">
        <v>21</v>
      </c>
      <c r="V599" s="17"/>
      <c r="X599" s="15" t="s">
        <v>18</v>
      </c>
      <c r="Y599" s="16">
        <f>SUM(Y580:Y598)</f>
        <v>2788.3370000000023</v>
      </c>
      <c r="Z599" t="s">
        <v>22</v>
      </c>
      <c r="AA599" t="s">
        <v>21</v>
      </c>
    </row>
    <row r="600" spans="2:27">
      <c r="E600" s="1" t="s">
        <v>19</v>
      </c>
      <c r="V600" s="17"/>
      <c r="AA600" s="1" t="s">
        <v>19</v>
      </c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  <c r="AC613" s="176" t="s">
        <v>29</v>
      </c>
      <c r="AD613" s="176"/>
      <c r="AE613" s="176"/>
    </row>
    <row r="614" spans="2:41">
      <c r="H614" s="173" t="s">
        <v>28</v>
      </c>
      <c r="I614" s="173"/>
      <c r="J614" s="173"/>
      <c r="V614" s="17"/>
      <c r="AC614" s="176"/>
      <c r="AD614" s="176"/>
      <c r="AE614" s="176"/>
    </row>
    <row r="615" spans="2:41">
      <c r="H615" s="173"/>
      <c r="I615" s="173"/>
      <c r="J615" s="173"/>
      <c r="V615" s="17"/>
      <c r="AC615" s="176"/>
      <c r="AD615" s="176"/>
      <c r="AE615" s="176"/>
    </row>
    <row r="616" spans="2:41">
      <c r="V616" s="17"/>
    </row>
    <row r="617" spans="2:41">
      <c r="V617" s="17"/>
    </row>
    <row r="618" spans="2:41" ht="23.25">
      <c r="B618" s="22" t="s">
        <v>68</v>
      </c>
      <c r="V618" s="17"/>
      <c r="X618" s="22" t="s">
        <v>68</v>
      </c>
    </row>
    <row r="619" spans="2:41" ht="23.25">
      <c r="B619" s="23" t="s">
        <v>32</v>
      </c>
      <c r="C619" s="20">
        <f>IF(X571="PAGADO",0,Y576)</f>
        <v>-2788.3370000000023</v>
      </c>
      <c r="E619" s="174" t="s">
        <v>20</v>
      </c>
      <c r="F619" s="174"/>
      <c r="G619" s="174"/>
      <c r="H619" s="174"/>
      <c r="V619" s="17"/>
      <c r="X619" s="23" t="s">
        <v>32</v>
      </c>
      <c r="Y619" s="20">
        <f>IF(B619="PAGADO",0,C624)</f>
        <v>-2788.3370000000023</v>
      </c>
      <c r="AA619" s="174" t="s">
        <v>20</v>
      </c>
      <c r="AB619" s="174"/>
      <c r="AC619" s="174"/>
      <c r="AD619" s="174"/>
    </row>
    <row r="620" spans="2:41">
      <c r="B620" s="1" t="s">
        <v>0</v>
      </c>
      <c r="C620" s="19">
        <f>H635</f>
        <v>0</v>
      </c>
      <c r="E620" s="2" t="s">
        <v>1</v>
      </c>
      <c r="F620" s="2" t="s">
        <v>2</v>
      </c>
      <c r="G620" s="2" t="s">
        <v>3</v>
      </c>
      <c r="H620" s="2" t="s">
        <v>4</v>
      </c>
      <c r="N620" s="2" t="s">
        <v>1</v>
      </c>
      <c r="O620" s="2" t="s">
        <v>5</v>
      </c>
      <c r="P620" s="2" t="s">
        <v>4</v>
      </c>
      <c r="Q620" s="2" t="s">
        <v>6</v>
      </c>
      <c r="R620" s="2" t="s">
        <v>7</v>
      </c>
      <c r="S620" s="3"/>
      <c r="V620" s="17"/>
      <c r="X620" s="1" t="s">
        <v>0</v>
      </c>
      <c r="Y620" s="19">
        <f>AD635</f>
        <v>0</v>
      </c>
      <c r="AA620" s="2" t="s">
        <v>1</v>
      </c>
      <c r="AB620" s="2" t="s">
        <v>2</v>
      </c>
      <c r="AC620" s="2" t="s">
        <v>3</v>
      </c>
      <c r="AD620" s="2" t="s">
        <v>4</v>
      </c>
      <c r="AJ620" s="2" t="s">
        <v>1</v>
      </c>
      <c r="AK620" s="2" t="s">
        <v>5</v>
      </c>
      <c r="AL620" s="2" t="s">
        <v>4</v>
      </c>
      <c r="AM620" s="2" t="s">
        <v>6</v>
      </c>
      <c r="AN620" s="2" t="s">
        <v>7</v>
      </c>
      <c r="AO620" s="3"/>
    </row>
    <row r="621" spans="2:41">
      <c r="C621" s="2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Y621" s="2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" t="s">
        <v>24</v>
      </c>
      <c r="C622" s="19">
        <f>IF(C619&gt;0,C619+C620,C620)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24</v>
      </c>
      <c r="Y622" s="19">
        <f>IF(Y619&gt;0,Y619+Y620,Y620)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" t="s">
        <v>9</v>
      </c>
      <c r="C623" s="20">
        <f>C646</f>
        <v>2788.3370000000023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" t="s">
        <v>9</v>
      </c>
      <c r="Y623" s="20">
        <f>Y646</f>
        <v>2788.3370000000023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6" t="s">
        <v>25</v>
      </c>
      <c r="C624" s="21">
        <f>C622-C623</f>
        <v>-2788.3370000000023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6" t="s">
        <v>8</v>
      </c>
      <c r="Y624" s="21">
        <f>Y622-Y623</f>
        <v>-2788.3370000000023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6.25">
      <c r="B625" s="177" t="str">
        <f>IF(C624&lt;0,"NO PAGAR","COBRAR")</f>
        <v>NO PAGAR</v>
      </c>
      <c r="C625" s="17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77" t="str">
        <f>IF(Y624&lt;0,"NO PAGAR","COBRAR")</f>
        <v>NO PAGAR</v>
      </c>
      <c r="Y625" s="177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68" t="s">
        <v>9</v>
      </c>
      <c r="C626" s="16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68" t="s">
        <v>9</v>
      </c>
      <c r="Y626" s="16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IF(C660&lt;0,"SALDO A FAVOR","SALDO ADELANTAD0'")</f>
        <v>SALDO ADELANTAD0'</v>
      </c>
      <c r="C627" s="10">
        <f>IF(Y571&lt;=0,Y571*-1)</f>
        <v>2788.3370000000023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IF(C624&lt;0,"SALDO ADELANTADO","SALDO A FAVOR'")</f>
        <v>SALDO ADELANTADO</v>
      </c>
      <c r="Y627" s="10">
        <f>IF(C624&lt;=0,C624*-1)</f>
        <v>2788.3370000000023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R637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AN637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70" t="s">
        <v>7</v>
      </c>
      <c r="F635" s="171"/>
      <c r="G635" s="172"/>
      <c r="H635" s="5">
        <f>SUM(H621:H634)</f>
        <v>0</v>
      </c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70" t="s">
        <v>7</v>
      </c>
      <c r="AB635" s="171"/>
      <c r="AC635" s="172"/>
      <c r="AD635" s="5">
        <f>SUM(AD621:AD634)</f>
        <v>0</v>
      </c>
      <c r="AJ635" s="3"/>
      <c r="AK635" s="3"/>
      <c r="AL635" s="3"/>
      <c r="AM635" s="3"/>
      <c r="AN635" s="18"/>
      <c r="AO635" s="3"/>
    </row>
    <row r="636" spans="2:41">
      <c r="B636" s="12"/>
      <c r="C636" s="10"/>
      <c r="E636" s="13"/>
      <c r="F636" s="13"/>
      <c r="G636" s="13"/>
      <c r="N636" s="3"/>
      <c r="O636" s="3"/>
      <c r="P636" s="3"/>
      <c r="Q636" s="3"/>
      <c r="R636" s="18"/>
      <c r="S636" s="3"/>
      <c r="V636" s="17"/>
      <c r="X636" s="12"/>
      <c r="Y636" s="10"/>
      <c r="AA636" s="13"/>
      <c r="AB636" s="13"/>
      <c r="AC636" s="13"/>
      <c r="AJ636" s="3"/>
      <c r="AK636" s="3"/>
      <c r="AL636" s="3"/>
      <c r="AM636" s="3"/>
      <c r="AN636" s="18"/>
      <c r="AO636" s="3"/>
    </row>
    <row r="637" spans="2:41">
      <c r="B637" s="12"/>
      <c r="C637" s="10"/>
      <c r="N637" s="170" t="s">
        <v>7</v>
      </c>
      <c r="O637" s="171"/>
      <c r="P637" s="171"/>
      <c r="Q637" s="172"/>
      <c r="R637" s="18">
        <f>SUM(R621:R636)</f>
        <v>0</v>
      </c>
      <c r="S637" s="3"/>
      <c r="V637" s="17"/>
      <c r="X637" s="12"/>
      <c r="Y637" s="10"/>
      <c r="AJ637" s="170" t="s">
        <v>7</v>
      </c>
      <c r="AK637" s="171"/>
      <c r="AL637" s="171"/>
      <c r="AM637" s="172"/>
      <c r="AN637" s="18">
        <f>SUM(AN621:AN636)</f>
        <v>0</v>
      </c>
      <c r="AO637" s="3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E640" s="14"/>
      <c r="V640" s="17"/>
      <c r="X640" s="12"/>
      <c r="Y640" s="10"/>
      <c r="AA640" s="14"/>
    </row>
    <row r="641" spans="1:41">
      <c r="B641" s="12"/>
      <c r="C641" s="10"/>
      <c r="V641" s="17"/>
      <c r="X641" s="12"/>
      <c r="Y641" s="10"/>
    </row>
    <row r="642" spans="1:41">
      <c r="B642" s="12"/>
      <c r="C642" s="10"/>
      <c r="V642" s="17"/>
      <c r="X642" s="12"/>
      <c r="Y642" s="10"/>
    </row>
    <row r="643" spans="1:41">
      <c r="B643" s="12"/>
      <c r="C643" s="10"/>
      <c r="V643" s="17"/>
      <c r="X643" s="12"/>
      <c r="Y643" s="10"/>
    </row>
    <row r="644" spans="1:41">
      <c r="B644" s="12"/>
      <c r="C644" s="10"/>
      <c r="V644" s="17"/>
      <c r="X644" s="12"/>
      <c r="Y644" s="10"/>
    </row>
    <row r="645" spans="1:41">
      <c r="B645" s="11"/>
      <c r="C645" s="10"/>
      <c r="V645" s="17"/>
      <c r="X645" s="11"/>
      <c r="Y645" s="10"/>
    </row>
    <row r="646" spans="1:41">
      <c r="B646" s="15" t="s">
        <v>18</v>
      </c>
      <c r="C646" s="16">
        <f>SUM(C627:C645)</f>
        <v>2788.3370000000023</v>
      </c>
      <c r="V646" s="17"/>
      <c r="X646" s="15" t="s">
        <v>18</v>
      </c>
      <c r="Y646" s="16">
        <f>SUM(Y627:Y645)</f>
        <v>2788.3370000000023</v>
      </c>
    </row>
    <row r="647" spans="1:41">
      <c r="D647" t="s">
        <v>22</v>
      </c>
      <c r="E647" t="s">
        <v>21</v>
      </c>
      <c r="V647" s="17"/>
      <c r="Z647" t="s">
        <v>22</v>
      </c>
      <c r="AA647" t="s">
        <v>21</v>
      </c>
    </row>
    <row r="648" spans="1:41">
      <c r="E648" s="1" t="s">
        <v>19</v>
      </c>
      <c r="V648" s="17"/>
      <c r="AA648" s="1" t="s">
        <v>19</v>
      </c>
    </row>
    <row r="649" spans="1:41">
      <c r="V649" s="17"/>
    </row>
    <row r="650" spans="1:41">
      <c r="V650" s="17"/>
    </row>
    <row r="651" spans="1:41">
      <c r="V651" s="17"/>
    </row>
    <row r="652" spans="1:41">
      <c r="V652" s="17"/>
    </row>
    <row r="653" spans="1:41">
      <c r="V653" s="17"/>
    </row>
    <row r="654" spans="1:41">
      <c r="V654" s="17"/>
    </row>
    <row r="655" spans="1:4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</row>
    <row r="656" spans="1:4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</row>
    <row r="657" spans="1:4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</row>
    <row r="658" spans="1:43">
      <c r="V658" s="17"/>
    </row>
    <row r="659" spans="1:43">
      <c r="H659" s="173" t="s">
        <v>30</v>
      </c>
      <c r="I659" s="173"/>
      <c r="J659" s="173"/>
      <c r="V659" s="17"/>
      <c r="AA659" s="173" t="s">
        <v>31</v>
      </c>
      <c r="AB659" s="173"/>
      <c r="AC659" s="173"/>
    </row>
    <row r="660" spans="1:43">
      <c r="H660" s="173"/>
      <c r="I660" s="173"/>
      <c r="J660" s="173"/>
      <c r="V660" s="17"/>
      <c r="AA660" s="173"/>
      <c r="AB660" s="173"/>
      <c r="AC660" s="173"/>
    </row>
    <row r="661" spans="1:43">
      <c r="V661" s="17"/>
    </row>
    <row r="662" spans="1:43">
      <c r="V662" s="17"/>
      <c r="AP662" s="17"/>
      <c r="AQ662" s="17"/>
    </row>
    <row r="663" spans="1:43" ht="23.25">
      <c r="B663" s="24" t="s">
        <v>68</v>
      </c>
      <c r="V663" s="17"/>
      <c r="X663" s="22" t="s">
        <v>68</v>
      </c>
      <c r="AP663" s="17"/>
      <c r="AQ663" s="17"/>
    </row>
    <row r="664" spans="1:43" ht="23.25">
      <c r="B664" s="23" t="s">
        <v>32</v>
      </c>
      <c r="C664" s="20">
        <f>IF(X619="PAGADO",0,C624)</f>
        <v>-2788.3370000000023</v>
      </c>
      <c r="E664" s="174" t="s">
        <v>20</v>
      </c>
      <c r="F664" s="174"/>
      <c r="G664" s="174"/>
      <c r="H664" s="174"/>
      <c r="V664" s="17"/>
      <c r="X664" s="23" t="s">
        <v>32</v>
      </c>
      <c r="Y664" s="20">
        <f>IF(B1464="PAGADO",0,C669)</f>
        <v>-2788.3370000000023</v>
      </c>
      <c r="AA664" s="174" t="s">
        <v>20</v>
      </c>
      <c r="AB664" s="174"/>
      <c r="AC664" s="174"/>
      <c r="AD664" s="174"/>
      <c r="AP664" s="17"/>
      <c r="AQ664" s="17"/>
    </row>
    <row r="665" spans="1:43">
      <c r="B665" s="1" t="s">
        <v>0</v>
      </c>
      <c r="C665" s="19">
        <f>H680</f>
        <v>0</v>
      </c>
      <c r="E665" s="2" t="s">
        <v>1</v>
      </c>
      <c r="F665" s="2" t="s">
        <v>2</v>
      </c>
      <c r="G665" s="2" t="s">
        <v>3</v>
      </c>
      <c r="H665" s="2" t="s">
        <v>4</v>
      </c>
      <c r="N665" s="2" t="s">
        <v>1</v>
      </c>
      <c r="O665" s="2" t="s">
        <v>5</v>
      </c>
      <c r="P665" s="2" t="s">
        <v>4</v>
      </c>
      <c r="Q665" s="2" t="s">
        <v>6</v>
      </c>
      <c r="R665" s="2" t="s">
        <v>7</v>
      </c>
      <c r="S665" s="3"/>
      <c r="V665" s="17"/>
      <c r="X665" s="1" t="s">
        <v>0</v>
      </c>
      <c r="Y665" s="19">
        <f>AD680</f>
        <v>0</v>
      </c>
      <c r="AA665" s="2" t="s">
        <v>1</v>
      </c>
      <c r="AB665" s="2" t="s">
        <v>2</v>
      </c>
      <c r="AC665" s="2" t="s">
        <v>3</v>
      </c>
      <c r="AD665" s="2" t="s">
        <v>4</v>
      </c>
      <c r="AJ665" s="2" t="s">
        <v>1</v>
      </c>
      <c r="AK665" s="2" t="s">
        <v>5</v>
      </c>
      <c r="AL665" s="2" t="s">
        <v>4</v>
      </c>
      <c r="AM665" s="2" t="s">
        <v>6</v>
      </c>
      <c r="AN665" s="2" t="s">
        <v>7</v>
      </c>
      <c r="AO665" s="3"/>
    </row>
    <row r="666" spans="1:43">
      <c r="C666" s="2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Y666" s="2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1:43">
      <c r="B667" s="1" t="s">
        <v>24</v>
      </c>
      <c r="C667" s="19">
        <f>IF(C664&gt;0,C664+C665,C665)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24</v>
      </c>
      <c r="Y667" s="19">
        <f>IF(Y664&gt;0,Y664+Y665,Y665)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1:43">
      <c r="B668" s="1" t="s">
        <v>9</v>
      </c>
      <c r="C668" s="20">
        <f>C692</f>
        <v>2788.3370000000023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" t="s">
        <v>9</v>
      </c>
      <c r="Y668" s="20">
        <f>Y692</f>
        <v>2788.3370000000023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1:43">
      <c r="B669" s="6" t="s">
        <v>26</v>
      </c>
      <c r="C669" s="21">
        <f>C667-C668</f>
        <v>-2788.3370000000023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 t="s">
        <v>27</v>
      </c>
      <c r="Y669" s="21">
        <f>Y667-Y668</f>
        <v>-2788.3370000000023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1:43" ht="23.25">
      <c r="B670" s="6"/>
      <c r="C670" s="7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75" t="str">
        <f>IF(Y669&lt;0,"NO PAGAR","COBRAR'")</f>
        <v>NO PAGAR</v>
      </c>
      <c r="Y670" s="175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 ht="23.25">
      <c r="B671" s="175" t="str">
        <f>IF(C669&lt;0,"NO PAGAR","COBRAR'")</f>
        <v>NO PAGAR</v>
      </c>
      <c r="C671" s="175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/>
      <c r="Y671" s="8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68" t="s">
        <v>9</v>
      </c>
      <c r="C672" s="16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68" t="s">
        <v>9</v>
      </c>
      <c r="Y672" s="16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9" t="str">
        <f>IF(Y624&lt;0,"SALDO ADELANTADO","SALDO A FAVOR '")</f>
        <v>SALDO ADELANTADO</v>
      </c>
      <c r="C673" s="10">
        <f>IF(Y624&lt;=0,Y624*-1)</f>
        <v>2788.3370000000023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9" t="str">
        <f>IF(C669&lt;0,"SALDO ADELANTADO","SALDO A FAVOR'")</f>
        <v>SALDO ADELANTADO</v>
      </c>
      <c r="Y673" s="10">
        <f>IF(C669&lt;=0,C669*-1)</f>
        <v>2788.3370000000023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10</v>
      </c>
      <c r="C674" s="10">
        <f>R682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10</v>
      </c>
      <c r="Y674" s="10">
        <f>AN682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11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11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12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12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13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13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14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14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15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15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16</v>
      </c>
      <c r="C680" s="10"/>
      <c r="E680" s="170" t="s">
        <v>7</v>
      </c>
      <c r="F680" s="171"/>
      <c r="G680" s="172"/>
      <c r="H680" s="5">
        <f>SUM(H666:H679)</f>
        <v>0</v>
      </c>
      <c r="N680" s="3"/>
      <c r="O680" s="3"/>
      <c r="P680" s="3"/>
      <c r="Q680" s="3"/>
      <c r="R680" s="18"/>
      <c r="S680" s="3"/>
      <c r="V680" s="17"/>
      <c r="X680" s="11" t="s">
        <v>16</v>
      </c>
      <c r="Y680" s="10"/>
      <c r="AA680" s="170" t="s">
        <v>7</v>
      </c>
      <c r="AB680" s="171"/>
      <c r="AC680" s="172"/>
      <c r="AD680" s="5">
        <f>SUM(AD666:AD679)</f>
        <v>0</v>
      </c>
      <c r="AJ680" s="3"/>
      <c r="AK680" s="3"/>
      <c r="AL680" s="3"/>
      <c r="AM680" s="3"/>
      <c r="AN680" s="18"/>
      <c r="AO680" s="3"/>
    </row>
    <row r="681" spans="2:41">
      <c r="B681" s="11" t="s">
        <v>17</v>
      </c>
      <c r="C681" s="10"/>
      <c r="E681" s="13"/>
      <c r="F681" s="13"/>
      <c r="G681" s="13"/>
      <c r="N681" s="3"/>
      <c r="O681" s="3"/>
      <c r="P681" s="3"/>
      <c r="Q681" s="3"/>
      <c r="R681" s="18"/>
      <c r="S681" s="3"/>
      <c r="V681" s="17"/>
      <c r="X681" s="11" t="s">
        <v>17</v>
      </c>
      <c r="Y681" s="10"/>
      <c r="AA681" s="13"/>
      <c r="AB681" s="13"/>
      <c r="AC681" s="13"/>
      <c r="AJ681" s="3"/>
      <c r="AK681" s="3"/>
      <c r="AL681" s="3"/>
      <c r="AM681" s="3"/>
      <c r="AN681" s="18"/>
      <c r="AO681" s="3"/>
    </row>
    <row r="682" spans="2:41">
      <c r="B682" s="12"/>
      <c r="C682" s="10"/>
      <c r="N682" s="170" t="s">
        <v>7</v>
      </c>
      <c r="O682" s="171"/>
      <c r="P682" s="171"/>
      <c r="Q682" s="172"/>
      <c r="R682" s="18">
        <f>SUM(R666:R681)</f>
        <v>0</v>
      </c>
      <c r="S682" s="3"/>
      <c r="V682" s="17"/>
      <c r="X682" s="12"/>
      <c r="Y682" s="10"/>
      <c r="AJ682" s="170" t="s">
        <v>7</v>
      </c>
      <c r="AK682" s="171"/>
      <c r="AL682" s="171"/>
      <c r="AM682" s="172"/>
      <c r="AN682" s="18">
        <f>SUM(AN666:AN681)</f>
        <v>0</v>
      </c>
      <c r="AO682" s="3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E685" s="14"/>
      <c r="V685" s="17"/>
      <c r="X685" s="12"/>
      <c r="Y685" s="10"/>
      <c r="AA685" s="14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2"/>
      <c r="C690" s="10"/>
      <c r="V690" s="17"/>
      <c r="X690" s="12"/>
      <c r="Y690" s="10"/>
    </row>
    <row r="691" spans="2:27">
      <c r="B691" s="11"/>
      <c r="C691" s="10"/>
      <c r="V691" s="17"/>
      <c r="X691" s="11"/>
      <c r="Y691" s="10"/>
    </row>
    <row r="692" spans="2:27">
      <c r="B692" s="15" t="s">
        <v>18</v>
      </c>
      <c r="C692" s="16">
        <f>SUM(C673:C691)</f>
        <v>2788.3370000000023</v>
      </c>
      <c r="D692" t="s">
        <v>22</v>
      </c>
      <c r="E692" t="s">
        <v>21</v>
      </c>
      <c r="V692" s="17"/>
      <c r="X692" s="15" t="s">
        <v>18</v>
      </c>
      <c r="Y692" s="16">
        <f>SUM(Y673:Y691)</f>
        <v>2788.3370000000023</v>
      </c>
      <c r="Z692" t="s">
        <v>22</v>
      </c>
      <c r="AA692" t="s">
        <v>21</v>
      </c>
    </row>
    <row r="693" spans="2:27">
      <c r="E693" s="1" t="s">
        <v>19</v>
      </c>
      <c r="V693" s="17"/>
      <c r="AA693" s="1" t="s">
        <v>19</v>
      </c>
    </row>
    <row r="694" spans="2:27">
      <c r="V694" s="17"/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  <c r="AC706" s="176" t="s">
        <v>29</v>
      </c>
      <c r="AD706" s="176"/>
      <c r="AE706" s="176"/>
    </row>
    <row r="707" spans="2:41">
      <c r="H707" s="173" t="s">
        <v>28</v>
      </c>
      <c r="I707" s="173"/>
      <c r="J707" s="173"/>
      <c r="V707" s="17"/>
      <c r="AC707" s="176"/>
      <c r="AD707" s="176"/>
      <c r="AE707" s="176"/>
    </row>
    <row r="708" spans="2:41">
      <c r="H708" s="173"/>
      <c r="I708" s="173"/>
      <c r="J708" s="173"/>
      <c r="V708" s="17"/>
      <c r="AC708" s="176"/>
      <c r="AD708" s="176"/>
      <c r="AE708" s="176"/>
    </row>
    <row r="709" spans="2:41">
      <c r="V709" s="17"/>
    </row>
    <row r="710" spans="2:41">
      <c r="V710" s="17"/>
    </row>
    <row r="711" spans="2:41" ht="23.25">
      <c r="B711" s="22" t="s">
        <v>69</v>
      </c>
      <c r="V711" s="17"/>
      <c r="X711" s="22" t="s">
        <v>69</v>
      </c>
    </row>
    <row r="712" spans="2:41" ht="23.25">
      <c r="B712" s="23" t="s">
        <v>32</v>
      </c>
      <c r="C712" s="20">
        <f>IF(X664="PAGADO",0,Y669)</f>
        <v>-2788.3370000000023</v>
      </c>
      <c r="E712" s="174" t="s">
        <v>20</v>
      </c>
      <c r="F712" s="174"/>
      <c r="G712" s="174"/>
      <c r="H712" s="174"/>
      <c r="V712" s="17"/>
      <c r="X712" s="23" t="s">
        <v>32</v>
      </c>
      <c r="Y712" s="20">
        <f>IF(B712="PAGADO",0,C717)</f>
        <v>-2788.3370000000023</v>
      </c>
      <c r="AA712" s="174" t="s">
        <v>20</v>
      </c>
      <c r="AB712" s="174"/>
      <c r="AC712" s="174"/>
      <c r="AD712" s="174"/>
    </row>
    <row r="713" spans="2:41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2:41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" t="s">
        <v>9</v>
      </c>
      <c r="C716" s="20">
        <f>C739</f>
        <v>2788.3370000000023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Y739</f>
        <v>2788.3370000000023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6" t="s">
        <v>25</v>
      </c>
      <c r="C717" s="21">
        <f>C715-C716</f>
        <v>-2788.3370000000023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8</v>
      </c>
      <c r="Y717" s="21">
        <f>Y715-Y716</f>
        <v>-2788.3370000000023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6.25">
      <c r="B718" s="177" t="str">
        <f>IF(C717&lt;0,"NO PAGAR","COBRAR")</f>
        <v>NO PAGAR</v>
      </c>
      <c r="C718" s="17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77" t="str">
        <f>IF(Y717&lt;0,"NO PAGAR","COBRAR")</f>
        <v>NO PAGAR</v>
      </c>
      <c r="Y718" s="177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68" t="s">
        <v>9</v>
      </c>
      <c r="C719" s="16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68" t="s">
        <v>9</v>
      </c>
      <c r="Y719" s="16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IF(C753&lt;0,"SALDO A FAVOR","SALDO ADELANTAD0'")</f>
        <v>SALDO ADELANTAD0'</v>
      </c>
      <c r="C720" s="10">
        <f>IF(Y664&lt;=0,Y664*-1)</f>
        <v>2788.3370000000023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IF(C717&lt;0,"SALDO ADELANTADO","SALDO A FAVOR'")</f>
        <v>SALDO ADELANTADO</v>
      </c>
      <c r="Y720" s="10">
        <f>IF(C717&lt;=0,C717*-1)</f>
        <v>2788.3370000000023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R730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AN730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70" t="s">
        <v>7</v>
      </c>
      <c r="F728" s="171"/>
      <c r="G728" s="172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70" t="s">
        <v>7</v>
      </c>
      <c r="AB728" s="171"/>
      <c r="AC728" s="172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2"/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2"/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70" t="s">
        <v>7</v>
      </c>
      <c r="O730" s="171"/>
      <c r="P730" s="171"/>
      <c r="Q730" s="172"/>
      <c r="R730" s="18">
        <f>SUM(R714:R729)</f>
        <v>0</v>
      </c>
      <c r="S730" s="3"/>
      <c r="V730" s="17"/>
      <c r="X730" s="12"/>
      <c r="Y730" s="10"/>
      <c r="AJ730" s="170" t="s">
        <v>7</v>
      </c>
      <c r="AK730" s="171"/>
      <c r="AL730" s="171"/>
      <c r="AM730" s="172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1">
      <c r="B737" s="12"/>
      <c r="C737" s="10"/>
      <c r="V737" s="17"/>
      <c r="X737" s="12"/>
      <c r="Y737" s="10"/>
    </row>
    <row r="738" spans="1:41">
      <c r="B738" s="11"/>
      <c r="C738" s="10"/>
      <c r="V738" s="17"/>
      <c r="X738" s="11"/>
      <c r="Y738" s="10"/>
    </row>
    <row r="739" spans="1:41">
      <c r="B739" s="15" t="s">
        <v>18</v>
      </c>
      <c r="C739" s="16">
        <f>SUM(C720:C738)</f>
        <v>2788.3370000000023</v>
      </c>
      <c r="V739" s="17"/>
      <c r="X739" s="15" t="s">
        <v>18</v>
      </c>
      <c r="Y739" s="16">
        <f>SUM(Y720:Y738)</f>
        <v>2788.3370000000023</v>
      </c>
    </row>
    <row r="740" spans="1:41">
      <c r="D740" t="s">
        <v>22</v>
      </c>
      <c r="E740" t="s">
        <v>21</v>
      </c>
      <c r="V740" s="17"/>
      <c r="Z740" t="s">
        <v>22</v>
      </c>
      <c r="AA740" t="s">
        <v>21</v>
      </c>
    </row>
    <row r="741" spans="1:41">
      <c r="E741" s="1" t="s">
        <v>19</v>
      </c>
      <c r="V741" s="17"/>
      <c r="AA741" s="1" t="s">
        <v>19</v>
      </c>
    </row>
    <row r="742" spans="1:41">
      <c r="V742" s="17"/>
    </row>
    <row r="743" spans="1:41">
      <c r="V743" s="17"/>
    </row>
    <row r="744" spans="1:41">
      <c r="V744" s="17"/>
    </row>
    <row r="745" spans="1:41">
      <c r="V745" s="17"/>
    </row>
    <row r="746" spans="1:41">
      <c r="V746" s="17"/>
    </row>
    <row r="747" spans="1:41">
      <c r="V747" s="17"/>
    </row>
    <row r="748" spans="1:4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</row>
    <row r="749" spans="1:4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</row>
    <row r="750" spans="1:4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</row>
    <row r="751" spans="1:41">
      <c r="V751" s="17"/>
    </row>
    <row r="752" spans="1:41">
      <c r="H752" s="173" t="s">
        <v>30</v>
      </c>
      <c r="I752" s="173"/>
      <c r="J752" s="173"/>
      <c r="V752" s="17"/>
      <c r="AA752" s="173" t="s">
        <v>31</v>
      </c>
      <c r="AB752" s="173"/>
      <c r="AC752" s="173"/>
    </row>
    <row r="753" spans="2:43">
      <c r="H753" s="173"/>
      <c r="I753" s="173"/>
      <c r="J753" s="173"/>
      <c r="V753" s="17"/>
      <c r="AA753" s="173"/>
      <c r="AB753" s="173"/>
      <c r="AC753" s="173"/>
    </row>
    <row r="754" spans="2:43">
      <c r="V754" s="17"/>
    </row>
    <row r="755" spans="2:43">
      <c r="V755" s="17"/>
      <c r="AP755" s="17"/>
      <c r="AQ755" s="17"/>
    </row>
    <row r="756" spans="2:43" ht="23.25">
      <c r="B756" s="24" t="s">
        <v>69</v>
      </c>
      <c r="V756" s="17"/>
      <c r="X756" s="22" t="s">
        <v>69</v>
      </c>
      <c r="AP756" s="17"/>
      <c r="AQ756" s="17"/>
    </row>
    <row r="757" spans="2:43" ht="23.25">
      <c r="B757" s="23" t="s">
        <v>32</v>
      </c>
      <c r="C757" s="20">
        <f>IF(X712="PAGADO",0,C717)</f>
        <v>-2788.3370000000023</v>
      </c>
      <c r="E757" s="174" t="s">
        <v>20</v>
      </c>
      <c r="F757" s="174"/>
      <c r="G757" s="174"/>
      <c r="H757" s="174"/>
      <c r="V757" s="17"/>
      <c r="X757" s="23" t="s">
        <v>32</v>
      </c>
      <c r="Y757" s="20">
        <f>IF(B1557="PAGADO",0,C762)</f>
        <v>-2788.3370000000023</v>
      </c>
      <c r="AA757" s="174" t="s">
        <v>20</v>
      </c>
      <c r="AB757" s="174"/>
      <c r="AC757" s="174"/>
      <c r="AD757" s="174"/>
      <c r="AP757" s="17"/>
      <c r="AQ757" s="17"/>
    </row>
    <row r="758" spans="2:43">
      <c r="B758" s="1" t="s">
        <v>0</v>
      </c>
      <c r="C758" s="19">
        <f>H773</f>
        <v>0</v>
      </c>
      <c r="E758" s="2" t="s">
        <v>1</v>
      </c>
      <c r="F758" s="2" t="s">
        <v>2</v>
      </c>
      <c r="G758" s="2" t="s">
        <v>3</v>
      </c>
      <c r="H758" s="2" t="s">
        <v>4</v>
      </c>
      <c r="N758" s="2" t="s">
        <v>1</v>
      </c>
      <c r="O758" s="2" t="s">
        <v>5</v>
      </c>
      <c r="P758" s="2" t="s">
        <v>4</v>
      </c>
      <c r="Q758" s="2" t="s">
        <v>6</v>
      </c>
      <c r="R758" s="2" t="s">
        <v>7</v>
      </c>
      <c r="S758" s="3"/>
      <c r="V758" s="17"/>
      <c r="X758" s="1" t="s">
        <v>0</v>
      </c>
      <c r="Y758" s="19">
        <f>AD773</f>
        <v>0</v>
      </c>
      <c r="AA758" s="2" t="s">
        <v>1</v>
      </c>
      <c r="AB758" s="2" t="s">
        <v>2</v>
      </c>
      <c r="AC758" s="2" t="s">
        <v>3</v>
      </c>
      <c r="AD758" s="2" t="s">
        <v>4</v>
      </c>
      <c r="AJ758" s="2" t="s">
        <v>1</v>
      </c>
      <c r="AK758" s="2" t="s">
        <v>5</v>
      </c>
      <c r="AL758" s="2" t="s">
        <v>4</v>
      </c>
      <c r="AM758" s="2" t="s">
        <v>6</v>
      </c>
      <c r="AN758" s="2" t="s">
        <v>7</v>
      </c>
      <c r="AO758" s="3"/>
    </row>
    <row r="759" spans="2:43">
      <c r="C759" s="2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Y759" s="2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3">
      <c r="B760" s="1" t="s">
        <v>24</v>
      </c>
      <c r="C760" s="19">
        <f>IF(C757&gt;0,C757+C758,C758)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24</v>
      </c>
      <c r="Y760" s="19">
        <f>IF(Y757&gt;0,Y757+Y758,Y758)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3">
      <c r="B761" s="1" t="s">
        <v>9</v>
      </c>
      <c r="C761" s="20">
        <f>C785</f>
        <v>2788.3370000000023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9</v>
      </c>
      <c r="Y761" s="20">
        <f>Y785</f>
        <v>2788.3370000000023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3">
      <c r="B762" s="6" t="s">
        <v>26</v>
      </c>
      <c r="C762" s="21">
        <f>C760-C761</f>
        <v>-2788.3370000000023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 t="s">
        <v>27</v>
      </c>
      <c r="Y762" s="21">
        <f>Y760-Y761</f>
        <v>-2788.3370000000023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3" ht="23.25">
      <c r="B763" s="6"/>
      <c r="C763" s="7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75" t="str">
        <f>IF(Y762&lt;0,"NO PAGAR","COBRAR'")</f>
        <v>NO PAGAR</v>
      </c>
      <c r="Y763" s="175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3" ht="23.25">
      <c r="B764" s="175" t="str">
        <f>IF(C762&lt;0,"NO PAGAR","COBRAR'")</f>
        <v>NO PAGAR</v>
      </c>
      <c r="C764" s="175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/>
      <c r="Y764" s="8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3">
      <c r="B765" s="168" t="s">
        <v>9</v>
      </c>
      <c r="C765" s="16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68" t="s">
        <v>9</v>
      </c>
      <c r="Y765" s="16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3">
      <c r="B766" s="9" t="str">
        <f>IF(Y717&lt;0,"SALDO ADELANTADO","SALDO A FAVOR '")</f>
        <v>SALDO ADELANTADO</v>
      </c>
      <c r="C766" s="10">
        <f>IF(Y717&lt;=0,Y717*-1)</f>
        <v>2788.3370000000023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9" t="str">
        <f>IF(C762&lt;0,"SALDO ADELANTADO","SALDO A FAVOR'")</f>
        <v>SALDO ADELANTADO</v>
      </c>
      <c r="Y766" s="10">
        <f>IF(C762&lt;=0,C762*-1)</f>
        <v>2788.3370000000023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3">
      <c r="B767" s="11" t="s">
        <v>10</v>
      </c>
      <c r="C767" s="10">
        <f>R775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10</v>
      </c>
      <c r="Y767" s="10">
        <f>AN775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3">
      <c r="B768" s="11" t="s">
        <v>11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11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12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12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13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13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14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14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15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15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16</v>
      </c>
      <c r="C773" s="10"/>
      <c r="E773" s="170" t="s">
        <v>7</v>
      </c>
      <c r="F773" s="171"/>
      <c r="G773" s="172"/>
      <c r="H773" s="5">
        <f>SUM(H759:H772)</f>
        <v>0</v>
      </c>
      <c r="N773" s="3"/>
      <c r="O773" s="3"/>
      <c r="P773" s="3"/>
      <c r="Q773" s="3"/>
      <c r="R773" s="18"/>
      <c r="S773" s="3"/>
      <c r="V773" s="17"/>
      <c r="X773" s="11" t="s">
        <v>16</v>
      </c>
      <c r="Y773" s="10"/>
      <c r="AA773" s="170" t="s">
        <v>7</v>
      </c>
      <c r="AB773" s="171"/>
      <c r="AC773" s="172"/>
      <c r="AD773" s="5">
        <f>SUM(AD759:AD772)</f>
        <v>0</v>
      </c>
      <c r="AJ773" s="3"/>
      <c r="AK773" s="3"/>
      <c r="AL773" s="3"/>
      <c r="AM773" s="3"/>
      <c r="AN773" s="18"/>
      <c r="AO773" s="3"/>
    </row>
    <row r="774" spans="2:41">
      <c r="B774" s="11" t="s">
        <v>17</v>
      </c>
      <c r="C774" s="10"/>
      <c r="E774" s="13"/>
      <c r="F774" s="13"/>
      <c r="G774" s="13"/>
      <c r="N774" s="3"/>
      <c r="O774" s="3"/>
      <c r="P774" s="3"/>
      <c r="Q774" s="3"/>
      <c r="R774" s="18"/>
      <c r="S774" s="3"/>
      <c r="V774" s="17"/>
      <c r="X774" s="11" t="s">
        <v>17</v>
      </c>
      <c r="Y774" s="10"/>
      <c r="AA774" s="13"/>
      <c r="AB774" s="13"/>
      <c r="AC774" s="13"/>
      <c r="AJ774" s="3"/>
      <c r="AK774" s="3"/>
      <c r="AL774" s="3"/>
      <c r="AM774" s="3"/>
      <c r="AN774" s="18"/>
      <c r="AO774" s="3"/>
    </row>
    <row r="775" spans="2:41">
      <c r="B775" s="12"/>
      <c r="C775" s="10"/>
      <c r="N775" s="170" t="s">
        <v>7</v>
      </c>
      <c r="O775" s="171"/>
      <c r="P775" s="171"/>
      <c r="Q775" s="172"/>
      <c r="R775" s="18">
        <f>SUM(R759:R774)</f>
        <v>0</v>
      </c>
      <c r="S775" s="3"/>
      <c r="V775" s="17"/>
      <c r="X775" s="12"/>
      <c r="Y775" s="10"/>
      <c r="AJ775" s="170" t="s">
        <v>7</v>
      </c>
      <c r="AK775" s="171"/>
      <c r="AL775" s="171"/>
      <c r="AM775" s="172"/>
      <c r="AN775" s="18">
        <f>SUM(AN759:AN774)</f>
        <v>0</v>
      </c>
      <c r="AO775" s="3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E778" s="14"/>
      <c r="V778" s="17"/>
      <c r="X778" s="12"/>
      <c r="Y778" s="10"/>
      <c r="AA778" s="14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1"/>
      <c r="C784" s="10"/>
      <c r="V784" s="17"/>
      <c r="X784" s="11"/>
      <c r="Y784" s="10"/>
    </row>
    <row r="785" spans="2:31">
      <c r="B785" s="15" t="s">
        <v>18</v>
      </c>
      <c r="C785" s="16">
        <f>SUM(C766:C784)</f>
        <v>2788.3370000000023</v>
      </c>
      <c r="D785" t="s">
        <v>22</v>
      </c>
      <c r="E785" t="s">
        <v>21</v>
      </c>
      <c r="V785" s="17"/>
      <c r="X785" s="15" t="s">
        <v>18</v>
      </c>
      <c r="Y785" s="16">
        <f>SUM(Y766:Y784)</f>
        <v>2788.3370000000023</v>
      </c>
      <c r="Z785" t="s">
        <v>22</v>
      </c>
      <c r="AA785" t="s">
        <v>21</v>
      </c>
    </row>
    <row r="786" spans="2:31">
      <c r="E786" s="1" t="s">
        <v>19</v>
      </c>
      <c r="V786" s="17"/>
      <c r="AA786" s="1" t="s">
        <v>19</v>
      </c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  <c r="AC799" s="176" t="s">
        <v>29</v>
      </c>
      <c r="AD799" s="176"/>
      <c r="AE799" s="176"/>
    </row>
    <row r="800" spans="2:31">
      <c r="H800" s="173" t="s">
        <v>28</v>
      </c>
      <c r="I800" s="173"/>
      <c r="J800" s="173"/>
      <c r="V800" s="17"/>
      <c r="AC800" s="176"/>
      <c r="AD800" s="176"/>
      <c r="AE800" s="176"/>
    </row>
    <row r="801" spans="2:41">
      <c r="H801" s="173"/>
      <c r="I801" s="173"/>
      <c r="J801" s="173"/>
      <c r="V801" s="17"/>
      <c r="AC801" s="176"/>
      <c r="AD801" s="176"/>
      <c r="AE801" s="176"/>
    </row>
    <row r="802" spans="2:41">
      <c r="V802" s="17"/>
    </row>
    <row r="803" spans="2:41">
      <c r="V803" s="17"/>
    </row>
    <row r="804" spans="2:41" ht="23.25">
      <c r="B804" s="22" t="s">
        <v>70</v>
      </c>
      <c r="V804" s="17"/>
      <c r="X804" s="22" t="s">
        <v>70</v>
      </c>
    </row>
    <row r="805" spans="2:41" ht="23.25">
      <c r="B805" s="23" t="s">
        <v>32</v>
      </c>
      <c r="C805" s="20">
        <f>IF(X757="PAGADO",0,Y762)</f>
        <v>-2788.3370000000023</v>
      </c>
      <c r="E805" s="174" t="s">
        <v>20</v>
      </c>
      <c r="F805" s="174"/>
      <c r="G805" s="174"/>
      <c r="H805" s="174"/>
      <c r="V805" s="17"/>
      <c r="X805" s="23" t="s">
        <v>32</v>
      </c>
      <c r="Y805" s="20">
        <f>IF(B805="PAGADO",0,C810)</f>
        <v>-2788.3370000000023</v>
      </c>
      <c r="AA805" s="174" t="s">
        <v>20</v>
      </c>
      <c r="AB805" s="174"/>
      <c r="AC805" s="174"/>
      <c r="AD805" s="174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IF(Y805&gt;0,Y806+Y805,Y806)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C832</f>
        <v>2788.3370000000023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Y832</f>
        <v>2788.3370000000023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25</v>
      </c>
      <c r="C810" s="21">
        <f>C808-C809</f>
        <v>-2788.3370000000023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8</v>
      </c>
      <c r="Y810" s="21">
        <f>Y808-Y809</f>
        <v>-2788.3370000000023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6.25">
      <c r="B811" s="177" t="str">
        <f>IF(C810&lt;0,"NO PAGAR","COBRAR")</f>
        <v>NO PAGAR</v>
      </c>
      <c r="C811" s="17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77" t="str">
        <f>IF(Y810&lt;0,"NO PAGAR","COBRAR")</f>
        <v>NO PAGAR</v>
      </c>
      <c r="Y811" s="177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68" t="s">
        <v>9</v>
      </c>
      <c r="C812" s="16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68" t="s">
        <v>9</v>
      </c>
      <c r="Y812" s="16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IF(C846&lt;0,"SALDO A FAVOR","SALDO ADELANTAD0'")</f>
        <v>SALDO ADELANTAD0'</v>
      </c>
      <c r="C813" s="10">
        <f>IF(Y757&lt;=0,Y757*-1)</f>
        <v>2788.3370000000023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IF(C810&lt;0,"SALDO ADELANTADO","SALDO A FAVOR'")</f>
        <v>SALDO ADELANTADO</v>
      </c>
      <c r="Y813" s="10">
        <f>IF(C810&lt;=0,C810*-1)</f>
        <v>2788.3370000000023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R823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AN823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70" t="s">
        <v>7</v>
      </c>
      <c r="F821" s="171"/>
      <c r="G821" s="172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70" t="s">
        <v>7</v>
      </c>
      <c r="AB821" s="171"/>
      <c r="AC821" s="172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2"/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2"/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70" t="s">
        <v>7</v>
      </c>
      <c r="O823" s="171"/>
      <c r="P823" s="171"/>
      <c r="Q823" s="172"/>
      <c r="R823" s="18">
        <f>SUM(R807:R822)</f>
        <v>0</v>
      </c>
      <c r="S823" s="3"/>
      <c r="V823" s="17"/>
      <c r="X823" s="12"/>
      <c r="Y823" s="10"/>
      <c r="AJ823" s="170" t="s">
        <v>7</v>
      </c>
      <c r="AK823" s="171"/>
      <c r="AL823" s="171"/>
      <c r="AM823" s="172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2788.3370000000023</v>
      </c>
      <c r="V832" s="17"/>
      <c r="X832" s="15" t="s">
        <v>18</v>
      </c>
      <c r="Y832" s="16">
        <f>SUM(Y813:Y831)</f>
        <v>2788.3370000000023</v>
      </c>
    </row>
    <row r="833" spans="1:43">
      <c r="D833" t="s">
        <v>22</v>
      </c>
      <c r="E833" t="s">
        <v>21</v>
      </c>
      <c r="V833" s="17"/>
      <c r="Z833" t="s">
        <v>22</v>
      </c>
      <c r="AA833" t="s">
        <v>21</v>
      </c>
    </row>
    <row r="834" spans="1:43">
      <c r="E834" s="1" t="s">
        <v>19</v>
      </c>
      <c r="V834" s="17"/>
      <c r="AA834" s="1" t="s">
        <v>19</v>
      </c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</row>
    <row r="844" spans="1:43">
      <c r="V844" s="17"/>
    </row>
    <row r="845" spans="1:43">
      <c r="H845" s="173" t="s">
        <v>30</v>
      </c>
      <c r="I845" s="173"/>
      <c r="J845" s="173"/>
      <c r="V845" s="17"/>
      <c r="AA845" s="173" t="s">
        <v>31</v>
      </c>
      <c r="AB845" s="173"/>
      <c r="AC845" s="173"/>
    </row>
    <row r="846" spans="1:43">
      <c r="H846" s="173"/>
      <c r="I846" s="173"/>
      <c r="J846" s="173"/>
      <c r="V846" s="17"/>
      <c r="AA846" s="173"/>
      <c r="AB846" s="173"/>
      <c r="AC846" s="173"/>
    </row>
    <row r="847" spans="1:43">
      <c r="V847" s="17"/>
    </row>
    <row r="848" spans="1:43">
      <c r="V848" s="17"/>
      <c r="AP848" s="17"/>
      <c r="AQ848" s="17"/>
    </row>
    <row r="849" spans="2:43" ht="23.25">
      <c r="B849" s="24" t="s">
        <v>70</v>
      </c>
      <c r="V849" s="17"/>
      <c r="X849" s="22" t="s">
        <v>70</v>
      </c>
      <c r="AP849" s="17"/>
      <c r="AQ849" s="17"/>
    </row>
    <row r="850" spans="2:43" ht="23.25">
      <c r="B850" s="23" t="s">
        <v>32</v>
      </c>
      <c r="C850" s="20">
        <f>IF(X805="PAGADO",0,C810)</f>
        <v>-2788.3370000000023</v>
      </c>
      <c r="E850" s="174" t="s">
        <v>20</v>
      </c>
      <c r="F850" s="174"/>
      <c r="G850" s="174"/>
      <c r="H850" s="174"/>
      <c r="V850" s="17"/>
      <c r="X850" s="23" t="s">
        <v>32</v>
      </c>
      <c r="Y850" s="20">
        <f>IF(B1650="PAGADO",0,C855)</f>
        <v>-2788.3370000000023</v>
      </c>
      <c r="AA850" s="174" t="s">
        <v>20</v>
      </c>
      <c r="AB850" s="174"/>
      <c r="AC850" s="174"/>
      <c r="AD850" s="174"/>
      <c r="AP850" s="17"/>
      <c r="AQ850" s="17"/>
    </row>
    <row r="851" spans="2:43">
      <c r="B851" s="1" t="s">
        <v>0</v>
      </c>
      <c r="C851" s="19">
        <f>H866</f>
        <v>0</v>
      </c>
      <c r="E851" s="2" t="s">
        <v>1</v>
      </c>
      <c r="F851" s="2" t="s">
        <v>2</v>
      </c>
      <c r="G851" s="2" t="s">
        <v>3</v>
      </c>
      <c r="H851" s="2" t="s">
        <v>4</v>
      </c>
      <c r="N851" s="2" t="s">
        <v>1</v>
      </c>
      <c r="O851" s="2" t="s">
        <v>5</v>
      </c>
      <c r="P851" s="2" t="s">
        <v>4</v>
      </c>
      <c r="Q851" s="2" t="s">
        <v>6</v>
      </c>
      <c r="R851" s="2" t="s">
        <v>7</v>
      </c>
      <c r="S851" s="3"/>
      <c r="V851" s="17"/>
      <c r="X851" s="1" t="s">
        <v>0</v>
      </c>
      <c r="Y851" s="19">
        <f>AD866</f>
        <v>0</v>
      </c>
      <c r="AA851" s="2" t="s">
        <v>1</v>
      </c>
      <c r="AB851" s="2" t="s">
        <v>2</v>
      </c>
      <c r="AC851" s="2" t="s">
        <v>3</v>
      </c>
      <c r="AD851" s="2" t="s">
        <v>4</v>
      </c>
      <c r="AJ851" s="2" t="s">
        <v>1</v>
      </c>
      <c r="AK851" s="2" t="s">
        <v>5</v>
      </c>
      <c r="AL851" s="2" t="s">
        <v>4</v>
      </c>
      <c r="AM851" s="2" t="s">
        <v>6</v>
      </c>
      <c r="AN851" s="2" t="s">
        <v>7</v>
      </c>
      <c r="AO851" s="3"/>
    </row>
    <row r="852" spans="2:43">
      <c r="C852" s="2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Y852" s="2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3">
      <c r="B853" s="1" t="s">
        <v>24</v>
      </c>
      <c r="C853" s="19">
        <f>IF(C850&gt;0,C850+C851,C851)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24</v>
      </c>
      <c r="Y853" s="19">
        <f>IF(Y850&gt;0,Y850+Y851,Y851)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3">
      <c r="B854" s="1" t="s">
        <v>9</v>
      </c>
      <c r="C854" s="20">
        <f>C878</f>
        <v>2788.3370000000023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9</v>
      </c>
      <c r="Y854" s="20">
        <f>Y878</f>
        <v>2788.3370000000023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3">
      <c r="B855" s="6" t="s">
        <v>26</v>
      </c>
      <c r="C855" s="21">
        <f>C853-C854</f>
        <v>-2788.3370000000023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6" t="s">
        <v>27</v>
      </c>
      <c r="Y855" s="21">
        <f>Y853-Y854</f>
        <v>-2788.3370000000023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3" ht="23.25">
      <c r="B856" s="6"/>
      <c r="C856" s="7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75" t="str">
        <f>IF(Y855&lt;0,"NO PAGAR","COBRAR'")</f>
        <v>NO PAGAR</v>
      </c>
      <c r="Y856" s="175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3" ht="23.25">
      <c r="B857" s="175" t="str">
        <f>IF(C855&lt;0,"NO PAGAR","COBRAR'")</f>
        <v>NO PAGAR</v>
      </c>
      <c r="C857" s="175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/>
      <c r="Y857" s="8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3">
      <c r="B858" s="168" t="s">
        <v>9</v>
      </c>
      <c r="C858" s="16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68" t="s">
        <v>9</v>
      </c>
      <c r="Y858" s="16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3">
      <c r="B859" s="9" t="str">
        <f>IF(Y810&lt;0,"SALDO ADELANTADO","SALDO A FAVOR '")</f>
        <v>SALDO ADELANTADO</v>
      </c>
      <c r="C859" s="10">
        <f>IF(Y810&lt;=0,Y810*-1)</f>
        <v>2788.3370000000023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9" t="str">
        <f>IF(C855&lt;0,"SALDO ADELANTADO","SALDO A FAVOR'")</f>
        <v>SALDO ADELANTADO</v>
      </c>
      <c r="Y859" s="10">
        <f>IF(C855&lt;=0,C855*-1)</f>
        <v>2788.3370000000023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3">
      <c r="B860" s="11" t="s">
        <v>10</v>
      </c>
      <c r="C860" s="10">
        <f>R868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10</v>
      </c>
      <c r="Y860" s="10">
        <f>AN868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3">
      <c r="B861" s="11" t="s">
        <v>11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11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3">
      <c r="B862" s="11" t="s">
        <v>12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12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3">
      <c r="B863" s="11" t="s">
        <v>13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13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3">
      <c r="B864" s="11" t="s">
        <v>14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14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15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15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16</v>
      </c>
      <c r="C866" s="10"/>
      <c r="E866" s="170" t="s">
        <v>7</v>
      </c>
      <c r="F866" s="171"/>
      <c r="G866" s="172"/>
      <c r="H866" s="5">
        <f>SUM(H852:H865)</f>
        <v>0</v>
      </c>
      <c r="N866" s="3"/>
      <c r="O866" s="3"/>
      <c r="P866" s="3"/>
      <c r="Q866" s="3"/>
      <c r="R866" s="18"/>
      <c r="S866" s="3"/>
      <c r="V866" s="17"/>
      <c r="X866" s="11" t="s">
        <v>16</v>
      </c>
      <c r="Y866" s="10"/>
      <c r="AA866" s="170" t="s">
        <v>7</v>
      </c>
      <c r="AB866" s="171"/>
      <c r="AC866" s="172"/>
      <c r="AD866" s="5">
        <f>SUM(AD852:AD865)</f>
        <v>0</v>
      </c>
      <c r="AJ866" s="3"/>
      <c r="AK866" s="3"/>
      <c r="AL866" s="3"/>
      <c r="AM866" s="3"/>
      <c r="AN866" s="18"/>
      <c r="AO866" s="3"/>
    </row>
    <row r="867" spans="2:41">
      <c r="B867" s="11" t="s">
        <v>17</v>
      </c>
      <c r="C867" s="10"/>
      <c r="E867" s="13"/>
      <c r="F867" s="13"/>
      <c r="G867" s="13"/>
      <c r="N867" s="3"/>
      <c r="O867" s="3"/>
      <c r="P867" s="3"/>
      <c r="Q867" s="3"/>
      <c r="R867" s="18"/>
      <c r="S867" s="3"/>
      <c r="V867" s="17"/>
      <c r="X867" s="11" t="s">
        <v>17</v>
      </c>
      <c r="Y867" s="10"/>
      <c r="AA867" s="13"/>
      <c r="AB867" s="13"/>
      <c r="AC867" s="13"/>
      <c r="AJ867" s="3"/>
      <c r="AK867" s="3"/>
      <c r="AL867" s="3"/>
      <c r="AM867" s="3"/>
      <c r="AN867" s="18"/>
      <c r="AO867" s="3"/>
    </row>
    <row r="868" spans="2:41">
      <c r="B868" s="12"/>
      <c r="C868" s="10"/>
      <c r="N868" s="170" t="s">
        <v>7</v>
      </c>
      <c r="O868" s="171"/>
      <c r="P868" s="171"/>
      <c r="Q868" s="172"/>
      <c r="R868" s="18">
        <f>SUM(R852:R867)</f>
        <v>0</v>
      </c>
      <c r="S868" s="3"/>
      <c r="V868" s="17"/>
      <c r="X868" s="12"/>
      <c r="Y868" s="10"/>
      <c r="AJ868" s="170" t="s">
        <v>7</v>
      </c>
      <c r="AK868" s="171"/>
      <c r="AL868" s="171"/>
      <c r="AM868" s="172"/>
      <c r="AN868" s="18">
        <f>SUM(AN852:AN867)</f>
        <v>0</v>
      </c>
      <c r="AO868" s="3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E871" s="14"/>
      <c r="V871" s="17"/>
      <c r="X871" s="12"/>
      <c r="Y871" s="10"/>
      <c r="AA871" s="14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1"/>
      <c r="C877" s="10"/>
      <c r="V877" s="17"/>
      <c r="X877" s="11"/>
      <c r="Y877" s="10"/>
    </row>
    <row r="878" spans="2:41">
      <c r="B878" s="15" t="s">
        <v>18</v>
      </c>
      <c r="C878" s="16">
        <f>SUM(C859:C877)</f>
        <v>2788.3370000000023</v>
      </c>
      <c r="D878" t="s">
        <v>22</v>
      </c>
      <c r="E878" t="s">
        <v>21</v>
      </c>
      <c r="V878" s="17"/>
      <c r="X878" s="15" t="s">
        <v>18</v>
      </c>
      <c r="Y878" s="16">
        <f>SUM(Y859:Y877)</f>
        <v>2788.3370000000023</v>
      </c>
      <c r="Z878" t="s">
        <v>22</v>
      </c>
      <c r="AA878" t="s">
        <v>21</v>
      </c>
    </row>
    <row r="879" spans="2:41">
      <c r="E879" s="1" t="s">
        <v>19</v>
      </c>
      <c r="V879" s="17"/>
      <c r="AA879" s="1" t="s">
        <v>19</v>
      </c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  <c r="AC893" s="176" t="s">
        <v>29</v>
      </c>
      <c r="AD893" s="176"/>
      <c r="AE893" s="176"/>
    </row>
    <row r="894" spans="8:31">
      <c r="H894" s="173" t="s">
        <v>28</v>
      </c>
      <c r="I894" s="173"/>
      <c r="J894" s="173"/>
      <c r="V894" s="17"/>
      <c r="AC894" s="176"/>
      <c r="AD894" s="176"/>
      <c r="AE894" s="176"/>
    </row>
    <row r="895" spans="8:31">
      <c r="H895" s="173"/>
      <c r="I895" s="173"/>
      <c r="J895" s="173"/>
      <c r="V895" s="17"/>
      <c r="AC895" s="176"/>
      <c r="AD895" s="176"/>
      <c r="AE895" s="176"/>
    </row>
    <row r="896" spans="8:31">
      <c r="V896" s="17"/>
    </row>
    <row r="897" spans="2:41">
      <c r="V897" s="17"/>
    </row>
    <row r="898" spans="2:41" ht="23.25">
      <c r="B898" s="22" t="s">
        <v>71</v>
      </c>
      <c r="V898" s="17"/>
      <c r="X898" s="22" t="s">
        <v>71</v>
      </c>
    </row>
    <row r="899" spans="2:41" ht="23.25">
      <c r="B899" s="23" t="s">
        <v>32</v>
      </c>
      <c r="C899" s="20">
        <f>IF(X850="PAGADO",0,Y855)</f>
        <v>-2788.3370000000023</v>
      </c>
      <c r="E899" s="174" t="s">
        <v>20</v>
      </c>
      <c r="F899" s="174"/>
      <c r="G899" s="174"/>
      <c r="H899" s="174"/>
      <c r="V899" s="17"/>
      <c r="X899" s="23" t="s">
        <v>32</v>
      </c>
      <c r="Y899" s="20">
        <f>IF(B899="PAGADO",0,C904)</f>
        <v>-2788.3370000000023</v>
      </c>
      <c r="AA899" s="174" t="s">
        <v>20</v>
      </c>
      <c r="AB899" s="174"/>
      <c r="AC899" s="174"/>
      <c r="AD899" s="174"/>
    </row>
    <row r="900" spans="2:41">
      <c r="B900" s="1" t="s">
        <v>0</v>
      </c>
      <c r="C900" s="19">
        <f>H915</f>
        <v>0</v>
      </c>
      <c r="E900" s="2" t="s">
        <v>1</v>
      </c>
      <c r="F900" s="2" t="s">
        <v>2</v>
      </c>
      <c r="G900" s="2" t="s">
        <v>3</v>
      </c>
      <c r="H900" s="2" t="s">
        <v>4</v>
      </c>
      <c r="N900" s="2" t="s">
        <v>1</v>
      </c>
      <c r="O900" s="2" t="s">
        <v>5</v>
      </c>
      <c r="P900" s="2" t="s">
        <v>4</v>
      </c>
      <c r="Q900" s="2" t="s">
        <v>6</v>
      </c>
      <c r="R900" s="2" t="s">
        <v>7</v>
      </c>
      <c r="S900" s="3"/>
      <c r="V900" s="17"/>
      <c r="X900" s="1" t="s">
        <v>0</v>
      </c>
      <c r="Y900" s="19">
        <f>AD915</f>
        <v>0</v>
      </c>
      <c r="AA900" s="2" t="s">
        <v>1</v>
      </c>
      <c r="AB900" s="2" t="s">
        <v>2</v>
      </c>
      <c r="AC900" s="2" t="s">
        <v>3</v>
      </c>
      <c r="AD900" s="2" t="s">
        <v>4</v>
      </c>
      <c r="AJ900" s="2" t="s">
        <v>1</v>
      </c>
      <c r="AK900" s="2" t="s">
        <v>5</v>
      </c>
      <c r="AL900" s="2" t="s">
        <v>4</v>
      </c>
      <c r="AM900" s="2" t="s">
        <v>6</v>
      </c>
      <c r="AN900" s="2" t="s">
        <v>7</v>
      </c>
      <c r="AO900" s="3"/>
    </row>
    <row r="901" spans="2:41">
      <c r="C901" s="2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Y901" s="2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24</v>
      </c>
      <c r="C902" s="19">
        <f>IF(C899&gt;0,C899+C900,C900)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24</v>
      </c>
      <c r="Y902" s="19">
        <f>IF(Y899&gt;0,Y900+Y899,Y900)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9</v>
      </c>
      <c r="C903" s="20">
        <f>C926</f>
        <v>2788.3370000000023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9</v>
      </c>
      <c r="Y903" s="20">
        <f>Y926</f>
        <v>2788.3370000000023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6" t="s">
        <v>25</v>
      </c>
      <c r="C904" s="21">
        <f>C902-C903</f>
        <v>-2788.3370000000023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 t="s">
        <v>8</v>
      </c>
      <c r="Y904" s="21">
        <f>Y902-Y903</f>
        <v>-2788.3370000000023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6.25">
      <c r="B905" s="177" t="str">
        <f>IF(C904&lt;0,"NO PAGAR","COBRAR")</f>
        <v>NO PAGAR</v>
      </c>
      <c r="C905" s="17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77" t="str">
        <f>IF(Y904&lt;0,"NO PAGAR","COBRAR")</f>
        <v>NO PAGAR</v>
      </c>
      <c r="Y905" s="177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68" t="s">
        <v>9</v>
      </c>
      <c r="C906" s="169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68" t="s">
        <v>9</v>
      </c>
      <c r="Y906" s="169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IF(C940&lt;0,"SALDO A FAVOR","SALDO ADELANTAD0'")</f>
        <v>SALDO ADELANTAD0'</v>
      </c>
      <c r="C907" s="10">
        <f>IF(Y855&lt;=0,Y855*-1)</f>
        <v>2788.3370000000023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IF(C904&lt;0,"SALDO ADELANTADO","SALDO A FAVOR'")</f>
        <v>SALDO ADELANTADO</v>
      </c>
      <c r="Y907" s="10">
        <f>IF(C904&lt;=0,C904*-1)</f>
        <v>2788.3370000000023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R917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AN917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70" t="s">
        <v>7</v>
      </c>
      <c r="F915" s="171"/>
      <c r="G915" s="172"/>
      <c r="H915" s="5">
        <f>SUM(H901:H914)</f>
        <v>0</v>
      </c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70" t="s">
        <v>7</v>
      </c>
      <c r="AB915" s="171"/>
      <c r="AC915" s="172"/>
      <c r="AD915" s="5">
        <f>SUM(AD901:AD914)</f>
        <v>0</v>
      </c>
      <c r="AJ915" s="3"/>
      <c r="AK915" s="3"/>
      <c r="AL915" s="3"/>
      <c r="AM915" s="3"/>
      <c r="AN915" s="18"/>
      <c r="AO915" s="3"/>
    </row>
    <row r="916" spans="2:41">
      <c r="B916" s="12"/>
      <c r="C916" s="10"/>
      <c r="E916" s="13"/>
      <c r="F916" s="13"/>
      <c r="G916" s="13"/>
      <c r="N916" s="3"/>
      <c r="O916" s="3"/>
      <c r="P916" s="3"/>
      <c r="Q916" s="3"/>
      <c r="R916" s="18"/>
      <c r="S916" s="3"/>
      <c r="V916" s="17"/>
      <c r="X916" s="12"/>
      <c r="Y916" s="10"/>
      <c r="AA916" s="13"/>
      <c r="AB916" s="13"/>
      <c r="AC916" s="13"/>
      <c r="AJ916" s="3"/>
      <c r="AK916" s="3"/>
      <c r="AL916" s="3"/>
      <c r="AM916" s="3"/>
      <c r="AN916" s="18"/>
      <c r="AO916" s="3"/>
    </row>
    <row r="917" spans="2:41">
      <c r="B917" s="12"/>
      <c r="C917" s="10"/>
      <c r="N917" s="170" t="s">
        <v>7</v>
      </c>
      <c r="O917" s="171"/>
      <c r="P917" s="171"/>
      <c r="Q917" s="172"/>
      <c r="R917" s="18">
        <f>SUM(R901:R916)</f>
        <v>0</v>
      </c>
      <c r="S917" s="3"/>
      <c r="V917" s="17"/>
      <c r="X917" s="12"/>
      <c r="Y917" s="10"/>
      <c r="AJ917" s="170" t="s">
        <v>7</v>
      </c>
      <c r="AK917" s="171"/>
      <c r="AL917" s="171"/>
      <c r="AM917" s="172"/>
      <c r="AN917" s="18">
        <f>SUM(AN901:AN916)</f>
        <v>0</v>
      </c>
      <c r="AO917" s="3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E920" s="14"/>
      <c r="V920" s="17"/>
      <c r="X920" s="12"/>
      <c r="Y920" s="10"/>
      <c r="AA920" s="14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2788.3370000000023</v>
      </c>
      <c r="V926" s="17"/>
      <c r="X926" s="15" t="s">
        <v>18</v>
      </c>
      <c r="Y926" s="16">
        <f>SUM(Y907:Y925)</f>
        <v>2788.3370000000023</v>
      </c>
    </row>
    <row r="927" spans="2:41">
      <c r="D927" t="s">
        <v>22</v>
      </c>
      <c r="E927" t="s">
        <v>21</v>
      </c>
      <c r="V927" s="17"/>
      <c r="Z927" t="s">
        <v>22</v>
      </c>
      <c r="AA927" t="s">
        <v>21</v>
      </c>
    </row>
    <row r="928" spans="2:41">
      <c r="E928" s="1" t="s">
        <v>19</v>
      </c>
      <c r="V928" s="17"/>
      <c r="AA928" s="1" t="s">
        <v>19</v>
      </c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</row>
    <row r="938" spans="1:43">
      <c r="V938" s="17"/>
    </row>
    <row r="939" spans="1:43">
      <c r="H939" s="173" t="s">
        <v>30</v>
      </c>
      <c r="I939" s="173"/>
      <c r="J939" s="173"/>
      <c r="V939" s="17"/>
      <c r="AA939" s="173" t="s">
        <v>31</v>
      </c>
      <c r="AB939" s="173"/>
      <c r="AC939" s="173"/>
    </row>
    <row r="940" spans="1:43">
      <c r="H940" s="173"/>
      <c r="I940" s="173"/>
      <c r="J940" s="173"/>
      <c r="V940" s="17"/>
      <c r="AA940" s="173"/>
      <c r="AB940" s="173"/>
      <c r="AC940" s="173"/>
    </row>
    <row r="941" spans="1:43">
      <c r="V941" s="17"/>
    </row>
    <row r="942" spans="1:43">
      <c r="V942" s="17"/>
      <c r="AP942" s="17"/>
      <c r="AQ942" s="17"/>
    </row>
    <row r="943" spans="1:43" ht="23.25">
      <c r="B943" s="24" t="s">
        <v>73</v>
      </c>
      <c r="V943" s="17"/>
      <c r="X943" s="22" t="s">
        <v>71</v>
      </c>
      <c r="AP943" s="17"/>
      <c r="AQ943" s="17"/>
    </row>
    <row r="944" spans="1:43" ht="23.25">
      <c r="B944" s="23" t="s">
        <v>32</v>
      </c>
      <c r="C944" s="20">
        <f>IF(X899="PAGADO",0,C904)</f>
        <v>-2788.3370000000023</v>
      </c>
      <c r="E944" s="174" t="s">
        <v>20</v>
      </c>
      <c r="F944" s="174"/>
      <c r="G944" s="174"/>
      <c r="H944" s="174"/>
      <c r="V944" s="17"/>
      <c r="X944" s="23" t="s">
        <v>32</v>
      </c>
      <c r="Y944" s="20">
        <f>IF(B1744="PAGADO",0,C949)</f>
        <v>-2788.3370000000023</v>
      </c>
      <c r="AA944" s="174" t="s">
        <v>20</v>
      </c>
      <c r="AB944" s="174"/>
      <c r="AC944" s="174"/>
      <c r="AD944" s="174"/>
      <c r="AP944" s="17"/>
      <c r="AQ944" s="17"/>
    </row>
    <row r="945" spans="2:41">
      <c r="B945" s="1" t="s">
        <v>0</v>
      </c>
      <c r="C945" s="19">
        <f>H960</f>
        <v>0</v>
      </c>
      <c r="E945" s="2" t="s">
        <v>1</v>
      </c>
      <c r="F945" s="2" t="s">
        <v>2</v>
      </c>
      <c r="G945" s="2" t="s">
        <v>3</v>
      </c>
      <c r="H945" s="2" t="s">
        <v>4</v>
      </c>
      <c r="N945" s="2" t="s">
        <v>1</v>
      </c>
      <c r="O945" s="2" t="s">
        <v>5</v>
      </c>
      <c r="P945" s="2" t="s">
        <v>4</v>
      </c>
      <c r="Q945" s="2" t="s">
        <v>6</v>
      </c>
      <c r="R945" s="2" t="s">
        <v>7</v>
      </c>
      <c r="S945" s="3"/>
      <c r="V945" s="17"/>
      <c r="X945" s="1" t="s">
        <v>0</v>
      </c>
      <c r="Y945" s="19">
        <f>AD960</f>
        <v>0</v>
      </c>
      <c r="AA945" s="2" t="s">
        <v>1</v>
      </c>
      <c r="AB945" s="2" t="s">
        <v>2</v>
      </c>
      <c r="AC945" s="2" t="s">
        <v>3</v>
      </c>
      <c r="AD945" s="2" t="s">
        <v>4</v>
      </c>
      <c r="AJ945" s="2" t="s">
        <v>1</v>
      </c>
      <c r="AK945" s="2" t="s">
        <v>5</v>
      </c>
      <c r="AL945" s="2" t="s">
        <v>4</v>
      </c>
      <c r="AM945" s="2" t="s">
        <v>6</v>
      </c>
      <c r="AN945" s="2" t="s">
        <v>7</v>
      </c>
      <c r="AO945" s="3"/>
    </row>
    <row r="946" spans="2:41">
      <c r="C946" s="2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Y946" s="2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24</v>
      </c>
      <c r="C947" s="19">
        <f>IF(C944&gt;0,C944+C945,C945)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24</v>
      </c>
      <c r="Y947" s="19">
        <f>IF(Y944&gt;0,Y944+Y945,Y945)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9</v>
      </c>
      <c r="C948" s="20">
        <f>C972</f>
        <v>2788.3370000000023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9</v>
      </c>
      <c r="Y948" s="20">
        <f>Y972</f>
        <v>2788.3370000000023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6" t="s">
        <v>26</v>
      </c>
      <c r="C949" s="21">
        <f>C947-C948</f>
        <v>-2788.3370000000023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 t="s">
        <v>27</v>
      </c>
      <c r="Y949" s="21">
        <f>Y947-Y948</f>
        <v>-2788.3370000000023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6"/>
      <c r="C950" s="7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75" t="str">
        <f>IF(Y949&lt;0,"NO PAGAR","COBRAR'")</f>
        <v>NO PAGAR</v>
      </c>
      <c r="Y950" s="175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175" t="str">
        <f>IF(C949&lt;0,"NO PAGAR","COBRAR'")</f>
        <v>NO PAGAR</v>
      </c>
      <c r="C951" s="175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/>
      <c r="Y951" s="8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68" t="s">
        <v>9</v>
      </c>
      <c r="C952" s="16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68" t="s">
        <v>9</v>
      </c>
      <c r="Y952" s="16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9" t="str">
        <f>IF(Y904&lt;0,"SALDO ADELANTADO","SALDO A FAVOR '")</f>
        <v>SALDO ADELANTADO</v>
      </c>
      <c r="C953" s="10">
        <f>IF(Y904&lt;=0,Y904*-1)</f>
        <v>2788.3370000000023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9" t="str">
        <f>IF(C949&lt;0,"SALDO ADELANTADO","SALDO A FAVOR'")</f>
        <v>SALDO ADELANTADO</v>
      </c>
      <c r="Y953" s="10">
        <f>IF(C949&lt;=0,C949*-1)</f>
        <v>2788.3370000000023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10</v>
      </c>
      <c r="C954" s="10">
        <f>R962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10</v>
      </c>
      <c r="Y954" s="10">
        <f>AN962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11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11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12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12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13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13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14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14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15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15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16</v>
      </c>
      <c r="C960" s="10"/>
      <c r="E960" s="170" t="s">
        <v>7</v>
      </c>
      <c r="F960" s="171"/>
      <c r="G960" s="172"/>
      <c r="H960" s="5">
        <f>SUM(H946:H959)</f>
        <v>0</v>
      </c>
      <c r="N960" s="3"/>
      <c r="O960" s="3"/>
      <c r="P960" s="3"/>
      <c r="Q960" s="3"/>
      <c r="R960" s="18"/>
      <c r="S960" s="3"/>
      <c r="V960" s="17"/>
      <c r="X960" s="11" t="s">
        <v>16</v>
      </c>
      <c r="Y960" s="10"/>
      <c r="AA960" s="170" t="s">
        <v>7</v>
      </c>
      <c r="AB960" s="171"/>
      <c r="AC960" s="172"/>
      <c r="AD960" s="5">
        <f>SUM(AD946:AD959)</f>
        <v>0</v>
      </c>
      <c r="AJ960" s="3"/>
      <c r="AK960" s="3"/>
      <c r="AL960" s="3"/>
      <c r="AM960" s="3"/>
      <c r="AN960" s="18"/>
      <c r="AO960" s="3"/>
    </row>
    <row r="961" spans="2:41">
      <c r="B961" s="11" t="s">
        <v>17</v>
      </c>
      <c r="C961" s="10"/>
      <c r="E961" s="13"/>
      <c r="F961" s="13"/>
      <c r="G961" s="13"/>
      <c r="N961" s="3"/>
      <c r="O961" s="3"/>
      <c r="P961" s="3"/>
      <c r="Q961" s="3"/>
      <c r="R961" s="18"/>
      <c r="S961" s="3"/>
      <c r="V961" s="17"/>
      <c r="X961" s="11" t="s">
        <v>17</v>
      </c>
      <c r="Y961" s="10"/>
      <c r="AA961" s="13"/>
      <c r="AB961" s="13"/>
      <c r="AC961" s="13"/>
      <c r="AJ961" s="3"/>
      <c r="AK961" s="3"/>
      <c r="AL961" s="3"/>
      <c r="AM961" s="3"/>
      <c r="AN961" s="18"/>
      <c r="AO961" s="3"/>
    </row>
    <row r="962" spans="2:41">
      <c r="B962" s="12"/>
      <c r="C962" s="10"/>
      <c r="N962" s="170" t="s">
        <v>7</v>
      </c>
      <c r="O962" s="171"/>
      <c r="P962" s="171"/>
      <c r="Q962" s="172"/>
      <c r="R962" s="18">
        <f>SUM(R946:R961)</f>
        <v>0</v>
      </c>
      <c r="S962" s="3"/>
      <c r="V962" s="17"/>
      <c r="X962" s="12"/>
      <c r="Y962" s="10"/>
      <c r="AJ962" s="170" t="s">
        <v>7</v>
      </c>
      <c r="AK962" s="171"/>
      <c r="AL962" s="171"/>
      <c r="AM962" s="172"/>
      <c r="AN962" s="18">
        <f>SUM(AN946:AN961)</f>
        <v>0</v>
      </c>
      <c r="AO962" s="3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E965" s="14"/>
      <c r="V965" s="17"/>
      <c r="X965" s="12"/>
      <c r="Y965" s="10"/>
      <c r="AA965" s="14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1"/>
      <c r="C971" s="10"/>
      <c r="V971" s="17"/>
      <c r="X971" s="11"/>
      <c r="Y971" s="10"/>
    </row>
    <row r="972" spans="2:41">
      <c r="B972" s="15" t="s">
        <v>18</v>
      </c>
      <c r="C972" s="16">
        <f>SUM(C953:C971)</f>
        <v>2788.3370000000023</v>
      </c>
      <c r="D972" t="s">
        <v>22</v>
      </c>
      <c r="E972" t="s">
        <v>21</v>
      </c>
      <c r="V972" s="17"/>
      <c r="X972" s="15" t="s">
        <v>18</v>
      </c>
      <c r="Y972" s="16">
        <f>SUM(Y953:Y971)</f>
        <v>2788.3370000000023</v>
      </c>
      <c r="Z972" t="s">
        <v>22</v>
      </c>
      <c r="AA972" t="s">
        <v>21</v>
      </c>
    </row>
    <row r="973" spans="2:41">
      <c r="E973" s="1" t="s">
        <v>19</v>
      </c>
      <c r="V973" s="17"/>
      <c r="AA973" s="1" t="s">
        <v>19</v>
      </c>
    </row>
    <row r="974" spans="2:41">
      <c r="V974" s="17"/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  <c r="AC986" s="176" t="s">
        <v>29</v>
      </c>
      <c r="AD986" s="176"/>
      <c r="AE986" s="176"/>
    </row>
    <row r="987" spans="2:31">
      <c r="H987" s="173" t="s">
        <v>28</v>
      </c>
      <c r="I987" s="173"/>
      <c r="J987" s="173"/>
      <c r="V987" s="17"/>
      <c r="AC987" s="176"/>
      <c r="AD987" s="176"/>
      <c r="AE987" s="176"/>
    </row>
    <row r="988" spans="2:31">
      <c r="H988" s="173"/>
      <c r="I988" s="173"/>
      <c r="J988" s="173"/>
      <c r="V988" s="17"/>
      <c r="AC988" s="176"/>
      <c r="AD988" s="176"/>
      <c r="AE988" s="176"/>
    </row>
    <row r="989" spans="2:31">
      <c r="V989" s="17"/>
    </row>
    <row r="990" spans="2:31">
      <c r="V990" s="17"/>
    </row>
    <row r="991" spans="2:31" ht="23.25">
      <c r="B991" s="22" t="s">
        <v>72</v>
      </c>
      <c r="V991" s="17"/>
      <c r="X991" s="22" t="s">
        <v>74</v>
      </c>
    </row>
    <row r="992" spans="2:31" ht="23.25">
      <c r="B992" s="23" t="s">
        <v>32</v>
      </c>
      <c r="C992" s="20">
        <f>IF(X944="PAGADO",0,Y949)</f>
        <v>-2788.3370000000023</v>
      </c>
      <c r="E992" s="174" t="s">
        <v>20</v>
      </c>
      <c r="F992" s="174"/>
      <c r="G992" s="174"/>
      <c r="H992" s="174"/>
      <c r="V992" s="17"/>
      <c r="X992" s="23" t="s">
        <v>32</v>
      </c>
      <c r="Y992" s="20">
        <f>IF(B992="PAGADO",0,C997)</f>
        <v>-2788.3370000000023</v>
      </c>
      <c r="AA992" s="174" t="s">
        <v>20</v>
      </c>
      <c r="AB992" s="174"/>
      <c r="AC992" s="174"/>
      <c r="AD992" s="174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C1019</f>
        <v>2788.3370000000023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Y1019</f>
        <v>2788.3370000000023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25</v>
      </c>
      <c r="C997" s="21">
        <f>C995-C996</f>
        <v>-2788.3370000000023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8</v>
      </c>
      <c r="Y997" s="21">
        <f>Y995-Y996</f>
        <v>-2788.3370000000023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6.25">
      <c r="B998" s="177" t="str">
        <f>IF(C997&lt;0,"NO PAGAR","COBRAR")</f>
        <v>NO PAGAR</v>
      </c>
      <c r="C998" s="17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77" t="str">
        <f>IF(Y997&lt;0,"NO PAGAR","COBRAR")</f>
        <v>NO PAGAR</v>
      </c>
      <c r="Y998" s="17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68" t="s">
        <v>9</v>
      </c>
      <c r="C999" s="16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68" t="s">
        <v>9</v>
      </c>
      <c r="Y999" s="16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IF(C1033&lt;0,"SALDO A FAVOR","SALDO ADELANTAD0'")</f>
        <v>SALDO ADELANTAD0'</v>
      </c>
      <c r="C1000" s="10">
        <f>IF(Y944&lt;=0,Y944*-1)</f>
        <v>2788.3370000000023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IF(C997&lt;0,"SALDO ADELANTADO","SALDO A FAVOR'")</f>
        <v>SALDO ADELANTADO</v>
      </c>
      <c r="Y1000" s="10">
        <f>IF(C997&lt;=0,C997*-1)</f>
        <v>2788.3370000000023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R1010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AN1010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70" t="s">
        <v>7</v>
      </c>
      <c r="F1008" s="171"/>
      <c r="G1008" s="172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70" t="s">
        <v>7</v>
      </c>
      <c r="AB1008" s="171"/>
      <c r="AC1008" s="172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2"/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70" t="s">
        <v>7</v>
      </c>
      <c r="O1010" s="171"/>
      <c r="P1010" s="171"/>
      <c r="Q1010" s="172"/>
      <c r="R1010" s="18">
        <f>SUM(R994:R1009)</f>
        <v>0</v>
      </c>
      <c r="S1010" s="3"/>
      <c r="V1010" s="17"/>
      <c r="X1010" s="12"/>
      <c r="Y1010" s="10"/>
      <c r="AJ1010" s="170" t="s">
        <v>7</v>
      </c>
      <c r="AK1010" s="171"/>
      <c r="AL1010" s="171"/>
      <c r="AM1010" s="172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2788.3370000000023</v>
      </c>
      <c r="V1019" s="17"/>
      <c r="X1019" s="15" t="s">
        <v>18</v>
      </c>
      <c r="Y1019" s="16">
        <f>SUM(Y1000:Y1018)</f>
        <v>2788.3370000000023</v>
      </c>
    </row>
    <row r="1020" spans="2:41">
      <c r="D1020" t="s">
        <v>22</v>
      </c>
      <c r="E1020" t="s">
        <v>21</v>
      </c>
      <c r="V1020" s="17"/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</row>
    <row r="1031" spans="1:43">
      <c r="V1031" s="17"/>
    </row>
    <row r="1032" spans="1:43">
      <c r="H1032" s="173" t="s">
        <v>30</v>
      </c>
      <c r="I1032" s="173"/>
      <c r="J1032" s="173"/>
      <c r="V1032" s="17"/>
      <c r="AA1032" s="173" t="s">
        <v>31</v>
      </c>
      <c r="AB1032" s="173"/>
      <c r="AC1032" s="173"/>
    </row>
    <row r="1033" spans="1:43">
      <c r="H1033" s="173"/>
      <c r="I1033" s="173"/>
      <c r="J1033" s="173"/>
      <c r="V1033" s="17"/>
      <c r="AA1033" s="173"/>
      <c r="AB1033" s="173"/>
      <c r="AC1033" s="173"/>
    </row>
    <row r="1034" spans="1:43">
      <c r="V1034" s="17"/>
    </row>
    <row r="1035" spans="1:43">
      <c r="V1035" s="17"/>
      <c r="AP1035" s="17"/>
      <c r="AQ1035" s="17"/>
    </row>
    <row r="1036" spans="1:43" ht="23.25">
      <c r="B1036" s="24" t="s">
        <v>72</v>
      </c>
      <c r="V1036" s="17"/>
      <c r="X1036" s="22" t="s">
        <v>72</v>
      </c>
      <c r="AP1036" s="17"/>
      <c r="AQ1036" s="17"/>
    </row>
    <row r="1037" spans="1:43" ht="23.25">
      <c r="B1037" s="23" t="s">
        <v>32</v>
      </c>
      <c r="C1037" s="20">
        <f>IF(X992="PAGADO",0,C997)</f>
        <v>-2788.3370000000023</v>
      </c>
      <c r="E1037" s="174" t="s">
        <v>20</v>
      </c>
      <c r="F1037" s="174"/>
      <c r="G1037" s="174"/>
      <c r="H1037" s="174"/>
      <c r="V1037" s="17"/>
      <c r="X1037" s="23" t="s">
        <v>32</v>
      </c>
      <c r="Y1037" s="20">
        <f>IF(B1837="PAGADO",0,C1042)</f>
        <v>-2788.3370000000023</v>
      </c>
      <c r="AA1037" s="174" t="s">
        <v>20</v>
      </c>
      <c r="AB1037" s="174"/>
      <c r="AC1037" s="174"/>
      <c r="AD1037" s="174"/>
      <c r="AP1037" s="17"/>
      <c r="AQ1037" s="17"/>
    </row>
    <row r="1038" spans="1:43">
      <c r="B1038" s="1" t="s">
        <v>0</v>
      </c>
      <c r="C1038" s="19">
        <f>H1053</f>
        <v>0</v>
      </c>
      <c r="E1038" s="2" t="s">
        <v>1</v>
      </c>
      <c r="F1038" s="2" t="s">
        <v>2</v>
      </c>
      <c r="G1038" s="2" t="s">
        <v>3</v>
      </c>
      <c r="H1038" s="2" t="s">
        <v>4</v>
      </c>
      <c r="N1038" s="2" t="s">
        <v>1</v>
      </c>
      <c r="O1038" s="2" t="s">
        <v>5</v>
      </c>
      <c r="P1038" s="2" t="s">
        <v>4</v>
      </c>
      <c r="Q1038" s="2" t="s">
        <v>6</v>
      </c>
      <c r="R1038" s="2" t="s">
        <v>7</v>
      </c>
      <c r="S1038" s="3"/>
      <c r="V1038" s="17"/>
      <c r="X1038" s="1" t="s">
        <v>0</v>
      </c>
      <c r="Y1038" s="19">
        <f>AD1053</f>
        <v>0</v>
      </c>
      <c r="AA1038" s="2" t="s">
        <v>1</v>
      </c>
      <c r="AB1038" s="2" t="s">
        <v>2</v>
      </c>
      <c r="AC1038" s="2" t="s">
        <v>3</v>
      </c>
      <c r="AD1038" s="2" t="s">
        <v>4</v>
      </c>
      <c r="AJ1038" s="2" t="s">
        <v>1</v>
      </c>
      <c r="AK1038" s="2" t="s">
        <v>5</v>
      </c>
      <c r="AL1038" s="2" t="s">
        <v>4</v>
      </c>
      <c r="AM1038" s="2" t="s">
        <v>6</v>
      </c>
      <c r="AN1038" s="2" t="s">
        <v>7</v>
      </c>
      <c r="AO1038" s="3"/>
    </row>
    <row r="1039" spans="1:43">
      <c r="C1039" s="2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Y1039" s="2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24</v>
      </c>
      <c r="C1040" s="19">
        <f>IF(C1037&gt;0,C1037+C1038,C1038)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24</v>
      </c>
      <c r="Y1040" s="19">
        <f>IF(Y1037&gt;0,Y1037+Y1038,Y1038)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9</v>
      </c>
      <c r="C1041" s="20">
        <f>C1065</f>
        <v>2788.3370000000023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9</v>
      </c>
      <c r="Y1041" s="20">
        <f>Y1065</f>
        <v>2788.3370000000023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6" t="s">
        <v>26</v>
      </c>
      <c r="C1042" s="21">
        <f>C1040-C1041</f>
        <v>-2788.3370000000023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6" t="s">
        <v>27</v>
      </c>
      <c r="Y1042" s="21">
        <f>Y1040-Y1041</f>
        <v>-2788.3370000000023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6"/>
      <c r="C1043" s="7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75" t="str">
        <f>IF(Y1042&lt;0,"NO PAGAR","COBRAR'")</f>
        <v>NO PAGAR</v>
      </c>
      <c r="Y1043" s="175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175" t="str">
        <f>IF(C1042&lt;0,"NO PAGAR","COBRAR'")</f>
        <v>NO PAGAR</v>
      </c>
      <c r="C1044" s="175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/>
      <c r="Y1044" s="8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68" t="s">
        <v>9</v>
      </c>
      <c r="C1045" s="16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68" t="s">
        <v>9</v>
      </c>
      <c r="Y1045" s="16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9" t="str">
        <f>IF(Y997&lt;0,"SALDO ADELANTADO","SALDO A FAVOR '")</f>
        <v>SALDO ADELANTADO</v>
      </c>
      <c r="C1046" s="10">
        <f>IF(Y997&lt;=0,Y997*-1)</f>
        <v>2788.3370000000023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9" t="str">
        <f>IF(C1042&lt;0,"SALDO ADELANTADO","SALDO A FAVOR'")</f>
        <v>SALDO ADELANTADO</v>
      </c>
      <c r="Y1046" s="10">
        <f>IF(C1042&lt;=0,C1042*-1)</f>
        <v>2788.3370000000023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10</v>
      </c>
      <c r="C1047" s="10">
        <f>R1055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10</v>
      </c>
      <c r="Y1047" s="10">
        <f>AN1055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11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11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12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12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13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13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14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14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15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15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16</v>
      </c>
      <c r="C1053" s="10"/>
      <c r="E1053" s="170" t="s">
        <v>7</v>
      </c>
      <c r="F1053" s="171"/>
      <c r="G1053" s="172"/>
      <c r="H1053" s="5">
        <f>SUM(H1039:H1052)</f>
        <v>0</v>
      </c>
      <c r="N1053" s="3"/>
      <c r="O1053" s="3"/>
      <c r="P1053" s="3"/>
      <c r="Q1053" s="3"/>
      <c r="R1053" s="18"/>
      <c r="S1053" s="3"/>
      <c r="V1053" s="17"/>
      <c r="X1053" s="11" t="s">
        <v>16</v>
      </c>
      <c r="Y1053" s="10"/>
      <c r="AA1053" s="170" t="s">
        <v>7</v>
      </c>
      <c r="AB1053" s="171"/>
      <c r="AC1053" s="172"/>
      <c r="AD1053" s="5">
        <f>SUM(AD1039:AD1052)</f>
        <v>0</v>
      </c>
      <c r="AJ1053" s="3"/>
      <c r="AK1053" s="3"/>
      <c r="AL1053" s="3"/>
      <c r="AM1053" s="3"/>
      <c r="AN1053" s="18"/>
      <c r="AO1053" s="3"/>
    </row>
    <row r="1054" spans="2:41">
      <c r="B1054" s="11" t="s">
        <v>17</v>
      </c>
      <c r="C1054" s="10"/>
      <c r="E1054" s="13"/>
      <c r="F1054" s="13"/>
      <c r="G1054" s="13"/>
      <c r="N1054" s="3"/>
      <c r="O1054" s="3"/>
      <c r="P1054" s="3"/>
      <c r="Q1054" s="3"/>
      <c r="R1054" s="18"/>
      <c r="S1054" s="3"/>
      <c r="V1054" s="17"/>
      <c r="X1054" s="11" t="s">
        <v>17</v>
      </c>
      <c r="Y1054" s="10"/>
      <c r="AA1054" s="13"/>
      <c r="AB1054" s="13"/>
      <c r="AC1054" s="13"/>
      <c r="AJ1054" s="3"/>
      <c r="AK1054" s="3"/>
      <c r="AL1054" s="3"/>
      <c r="AM1054" s="3"/>
      <c r="AN1054" s="18"/>
      <c r="AO1054" s="3"/>
    </row>
    <row r="1055" spans="2:41">
      <c r="B1055" s="12"/>
      <c r="C1055" s="10"/>
      <c r="N1055" s="170" t="s">
        <v>7</v>
      </c>
      <c r="O1055" s="171"/>
      <c r="P1055" s="171"/>
      <c r="Q1055" s="172"/>
      <c r="R1055" s="18">
        <f>SUM(R1039:R1054)</f>
        <v>0</v>
      </c>
      <c r="S1055" s="3"/>
      <c r="V1055" s="17"/>
      <c r="X1055" s="12"/>
      <c r="Y1055" s="10"/>
      <c r="AJ1055" s="170" t="s">
        <v>7</v>
      </c>
      <c r="AK1055" s="171"/>
      <c r="AL1055" s="171"/>
      <c r="AM1055" s="172"/>
      <c r="AN1055" s="18">
        <f>SUM(AN1039:AN1054)</f>
        <v>0</v>
      </c>
      <c r="AO1055" s="3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E1058" s="14"/>
      <c r="V1058" s="17"/>
      <c r="X1058" s="12"/>
      <c r="Y1058" s="10"/>
      <c r="AA1058" s="14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1"/>
      <c r="C1064" s="10"/>
      <c r="V1064" s="17"/>
      <c r="X1064" s="11"/>
      <c r="Y1064" s="10"/>
    </row>
    <row r="1065" spans="2:27">
      <c r="B1065" s="15" t="s">
        <v>18</v>
      </c>
      <c r="C1065" s="16">
        <f>SUM(C1046:C1064)</f>
        <v>2788.3370000000023</v>
      </c>
      <c r="D1065" t="s">
        <v>22</v>
      </c>
      <c r="E1065" t="s">
        <v>21</v>
      </c>
      <c r="V1065" s="17"/>
      <c r="X1065" s="15" t="s">
        <v>18</v>
      </c>
      <c r="Y1065" s="16">
        <f>SUM(Y1046:Y1064)</f>
        <v>2788.3370000000023</v>
      </c>
      <c r="Z1065" t="s">
        <v>22</v>
      </c>
      <c r="AA1065" t="s">
        <v>21</v>
      </c>
    </row>
    <row r="1066" spans="2:27">
      <c r="E1066" s="1" t="s">
        <v>19</v>
      </c>
      <c r="V1066" s="17"/>
      <c r="AA1066" s="1" t="s">
        <v>19</v>
      </c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530:H530"/>
    <mergeCell ref="AA530:AD530"/>
    <mergeCell ref="B536:C536"/>
    <mergeCell ref="X536:Y536"/>
    <mergeCell ref="B537:C537"/>
    <mergeCell ref="X537:Y537"/>
    <mergeCell ref="E498:G498"/>
    <mergeCell ref="AA498:AC498"/>
    <mergeCell ref="N500:Q500"/>
    <mergeCell ref="B578:C578"/>
    <mergeCell ref="B579:C579"/>
    <mergeCell ref="X579:Y579"/>
    <mergeCell ref="E546:G546"/>
    <mergeCell ref="AA546:AC546"/>
    <mergeCell ref="N548:Q548"/>
    <mergeCell ref="AJ548:AM548"/>
    <mergeCell ref="H566:J567"/>
    <mergeCell ref="AA566:AC567"/>
    <mergeCell ref="E587:G587"/>
    <mergeCell ref="AA587:AC587"/>
    <mergeCell ref="N589:Q589"/>
    <mergeCell ref="AJ589:AM589"/>
    <mergeCell ref="AC613:AE615"/>
    <mergeCell ref="H614:J615"/>
    <mergeCell ref="E571:H571"/>
    <mergeCell ref="AA571:AD571"/>
    <mergeCell ref="X577:Y577"/>
    <mergeCell ref="E635:G635"/>
    <mergeCell ref="AA635:AC635"/>
    <mergeCell ref="N637:Q637"/>
    <mergeCell ref="AJ637:AM637"/>
    <mergeCell ref="H659:J660"/>
    <mergeCell ref="AA659:AC660"/>
    <mergeCell ref="E619:H619"/>
    <mergeCell ref="AA619:AD619"/>
    <mergeCell ref="B625:C625"/>
    <mergeCell ref="X625:Y625"/>
    <mergeCell ref="B626:C626"/>
    <mergeCell ref="X626:Y626"/>
    <mergeCell ref="AJ682:AM682"/>
    <mergeCell ref="AC706:AE708"/>
    <mergeCell ref="H707:J708"/>
    <mergeCell ref="E664:H664"/>
    <mergeCell ref="AA664:AD664"/>
    <mergeCell ref="X670:Y670"/>
    <mergeCell ref="B671:C671"/>
    <mergeCell ref="B672:C672"/>
    <mergeCell ref="X672:Y672"/>
    <mergeCell ref="E712:H712"/>
    <mergeCell ref="AA712:AD712"/>
    <mergeCell ref="B718:C718"/>
    <mergeCell ref="X718:Y718"/>
    <mergeCell ref="B719:C719"/>
    <mergeCell ref="X719:Y719"/>
    <mergeCell ref="E680:G680"/>
    <mergeCell ref="AA680:AC680"/>
    <mergeCell ref="N682:Q682"/>
    <mergeCell ref="B764:C764"/>
    <mergeCell ref="B765:C765"/>
    <mergeCell ref="X765:Y765"/>
    <mergeCell ref="E728:G728"/>
    <mergeCell ref="AA728:AC728"/>
    <mergeCell ref="N730:Q730"/>
    <mergeCell ref="AJ730:AM730"/>
    <mergeCell ref="H752:J753"/>
    <mergeCell ref="AA752:AC753"/>
    <mergeCell ref="E773:G773"/>
    <mergeCell ref="AA773:AC773"/>
    <mergeCell ref="N775:Q775"/>
    <mergeCell ref="AJ775:AM775"/>
    <mergeCell ref="AC799:AE801"/>
    <mergeCell ref="H800:J801"/>
    <mergeCell ref="E757:H757"/>
    <mergeCell ref="AA757:AD757"/>
    <mergeCell ref="X763:Y763"/>
    <mergeCell ref="E821:G821"/>
    <mergeCell ref="AA821:AC821"/>
    <mergeCell ref="N823:Q823"/>
    <mergeCell ref="AJ823:AM823"/>
    <mergeCell ref="H845:J846"/>
    <mergeCell ref="AA845:AC846"/>
    <mergeCell ref="E805:H805"/>
    <mergeCell ref="AA805:AD805"/>
    <mergeCell ref="B811:C811"/>
    <mergeCell ref="X811:Y811"/>
    <mergeCell ref="B812:C812"/>
    <mergeCell ref="X812:Y812"/>
    <mergeCell ref="AJ868:AM868"/>
    <mergeCell ref="AC893:AE895"/>
    <mergeCell ref="H894:J895"/>
    <mergeCell ref="E850:H850"/>
    <mergeCell ref="AA850:AD850"/>
    <mergeCell ref="X856:Y856"/>
    <mergeCell ref="B857:C857"/>
    <mergeCell ref="B858:C858"/>
    <mergeCell ref="X858:Y858"/>
    <mergeCell ref="E899:H899"/>
    <mergeCell ref="AA899:AD899"/>
    <mergeCell ref="B905:C905"/>
    <mergeCell ref="X905:Y905"/>
    <mergeCell ref="B906:C906"/>
    <mergeCell ref="X906:Y906"/>
    <mergeCell ref="E866:G866"/>
    <mergeCell ref="AA866:AC866"/>
    <mergeCell ref="N868:Q868"/>
    <mergeCell ref="B951:C951"/>
    <mergeCell ref="B952:C952"/>
    <mergeCell ref="X952:Y952"/>
    <mergeCell ref="E915:G915"/>
    <mergeCell ref="AA915:AC915"/>
    <mergeCell ref="N917:Q917"/>
    <mergeCell ref="AJ917:AM917"/>
    <mergeCell ref="H939:J940"/>
    <mergeCell ref="AA939:AC940"/>
    <mergeCell ref="E960:G960"/>
    <mergeCell ref="AA960:AC960"/>
    <mergeCell ref="N962:Q962"/>
    <mergeCell ref="AJ962:AM962"/>
    <mergeCell ref="AC986:AE988"/>
    <mergeCell ref="H987:J988"/>
    <mergeCell ref="E944:H944"/>
    <mergeCell ref="AA944:AD944"/>
    <mergeCell ref="X950:Y950"/>
    <mergeCell ref="E1008:G1008"/>
    <mergeCell ref="AA1008:AC1008"/>
    <mergeCell ref="N1010:Q1010"/>
    <mergeCell ref="AJ1010:AM1010"/>
    <mergeCell ref="H1032:J1033"/>
    <mergeCell ref="AA1032:AC1033"/>
    <mergeCell ref="E992:H992"/>
    <mergeCell ref="AA992:AD992"/>
    <mergeCell ref="B998:C998"/>
    <mergeCell ref="X998:Y998"/>
    <mergeCell ref="B999:C999"/>
    <mergeCell ref="X999:Y999"/>
    <mergeCell ref="E1053:G1053"/>
    <mergeCell ref="AA1053:AC1053"/>
    <mergeCell ref="N1055:Q1055"/>
    <mergeCell ref="AJ1055:AM1055"/>
    <mergeCell ref="E1037:H1037"/>
    <mergeCell ref="AA1037:AD1037"/>
    <mergeCell ref="X1043:Y1043"/>
    <mergeCell ref="B1044:C1044"/>
    <mergeCell ref="B1045:C1045"/>
    <mergeCell ref="X1045:Y104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72"/>
  <sheetViews>
    <sheetView topLeftCell="W517" zoomScale="93" zoomScaleNormal="93" workbookViewId="0">
      <selection activeCell="AN525" sqref="AN525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74" t="s">
        <v>79</v>
      </c>
      <c r="F8" s="174"/>
      <c r="G8" s="174"/>
      <c r="H8" s="174"/>
      <c r="V8" s="17"/>
      <c r="X8" s="23" t="s">
        <v>32</v>
      </c>
      <c r="Y8" s="20">
        <f>IF(B8="PAGADO",0,C13)</f>
        <v>0</v>
      </c>
      <c r="AA8" s="174" t="s">
        <v>148</v>
      </c>
      <c r="AB8" s="174"/>
      <c r="AC8" s="174"/>
      <c r="AD8" s="174"/>
      <c r="AK8" s="187" t="s">
        <v>110</v>
      </c>
      <c r="AL8" s="187"/>
      <c r="AM8" s="18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NO PAGAR</v>
      </c>
      <c r="Y14" s="17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70" t="s">
        <v>7</v>
      </c>
      <c r="AB24" s="171"/>
      <c r="AC24" s="17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0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74" t="s">
        <v>79</v>
      </c>
      <c r="F53" s="174"/>
      <c r="G53" s="174"/>
      <c r="H53" s="174"/>
      <c r="V53" s="17"/>
      <c r="X53" s="23" t="s">
        <v>32</v>
      </c>
      <c r="Y53" s="20">
        <f>IF(B53="PAGADO",0,C58)</f>
        <v>251.97000000000011</v>
      </c>
      <c r="AA53" s="174" t="s">
        <v>148</v>
      </c>
      <c r="AB53" s="174"/>
      <c r="AC53" s="174"/>
      <c r="AD53" s="174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70" t="s">
        <v>7</v>
      </c>
      <c r="F69" s="171"/>
      <c r="G69" s="17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76" t="s">
        <v>29</v>
      </c>
      <c r="AD97" s="176"/>
      <c r="AE97" s="176"/>
    </row>
    <row r="98" spans="2:41">
      <c r="H98" s="173" t="s">
        <v>28</v>
      </c>
      <c r="I98" s="173"/>
      <c r="J98" s="173"/>
      <c r="V98" s="17"/>
      <c r="AC98" s="176"/>
      <c r="AD98" s="176"/>
      <c r="AE98" s="176"/>
    </row>
    <row r="99" spans="2:41">
      <c r="H99" s="173"/>
      <c r="I99" s="173"/>
      <c r="J99" s="173"/>
      <c r="V99" s="17"/>
      <c r="AC99" s="176"/>
      <c r="AD99" s="176"/>
      <c r="AE99" s="17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74" t="s">
        <v>79</v>
      </c>
      <c r="F103" s="174"/>
      <c r="G103" s="174"/>
      <c r="H103" s="174"/>
      <c r="V103" s="17"/>
      <c r="X103" s="23" t="s">
        <v>156</v>
      </c>
      <c r="Y103" s="20">
        <f>IF(B103="PAGADO",0,C108)</f>
        <v>1501.97</v>
      </c>
      <c r="AA103" s="174" t="s">
        <v>79</v>
      </c>
      <c r="AB103" s="174"/>
      <c r="AC103" s="174"/>
      <c r="AD103" s="174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77" t="str">
        <f>IF(C108&lt;0,"NO PAGAR","COBRAR")</f>
        <v>COBRAR</v>
      </c>
      <c r="C109" s="17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77" t="str">
        <f>IF(Y108&lt;0,"NO PAGAR","COBRAR")</f>
        <v>COBRAR</v>
      </c>
      <c r="Y109" s="17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68" t="s">
        <v>9</v>
      </c>
      <c r="C110" s="16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68" t="s">
        <v>9</v>
      </c>
      <c r="Y110" s="16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70" t="s">
        <v>7</v>
      </c>
      <c r="F119" s="171"/>
      <c r="G119" s="17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70" t="s">
        <v>7</v>
      </c>
      <c r="AB119" s="171"/>
      <c r="AC119" s="17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70" t="s">
        <v>7</v>
      </c>
      <c r="O121" s="171"/>
      <c r="P121" s="171"/>
      <c r="Q121" s="172"/>
      <c r="R121" s="18">
        <f>SUM(R105:R120)</f>
        <v>0</v>
      </c>
      <c r="S121" s="3"/>
      <c r="V121" s="17"/>
      <c r="X121" s="12"/>
      <c r="Y121" s="10"/>
      <c r="AJ121" s="170" t="s">
        <v>7</v>
      </c>
      <c r="AK121" s="171"/>
      <c r="AL121" s="171"/>
      <c r="AM121" s="172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73" t="s">
        <v>30</v>
      </c>
      <c r="I130" s="173"/>
      <c r="J130" s="173"/>
      <c r="V130" s="17"/>
      <c r="AA130" s="173" t="s">
        <v>31</v>
      </c>
      <c r="AB130" s="173"/>
      <c r="AC130" s="173"/>
    </row>
    <row r="131" spans="2:41">
      <c r="H131" s="173"/>
      <c r="I131" s="173"/>
      <c r="J131" s="173"/>
      <c r="V131" s="17"/>
      <c r="AA131" s="173"/>
      <c r="AB131" s="173"/>
      <c r="AC131" s="173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74" t="s">
        <v>148</v>
      </c>
      <c r="F135" s="174"/>
      <c r="G135" s="174"/>
      <c r="H135" s="174"/>
      <c r="V135" s="17"/>
      <c r="X135" s="23" t="s">
        <v>32</v>
      </c>
      <c r="Y135" s="20">
        <f>IF(B135="PAGADO",0,C140)</f>
        <v>0</v>
      </c>
      <c r="AA135" s="174" t="s">
        <v>356</v>
      </c>
      <c r="AB135" s="174"/>
      <c r="AC135" s="174"/>
      <c r="AD135" s="174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75" t="str">
        <f>IF(Y140&lt;0,"NO PAGAR","COBRAR'")</f>
        <v>COBRAR'</v>
      </c>
      <c r="Y141" s="175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75" t="str">
        <f>IF(C140&lt;0,"NO PAGAR","COBRAR'")</f>
        <v>COBRAR'</v>
      </c>
      <c r="C142" s="175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68" t="s">
        <v>9</v>
      </c>
      <c r="C143" s="169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68" t="s">
        <v>9</v>
      </c>
      <c r="Y143" s="169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70" t="s">
        <v>7</v>
      </c>
      <c r="F151" s="171"/>
      <c r="G151" s="17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70" t="s">
        <v>7</v>
      </c>
      <c r="AB151" s="171"/>
      <c r="AC151" s="17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70" t="s">
        <v>7</v>
      </c>
      <c r="O153" s="171"/>
      <c r="P153" s="171"/>
      <c r="Q153" s="172"/>
      <c r="R153" s="18">
        <f>SUM(R137:R152)</f>
        <v>0</v>
      </c>
      <c r="S153" s="3"/>
      <c r="V153" s="17"/>
      <c r="X153" s="12"/>
      <c r="Y153" s="10"/>
      <c r="AJ153" s="170" t="s">
        <v>7</v>
      </c>
      <c r="AK153" s="171"/>
      <c r="AL153" s="171"/>
      <c r="AM153" s="172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76" t="s">
        <v>29</v>
      </c>
      <c r="AD169" s="176"/>
      <c r="AE169" s="176"/>
    </row>
    <row r="170" spans="2:41">
      <c r="H170" s="173" t="s">
        <v>28</v>
      </c>
      <c r="I170" s="173"/>
      <c r="J170" s="173"/>
      <c r="V170" s="17"/>
      <c r="AC170" s="176"/>
      <c r="AD170" s="176"/>
      <c r="AE170" s="176"/>
    </row>
    <row r="171" spans="2:41">
      <c r="H171" s="173"/>
      <c r="I171" s="173"/>
      <c r="J171" s="173"/>
      <c r="V171" s="17"/>
      <c r="AC171" s="176"/>
      <c r="AD171" s="176"/>
      <c r="AE171" s="17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74" t="s">
        <v>79</v>
      </c>
      <c r="F175" s="174"/>
      <c r="G175" s="174"/>
      <c r="H175" s="174"/>
      <c r="V175" s="17"/>
      <c r="X175" s="23" t="s">
        <v>32</v>
      </c>
      <c r="Y175" s="20">
        <f>IF(B175="PAGADO",0,C180)</f>
        <v>0</v>
      </c>
      <c r="AA175" s="174" t="s">
        <v>356</v>
      </c>
      <c r="AB175" s="174"/>
      <c r="AC175" s="174"/>
      <c r="AD175" s="174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77" t="str">
        <f>IF(C180&lt;0,"NO PAGAR","COBRAR")</f>
        <v>COBRAR</v>
      </c>
      <c r="C181" s="17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77" t="str">
        <f>IF(Y180&lt;0,"NO PAGAR","COBRAR")</f>
        <v>NO PAGAR</v>
      </c>
      <c r="Y181" s="17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68" t="s">
        <v>9</v>
      </c>
      <c r="C182" s="16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68" t="s">
        <v>9</v>
      </c>
      <c r="Y182" s="16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70" t="s">
        <v>7</v>
      </c>
      <c r="F191" s="171"/>
      <c r="G191" s="17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70" t="s">
        <v>7</v>
      </c>
      <c r="AB191" s="171"/>
      <c r="AC191" s="17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70" t="s">
        <v>7</v>
      </c>
      <c r="O193" s="171"/>
      <c r="P193" s="171"/>
      <c r="Q193" s="172"/>
      <c r="R193" s="18">
        <f>SUM(R177:R192)</f>
        <v>400</v>
      </c>
      <c r="S193" s="3"/>
      <c r="V193" s="17"/>
      <c r="X193" s="12"/>
      <c r="Y193" s="10"/>
      <c r="AJ193" s="170" t="s">
        <v>7</v>
      </c>
      <c r="AK193" s="171"/>
      <c r="AL193" s="171"/>
      <c r="AM193" s="172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73" t="s">
        <v>30</v>
      </c>
      <c r="I207" s="173"/>
      <c r="J207" s="173"/>
      <c r="V207" s="17"/>
      <c r="AA207" s="173" t="s">
        <v>31</v>
      </c>
      <c r="AB207" s="173"/>
      <c r="AC207" s="173"/>
    </row>
    <row r="208" spans="1:43">
      <c r="H208" s="173"/>
      <c r="I208" s="173"/>
      <c r="J208" s="173"/>
      <c r="V208" s="17"/>
      <c r="AA208" s="173"/>
      <c r="AB208" s="173"/>
      <c r="AC208" s="173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74" t="s">
        <v>356</v>
      </c>
      <c r="F212" s="174"/>
      <c r="G212" s="174"/>
      <c r="H212" s="174"/>
      <c r="V212" s="17"/>
      <c r="X212" s="23" t="s">
        <v>130</v>
      </c>
      <c r="Y212" s="20">
        <f>IF(B212="PAGADO",0,C217)</f>
        <v>0</v>
      </c>
      <c r="AA212" s="174" t="s">
        <v>545</v>
      </c>
      <c r="AB212" s="174"/>
      <c r="AC212" s="174"/>
      <c r="AD212" s="174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75" t="str">
        <f>IF(Y217&lt;0,"NO PAGAR","COBRAR'")</f>
        <v>COBRAR'</v>
      </c>
      <c r="Y218" s="175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75" t="str">
        <f>IF(C217&lt;0,"NO PAGAR","COBRAR'")</f>
        <v>COBRAR'</v>
      </c>
      <c r="C219" s="175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68" t="s">
        <v>9</v>
      </c>
      <c r="C220" s="16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68" t="s">
        <v>9</v>
      </c>
      <c r="Y220" s="16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70" t="s">
        <v>7</v>
      </c>
      <c r="F228" s="171"/>
      <c r="G228" s="17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70" t="s">
        <v>7</v>
      </c>
      <c r="AB228" s="171"/>
      <c r="AC228" s="17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70" t="s">
        <v>7</v>
      </c>
      <c r="O230" s="171"/>
      <c r="P230" s="171"/>
      <c r="Q230" s="172"/>
      <c r="R230" s="18">
        <f>SUM(R214:R229)</f>
        <v>0</v>
      </c>
      <c r="S230" s="3"/>
      <c r="V230" s="17"/>
      <c r="X230" s="12"/>
      <c r="Y230" s="10"/>
      <c r="AJ230" s="170" t="s">
        <v>7</v>
      </c>
      <c r="AK230" s="171"/>
      <c r="AL230" s="171"/>
      <c r="AM230" s="172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76" t="s">
        <v>29</v>
      </c>
      <c r="AD253" s="176"/>
      <c r="AE253" s="176"/>
    </row>
    <row r="254" spans="5:31">
      <c r="H254" s="173" t="s">
        <v>28</v>
      </c>
      <c r="I254" s="173"/>
      <c r="J254" s="173"/>
      <c r="V254" s="17"/>
      <c r="AC254" s="176"/>
      <c r="AD254" s="176"/>
      <c r="AE254" s="176"/>
    </row>
    <row r="255" spans="5:31">
      <c r="H255" s="173"/>
      <c r="I255" s="173"/>
      <c r="J255" s="173"/>
      <c r="V255" s="17"/>
      <c r="AC255" s="176"/>
      <c r="AD255" s="176"/>
      <c r="AE255" s="17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74" t="s">
        <v>545</v>
      </c>
      <c r="F259" s="174"/>
      <c r="G259" s="174"/>
      <c r="H259" s="174"/>
      <c r="V259" s="17"/>
      <c r="X259" s="23" t="s">
        <v>32</v>
      </c>
      <c r="Y259" s="20">
        <f>IF(B259="PAGADO",0,C264)</f>
        <v>0</v>
      </c>
      <c r="AA259" s="174" t="s">
        <v>600</v>
      </c>
      <c r="AB259" s="174"/>
      <c r="AC259" s="174"/>
      <c r="AD259" s="174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77" t="str">
        <f>IF(C264&lt;0,"NO PAGAR","COBRAR")</f>
        <v>COBRAR</v>
      </c>
      <c r="C265" s="17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77" t="str">
        <f>IF(Y264&lt;0,"NO PAGAR","COBRAR")</f>
        <v>COBRAR</v>
      </c>
      <c r="Y265" s="17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68" t="s">
        <v>9</v>
      </c>
      <c r="C266" s="16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68" t="s">
        <v>9</v>
      </c>
      <c r="Y266" s="16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70" t="s">
        <v>7</v>
      </c>
      <c r="F275" s="171"/>
      <c r="G275" s="17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70" t="s">
        <v>7</v>
      </c>
      <c r="AB275" s="171"/>
      <c r="AC275" s="17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70" t="s">
        <v>7</v>
      </c>
      <c r="O277" s="171"/>
      <c r="P277" s="171"/>
      <c r="Q277" s="172"/>
      <c r="R277" s="18">
        <f>SUM(R261:R276)</f>
        <v>100</v>
      </c>
      <c r="S277" s="3"/>
      <c r="V277" s="17"/>
      <c r="X277" s="12"/>
      <c r="Y277" s="10"/>
      <c r="AJ277" s="170" t="s">
        <v>7</v>
      </c>
      <c r="AK277" s="171"/>
      <c r="AL277" s="171"/>
      <c r="AM277" s="172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73" t="s">
        <v>30</v>
      </c>
      <c r="I299" s="173"/>
      <c r="J299" s="173"/>
      <c r="V299" s="17"/>
      <c r="AA299" s="173" t="s">
        <v>31</v>
      </c>
      <c r="AB299" s="173"/>
      <c r="AC299" s="173"/>
    </row>
    <row r="300" spans="1:43">
      <c r="H300" s="173"/>
      <c r="I300" s="173"/>
      <c r="J300" s="173"/>
      <c r="V300" s="17"/>
      <c r="AA300" s="173"/>
      <c r="AB300" s="173"/>
      <c r="AC300" s="173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74" t="s">
        <v>356</v>
      </c>
      <c r="F304" s="174"/>
      <c r="G304" s="174"/>
      <c r="H304" s="174"/>
      <c r="V304" s="17"/>
      <c r="X304" s="23" t="s">
        <v>32</v>
      </c>
      <c r="Y304" s="20">
        <f>IF(B1072="PAGADO",0,C309)</f>
        <v>240</v>
      </c>
      <c r="AA304" s="174" t="s">
        <v>677</v>
      </c>
      <c r="AB304" s="174"/>
      <c r="AC304" s="174"/>
      <c r="AD304" s="174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75" t="str">
        <f>IF(Y309&lt;0,"NO PAGAR","COBRAR'")</f>
        <v>COBRAR'</v>
      </c>
      <c r="Y310" s="17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75" t="str">
        <f>IF(C309&lt;0,"NO PAGAR","COBRAR'")</f>
        <v>COBRAR'</v>
      </c>
      <c r="C311" s="175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68" t="s">
        <v>9</v>
      </c>
      <c r="C312" s="16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68" t="s">
        <v>9</v>
      </c>
      <c r="Y312" s="16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70" t="s">
        <v>7</v>
      </c>
      <c r="F320" s="171"/>
      <c r="G320" s="17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70" t="s">
        <v>7</v>
      </c>
      <c r="AB320" s="171"/>
      <c r="AC320" s="17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70" t="s">
        <v>7</v>
      </c>
      <c r="O322" s="171"/>
      <c r="P322" s="171"/>
      <c r="Q322" s="172"/>
      <c r="R322" s="18">
        <f>SUM(R306:R321)</f>
        <v>2552.6999999999998</v>
      </c>
      <c r="S322" s="3"/>
      <c r="V322" s="17"/>
      <c r="X322" s="11"/>
      <c r="Y322" s="10"/>
      <c r="AJ322" s="170" t="s">
        <v>7</v>
      </c>
      <c r="AK322" s="171"/>
      <c r="AL322" s="171"/>
      <c r="AM322" s="172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73" t="s">
        <v>28</v>
      </c>
      <c r="I347" s="173"/>
      <c r="J347" s="173"/>
      <c r="V347" s="17"/>
    </row>
    <row r="348" spans="2:30">
      <c r="H348" s="173"/>
      <c r="I348" s="173"/>
      <c r="J348" s="173"/>
      <c r="V348" s="17"/>
    </row>
    <row r="349" spans="2:30">
      <c r="V349" s="17"/>
      <c r="X349" s="186" t="s">
        <v>64</v>
      </c>
      <c r="AB349" s="183" t="s">
        <v>29</v>
      </c>
      <c r="AC349" s="183"/>
      <c r="AD349" s="183"/>
    </row>
    <row r="350" spans="2:30">
      <c r="V350" s="17"/>
      <c r="X350" s="186"/>
      <c r="AB350" s="183"/>
      <c r="AC350" s="183"/>
      <c r="AD350" s="183"/>
    </row>
    <row r="351" spans="2:30" ht="23.25">
      <c r="B351" s="22" t="s">
        <v>64</v>
      </c>
      <c r="V351" s="17"/>
      <c r="X351" s="186"/>
      <c r="AB351" s="183"/>
      <c r="AC351" s="183"/>
      <c r="AD351" s="183"/>
    </row>
    <row r="352" spans="2:30" ht="23.25">
      <c r="B352" s="23" t="s">
        <v>130</v>
      </c>
      <c r="C352" s="20">
        <f>IF(X304="PAGADO",0,Y309)</f>
        <v>229.98</v>
      </c>
      <c r="E352" s="174" t="s">
        <v>545</v>
      </c>
      <c r="F352" s="174"/>
      <c r="G352" s="174"/>
      <c r="H352" s="174"/>
      <c r="V352" s="17"/>
      <c r="X352" s="23" t="s">
        <v>130</v>
      </c>
      <c r="Y352" s="20">
        <f>IF(B352="PAGADO",0,C357)</f>
        <v>0</v>
      </c>
      <c r="AA352" s="174" t="s">
        <v>677</v>
      </c>
      <c r="AB352" s="174"/>
      <c r="AC352" s="174"/>
      <c r="AD352" s="174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77" t="str">
        <f>IF(C357&lt;0,"NO PAGAR","COBRAR")</f>
        <v>COBRAR</v>
      </c>
      <c r="C358" s="17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77" t="str">
        <f>IF(Y357&lt;0,"NO PAGAR","COBRAR")</f>
        <v>COBRAR</v>
      </c>
      <c r="Y358" s="177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68" t="s">
        <v>9</v>
      </c>
      <c r="C359" s="16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68" t="s">
        <v>9</v>
      </c>
      <c r="Y359" s="169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70" t="s">
        <v>7</v>
      </c>
      <c r="AK363" s="171"/>
      <c r="AL363" s="171"/>
      <c r="AM363" s="172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70" t="s">
        <v>7</v>
      </c>
      <c r="F368" s="171"/>
      <c r="G368" s="17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70" t="s">
        <v>7</v>
      </c>
      <c r="AB368" s="171"/>
      <c r="AC368" s="172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70" t="s">
        <v>7</v>
      </c>
      <c r="O370" s="171"/>
      <c r="P370" s="171"/>
      <c r="Q370" s="172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73" t="s">
        <v>30</v>
      </c>
      <c r="I386" s="173"/>
      <c r="J386" s="173"/>
      <c r="V386" s="17"/>
      <c r="AA386" s="173" t="s">
        <v>31</v>
      </c>
      <c r="AB386" s="173"/>
      <c r="AC386" s="173"/>
    </row>
    <row r="387" spans="2:41">
      <c r="H387" s="173"/>
      <c r="I387" s="173"/>
      <c r="J387" s="173"/>
      <c r="V387" s="17"/>
      <c r="AA387" s="173"/>
      <c r="AB387" s="173"/>
      <c r="AC387" s="173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74" t="s">
        <v>545</v>
      </c>
      <c r="F391" s="174"/>
      <c r="G391" s="174"/>
      <c r="H391" s="174"/>
      <c r="V391" s="17"/>
      <c r="X391" s="23" t="s">
        <v>32</v>
      </c>
      <c r="Y391" s="20">
        <f>IF(B391="PAGADO",0,C396)</f>
        <v>0</v>
      </c>
      <c r="AA391" s="174" t="s">
        <v>841</v>
      </c>
      <c r="AB391" s="174"/>
      <c r="AC391" s="174"/>
      <c r="AD391" s="174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75" t="str">
        <f>IF(Y396&lt;0,"NO PAGAR","COBRAR'")</f>
        <v>COBRAR'</v>
      </c>
      <c r="Y397" s="17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75" t="str">
        <f>IF(C396&lt;0,"NO PAGAR","COBRAR'")</f>
        <v>COBRAR'</v>
      </c>
      <c r="C398" s="175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68" t="s">
        <v>9</v>
      </c>
      <c r="C399" s="169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68" t="s">
        <v>9</v>
      </c>
      <c r="Y399" s="16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70" t="s">
        <v>7</v>
      </c>
      <c r="AK402" s="171"/>
      <c r="AL402" s="171"/>
      <c r="AM402" s="172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70" t="s">
        <v>7</v>
      </c>
      <c r="F407" s="171"/>
      <c r="G407" s="17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70" t="s">
        <v>7</v>
      </c>
      <c r="AB407" s="171"/>
      <c r="AC407" s="172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70" t="s">
        <v>7</v>
      </c>
      <c r="O409" s="171"/>
      <c r="P409" s="171"/>
      <c r="Q409" s="172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76" t="s">
        <v>29</v>
      </c>
      <c r="AD431" s="176"/>
      <c r="AE431" s="176"/>
    </row>
    <row r="432" spans="8:31">
      <c r="H432" s="173" t="s">
        <v>28</v>
      </c>
      <c r="I432" s="173"/>
      <c r="J432" s="173"/>
      <c r="V432" s="17"/>
      <c r="AC432" s="176"/>
      <c r="AD432" s="176"/>
      <c r="AE432" s="176"/>
    </row>
    <row r="433" spans="2:41">
      <c r="H433" s="173"/>
      <c r="I433" s="173"/>
      <c r="J433" s="173"/>
      <c r="V433" s="17"/>
      <c r="AC433" s="176"/>
      <c r="AD433" s="176"/>
      <c r="AE433" s="17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74" t="s">
        <v>356</v>
      </c>
      <c r="F437" s="174"/>
      <c r="G437" s="174"/>
      <c r="H437" s="174"/>
      <c r="V437" s="17"/>
      <c r="X437" s="23" t="s">
        <v>32</v>
      </c>
      <c r="Y437" s="20">
        <f>IF(B437="PAGADO",0,C442)</f>
        <v>0</v>
      </c>
      <c r="AA437" s="174" t="s">
        <v>356</v>
      </c>
      <c r="AB437" s="174"/>
      <c r="AC437" s="174"/>
      <c r="AD437" s="174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77" t="str">
        <f>IF(C442&lt;0,"NO PAGAR","COBRAR")</f>
        <v>COBRAR</v>
      </c>
      <c r="C443" s="17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77" t="str">
        <f>IF(Y442&lt;0,"NO PAGAR","COBRAR")</f>
        <v>NO PAGAR</v>
      </c>
      <c r="Y443" s="17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68" t="s">
        <v>9</v>
      </c>
      <c r="C444" s="16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68" t="s">
        <v>9</v>
      </c>
      <c r="Y444" s="16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70" t="s">
        <v>7</v>
      </c>
      <c r="AK452" s="171"/>
      <c r="AL452" s="171"/>
      <c r="AM452" s="172"/>
      <c r="AN452" s="18">
        <f>SUM(AN436:AN451)</f>
        <v>600</v>
      </c>
      <c r="AO452" s="3"/>
    </row>
    <row r="453" spans="2:42">
      <c r="B453" s="11" t="s">
        <v>17</v>
      </c>
      <c r="C453" s="10"/>
      <c r="E453" s="170" t="s">
        <v>7</v>
      </c>
      <c r="F453" s="171"/>
      <c r="G453" s="17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70" t="s">
        <v>7</v>
      </c>
      <c r="AB453" s="171"/>
      <c r="AC453" s="172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70" t="s">
        <v>7</v>
      </c>
      <c r="O455" s="171"/>
      <c r="P455" s="171"/>
      <c r="Q455" s="172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73" t="s">
        <v>30</v>
      </c>
      <c r="I471" s="173"/>
      <c r="J471" s="173"/>
      <c r="V471" s="17"/>
      <c r="AA471" s="173" t="s">
        <v>31</v>
      </c>
      <c r="AB471" s="173"/>
      <c r="AC471" s="173"/>
    </row>
    <row r="472" spans="1:43">
      <c r="H472" s="173"/>
      <c r="I472" s="173"/>
      <c r="J472" s="173"/>
      <c r="V472" s="17"/>
      <c r="AA472" s="173"/>
      <c r="AB472" s="173"/>
      <c r="AC472" s="173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74" t="s">
        <v>545</v>
      </c>
      <c r="F474" s="174"/>
      <c r="G474" s="174"/>
      <c r="H474" s="174"/>
      <c r="V474" s="17"/>
      <c r="X474" s="23" t="s">
        <v>32</v>
      </c>
      <c r="Y474" s="20">
        <f>IF(B474="PAGADO",0,C479)</f>
        <v>0</v>
      </c>
      <c r="AA474" s="174" t="s">
        <v>545</v>
      </c>
      <c r="AB474" s="174"/>
      <c r="AC474" s="174"/>
      <c r="AD474" s="174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2945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-1000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>
        <v>45106</v>
      </c>
      <c r="AK479" s="3" t="s">
        <v>1005</v>
      </c>
      <c r="AL479" s="3"/>
      <c r="AM479" s="3"/>
      <c r="AN479" s="18">
        <v>1500</v>
      </c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75" t="str">
        <f>IF(Y479&lt;0,"NO PAGAR","COBRAR'")</f>
        <v>NO PAGAR</v>
      </c>
      <c r="Y480" s="175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75" t="str">
        <f>IF(C479&lt;0,"NO PAGAR","COBRAR'")</f>
        <v>COBRAR'</v>
      </c>
      <c r="C481" s="175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68" t="s">
        <v>9</v>
      </c>
      <c r="C482" s="169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68" t="s">
        <v>9</v>
      </c>
      <c r="Y482" s="169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2677.91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70" t="s">
        <v>7</v>
      </c>
      <c r="F490" s="171"/>
      <c r="G490" s="172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70" t="s">
        <v>7</v>
      </c>
      <c r="AB490" s="171"/>
      <c r="AC490" s="172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70" t="s">
        <v>7</v>
      </c>
      <c r="O492" s="171"/>
      <c r="P492" s="171"/>
      <c r="Q492" s="172"/>
      <c r="R492" s="18">
        <f>SUM(R476:R491)</f>
        <v>25</v>
      </c>
      <c r="S492" s="3"/>
      <c r="V492" s="17"/>
      <c r="X492" s="12"/>
      <c r="Y492" s="10"/>
      <c r="AJ492" s="170" t="s">
        <v>7</v>
      </c>
      <c r="AK492" s="171"/>
      <c r="AL492" s="171"/>
      <c r="AM492" s="172"/>
      <c r="AN492" s="18">
        <f>SUM(AN476:AN491)</f>
        <v>2677.91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2945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76" t="s">
        <v>29</v>
      </c>
      <c r="AD516" s="176"/>
      <c r="AE516" s="176"/>
    </row>
    <row r="517" spans="2:41" ht="15.75" customHeight="1">
      <c r="H517" s="173" t="s">
        <v>28</v>
      </c>
      <c r="I517" s="173"/>
      <c r="J517" s="173"/>
      <c r="V517" s="17"/>
      <c r="AC517" s="176"/>
      <c r="AD517" s="176"/>
      <c r="AE517" s="176"/>
    </row>
    <row r="518" spans="2:41">
      <c r="H518" s="173"/>
      <c r="I518" s="173"/>
      <c r="J518" s="173"/>
      <c r="V518" s="17"/>
      <c r="AC518" s="176"/>
      <c r="AD518" s="176"/>
      <c r="AE518" s="176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-1000</v>
      </c>
      <c r="E520" s="174" t="s">
        <v>545</v>
      </c>
      <c r="F520" s="174"/>
      <c r="G520" s="174"/>
      <c r="H520" s="174"/>
      <c r="V520" s="17"/>
      <c r="X520" s="23" t="s">
        <v>32</v>
      </c>
      <c r="Y520" s="20">
        <f>IF(B520="PAGADO",0,C525)</f>
        <v>-1429.17</v>
      </c>
      <c r="AA520" s="174" t="s">
        <v>1053</v>
      </c>
      <c r="AB520" s="174"/>
      <c r="AC520" s="174"/>
      <c r="AD520" s="174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582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1047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24</v>
      </c>
      <c r="Y523" s="19">
        <f>IF(Y520&gt;0,Y520+Y521,Y521)</f>
        <v>582</v>
      </c>
      <c r="AA523" s="4">
        <v>45096</v>
      </c>
      <c r="AB523" s="3" t="s">
        <v>1056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-1847.17</v>
      </c>
      <c r="AA525" s="4"/>
      <c r="AB525" s="3" t="s">
        <v>1057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77" t="str">
        <f>IF(C525&lt;0,"NO PAGAR","COBRAR")</f>
        <v>NO PAGAR</v>
      </c>
      <c r="C526" s="17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77" t="str">
        <f>IF(Y525&lt;0,"NO PAGAR","COBRAR")</f>
        <v>NO PAGAR</v>
      </c>
      <c r="Y526" s="177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68" t="s">
        <v>9</v>
      </c>
      <c r="C527" s="16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68" t="s">
        <v>9</v>
      </c>
      <c r="Y527" s="16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>
        <f>IF(Y479&lt;=0,Y479*-1)</f>
        <v>1000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1033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1028</v>
      </c>
      <c r="C536" s="10">
        <v>255.53</v>
      </c>
      <c r="E536" s="170" t="s">
        <v>7</v>
      </c>
      <c r="F536" s="171"/>
      <c r="G536" s="172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70" t="s">
        <v>7</v>
      </c>
      <c r="AB536" s="171"/>
      <c r="AC536" s="172"/>
      <c r="AD536" s="5">
        <f>SUM(AD522:AD535)</f>
        <v>582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70" t="s">
        <v>7</v>
      </c>
      <c r="O538" s="171"/>
      <c r="P538" s="171"/>
      <c r="Q538" s="172"/>
      <c r="R538" s="18">
        <f>SUM(R522:R537)</f>
        <v>64.5</v>
      </c>
      <c r="S538" s="3"/>
      <c r="V538" s="17"/>
      <c r="X538" s="12"/>
      <c r="Y538" s="10"/>
      <c r="AJ538" s="170" t="s">
        <v>7</v>
      </c>
      <c r="AK538" s="171"/>
      <c r="AL538" s="171"/>
      <c r="AM538" s="172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73" t="s">
        <v>30</v>
      </c>
      <c r="I556" s="173"/>
      <c r="J556" s="173"/>
      <c r="V556" s="17"/>
      <c r="AA556" s="173" t="s">
        <v>31</v>
      </c>
      <c r="AB556" s="173"/>
      <c r="AC556" s="173"/>
    </row>
    <row r="557" spans="1:43">
      <c r="H557" s="173"/>
      <c r="I557" s="173"/>
      <c r="J557" s="173"/>
      <c r="V557" s="17"/>
      <c r="AA557" s="173"/>
      <c r="AB557" s="173"/>
      <c r="AC557" s="173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32</v>
      </c>
      <c r="C561" s="20">
        <f>IF(X520="PAGADO",0,C525)</f>
        <v>-1429.17</v>
      </c>
      <c r="E561" s="174" t="s">
        <v>20</v>
      </c>
      <c r="F561" s="174"/>
      <c r="G561" s="174"/>
      <c r="H561" s="174"/>
      <c r="V561" s="17"/>
      <c r="X561" s="23" t="s">
        <v>32</v>
      </c>
      <c r="Y561" s="20">
        <f>IF(B1361="PAGADO",0,C566)</f>
        <v>-1847.17</v>
      </c>
      <c r="AA561" s="174" t="s">
        <v>20</v>
      </c>
      <c r="AB561" s="174"/>
      <c r="AC561" s="174"/>
      <c r="AD561" s="174"/>
    </row>
    <row r="562" spans="2:41">
      <c r="B562" s="1" t="s">
        <v>0</v>
      </c>
      <c r="C562" s="19">
        <f>H577</f>
        <v>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C589</f>
        <v>1847.17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Y589</f>
        <v>1847.17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-1847.17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-1847.17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75" t="str">
        <f>IF(Y566&lt;0,"NO PAGAR","COBRAR'")</f>
        <v>NO PAGAR</v>
      </c>
      <c r="Y567" s="175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75" t="str">
        <f>IF(C566&lt;0,"NO PAGAR","COBRAR'")</f>
        <v>NO PAGAR</v>
      </c>
      <c r="C568" s="175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68" t="s">
        <v>9</v>
      </c>
      <c r="C569" s="169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68" t="s">
        <v>9</v>
      </c>
      <c r="Y569" s="169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1847.17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ADELANTADO</v>
      </c>
      <c r="Y570" s="10">
        <f>IF(C566&lt;=0,C566*-1)</f>
        <v>1847.17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70" t="s">
        <v>7</v>
      </c>
      <c r="F577" s="171"/>
      <c r="G577" s="172"/>
      <c r="H577" s="5">
        <f>SUM(H563:H576)</f>
        <v>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70" t="s">
        <v>7</v>
      </c>
      <c r="AB577" s="171"/>
      <c r="AC577" s="172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17</v>
      </c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>
      <c r="B579" s="12"/>
      <c r="C579" s="10"/>
      <c r="N579" s="170" t="s">
        <v>7</v>
      </c>
      <c r="O579" s="171"/>
      <c r="P579" s="171"/>
      <c r="Q579" s="172"/>
      <c r="R579" s="18">
        <f>SUM(R563:R578)</f>
        <v>0</v>
      </c>
      <c r="S579" s="3"/>
      <c r="V579" s="17"/>
      <c r="X579" s="12"/>
      <c r="Y579" s="10"/>
      <c r="AJ579" s="170" t="s">
        <v>7</v>
      </c>
      <c r="AK579" s="171"/>
      <c r="AL579" s="171"/>
      <c r="AM579" s="172"/>
      <c r="AN579" s="18">
        <f>SUM(AN563:AN578)</f>
        <v>0</v>
      </c>
      <c r="AO579" s="3"/>
    </row>
    <row r="580" spans="2:41">
      <c r="B580" s="12"/>
      <c r="C580" s="10"/>
      <c r="V580" s="17"/>
      <c r="X580" s="12"/>
      <c r="Y580" s="10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E582" s="14"/>
      <c r="V582" s="17"/>
      <c r="X582" s="12"/>
      <c r="Y582" s="10"/>
      <c r="AA582" s="14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1"/>
      <c r="C588" s="10"/>
      <c r="V588" s="17"/>
      <c r="X588" s="11"/>
      <c r="Y588" s="10"/>
    </row>
    <row r="589" spans="2:41">
      <c r="B589" s="15" t="s">
        <v>18</v>
      </c>
      <c r="C589" s="16">
        <f>SUM(C570:C588)</f>
        <v>1847.17</v>
      </c>
      <c r="D589" t="s">
        <v>22</v>
      </c>
      <c r="E589" t="s">
        <v>21</v>
      </c>
      <c r="V589" s="17"/>
      <c r="X589" s="15" t="s">
        <v>18</v>
      </c>
      <c r="Y589" s="16">
        <f>SUM(Y570:Y588)</f>
        <v>1847.17</v>
      </c>
      <c r="Z589" t="s">
        <v>22</v>
      </c>
      <c r="AA589" t="s">
        <v>21</v>
      </c>
    </row>
    <row r="590" spans="2:41">
      <c r="E590" s="1" t="s">
        <v>19</v>
      </c>
      <c r="V590" s="17"/>
      <c r="AA590" s="1" t="s">
        <v>19</v>
      </c>
    </row>
    <row r="591" spans="2:41">
      <c r="V591" s="17"/>
    </row>
    <row r="592" spans="2:41">
      <c r="V592" s="17"/>
    </row>
    <row r="593" spans="2:31">
      <c r="V593" s="17"/>
    </row>
    <row r="594" spans="2:31">
      <c r="V594" s="17"/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  <c r="AC603" s="176" t="s">
        <v>29</v>
      </c>
      <c r="AD603" s="176"/>
      <c r="AE603" s="176"/>
    </row>
    <row r="604" spans="2:31">
      <c r="H604" s="173" t="s">
        <v>28</v>
      </c>
      <c r="I604" s="173"/>
      <c r="J604" s="173"/>
      <c r="V604" s="17"/>
      <c r="AC604" s="176"/>
      <c r="AD604" s="176"/>
      <c r="AE604" s="176"/>
    </row>
    <row r="605" spans="2:31">
      <c r="H605" s="173"/>
      <c r="I605" s="173"/>
      <c r="J605" s="173"/>
      <c r="V605" s="17"/>
      <c r="AC605" s="176"/>
      <c r="AD605" s="176"/>
      <c r="AE605" s="176"/>
    </row>
    <row r="606" spans="2:31">
      <c r="V606" s="17"/>
    </row>
    <row r="607" spans="2:31">
      <c r="V607" s="17"/>
    </row>
    <row r="608" spans="2:31" ht="23.25">
      <c r="B608" s="22" t="s">
        <v>68</v>
      </c>
      <c r="V608" s="17"/>
      <c r="X608" s="22" t="s">
        <v>68</v>
      </c>
    </row>
    <row r="609" spans="2:41" ht="23.25">
      <c r="B609" s="23" t="s">
        <v>32</v>
      </c>
      <c r="C609" s="20">
        <f>IF(X561="PAGADO",0,Y566)</f>
        <v>-1847.17</v>
      </c>
      <c r="E609" s="174" t="s">
        <v>20</v>
      </c>
      <c r="F609" s="174"/>
      <c r="G609" s="174"/>
      <c r="H609" s="174"/>
      <c r="V609" s="17"/>
      <c r="X609" s="23" t="s">
        <v>32</v>
      </c>
      <c r="Y609" s="20">
        <f>IF(B609="PAGADO",0,C614)</f>
        <v>-1847.17</v>
      </c>
      <c r="AA609" s="174" t="s">
        <v>20</v>
      </c>
      <c r="AB609" s="174"/>
      <c r="AC609" s="174"/>
      <c r="AD609" s="174"/>
    </row>
    <row r="610" spans="2:41">
      <c r="B610" s="1" t="s">
        <v>0</v>
      </c>
      <c r="C610" s="19">
        <f>H625</f>
        <v>0</v>
      </c>
      <c r="E610" s="2" t="s">
        <v>1</v>
      </c>
      <c r="F610" s="2" t="s">
        <v>2</v>
      </c>
      <c r="G610" s="2" t="s">
        <v>3</v>
      </c>
      <c r="H610" s="2" t="s">
        <v>4</v>
      </c>
      <c r="N610" s="2" t="s">
        <v>1</v>
      </c>
      <c r="O610" s="2" t="s">
        <v>5</v>
      </c>
      <c r="P610" s="2" t="s">
        <v>4</v>
      </c>
      <c r="Q610" s="2" t="s">
        <v>6</v>
      </c>
      <c r="R610" s="2" t="s">
        <v>7</v>
      </c>
      <c r="S610" s="3"/>
      <c r="V610" s="17"/>
      <c r="X610" s="1" t="s">
        <v>0</v>
      </c>
      <c r="Y610" s="19">
        <f>AD625</f>
        <v>0</v>
      </c>
      <c r="AA610" s="2" t="s">
        <v>1</v>
      </c>
      <c r="AB610" s="2" t="s">
        <v>2</v>
      </c>
      <c r="AC610" s="2" t="s">
        <v>3</v>
      </c>
      <c r="AD610" s="2" t="s">
        <v>4</v>
      </c>
      <c r="AJ610" s="2" t="s">
        <v>1</v>
      </c>
      <c r="AK610" s="2" t="s">
        <v>5</v>
      </c>
      <c r="AL610" s="2" t="s">
        <v>4</v>
      </c>
      <c r="AM610" s="2" t="s">
        <v>6</v>
      </c>
      <c r="AN610" s="2" t="s">
        <v>7</v>
      </c>
      <c r="AO610" s="3"/>
    </row>
    <row r="611" spans="2:41">
      <c r="C611" s="2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Y611" s="2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24</v>
      </c>
      <c r="C612" s="19">
        <f>IF(C609&gt;0,C609+C610,C610)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24</v>
      </c>
      <c r="Y612" s="19">
        <f>IF(Y609&gt;0,Y609+Y610,Y610)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" t="s">
        <v>9</v>
      </c>
      <c r="C613" s="20">
        <f>C636</f>
        <v>1847.17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" t="s">
        <v>9</v>
      </c>
      <c r="Y613" s="20">
        <f>Y636</f>
        <v>1847.17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6" t="s">
        <v>25</v>
      </c>
      <c r="C614" s="21">
        <f>C612-C613</f>
        <v>-1847.17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6" t="s">
        <v>8</v>
      </c>
      <c r="Y614" s="21">
        <f>Y612-Y613</f>
        <v>-1847.17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6.25">
      <c r="B615" s="177" t="str">
        <f>IF(C614&lt;0,"NO PAGAR","COBRAR")</f>
        <v>NO PAGAR</v>
      </c>
      <c r="C615" s="177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77" t="str">
        <f>IF(Y614&lt;0,"NO PAGAR","COBRAR")</f>
        <v>NO PAGAR</v>
      </c>
      <c r="Y615" s="177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68" t="s">
        <v>9</v>
      </c>
      <c r="C616" s="169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68" t="s">
        <v>9</v>
      </c>
      <c r="Y616" s="169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IF(C650&lt;0,"SALDO A FAVOR","SALDO ADELANTAD0'")</f>
        <v>SALDO ADELANTAD0'</v>
      </c>
      <c r="C617" s="10">
        <f>IF(Y561&lt;=0,Y561*-1)</f>
        <v>1847.17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IF(C614&lt;0,"SALDO ADELANTADO","SALDO A FAVOR'")</f>
        <v>SALDO ADELANTADO</v>
      </c>
      <c r="Y617" s="10">
        <f>IF(C614&lt;=0,C614*-1)</f>
        <v>1847.17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70" t="s">
        <v>7</v>
      </c>
      <c r="F625" s="171"/>
      <c r="G625" s="172"/>
      <c r="H625" s="5">
        <f>SUM(H611:H624)</f>
        <v>0</v>
      </c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70" t="s">
        <v>7</v>
      </c>
      <c r="AB625" s="171"/>
      <c r="AC625" s="172"/>
      <c r="AD625" s="5">
        <f>SUM(AD611:AD624)</f>
        <v>0</v>
      </c>
      <c r="AJ625" s="3"/>
      <c r="AK625" s="3"/>
      <c r="AL625" s="3"/>
      <c r="AM625" s="3"/>
      <c r="AN625" s="18"/>
      <c r="AO625" s="3"/>
    </row>
    <row r="626" spans="2:41">
      <c r="B626" s="12"/>
      <c r="C626" s="10"/>
      <c r="E626" s="13"/>
      <c r="F626" s="13"/>
      <c r="G626" s="13"/>
      <c r="N626" s="3"/>
      <c r="O626" s="3"/>
      <c r="P626" s="3"/>
      <c r="Q626" s="3"/>
      <c r="R626" s="18"/>
      <c r="S626" s="3"/>
      <c r="V626" s="17"/>
      <c r="X626" s="12"/>
      <c r="Y626" s="10"/>
      <c r="AA626" s="13"/>
      <c r="AB626" s="13"/>
      <c r="AC626" s="13"/>
      <c r="AJ626" s="3"/>
      <c r="AK626" s="3"/>
      <c r="AL626" s="3"/>
      <c r="AM626" s="3"/>
      <c r="AN626" s="18"/>
      <c r="AO626" s="3"/>
    </row>
    <row r="627" spans="2:41">
      <c r="B627" s="12"/>
      <c r="C627" s="10"/>
      <c r="N627" s="170" t="s">
        <v>7</v>
      </c>
      <c r="O627" s="171"/>
      <c r="P627" s="171"/>
      <c r="Q627" s="172"/>
      <c r="R627" s="18">
        <f>SUM(R611:R626)</f>
        <v>0</v>
      </c>
      <c r="S627" s="3"/>
      <c r="V627" s="17"/>
      <c r="X627" s="12"/>
      <c r="Y627" s="10"/>
      <c r="AJ627" s="170" t="s">
        <v>7</v>
      </c>
      <c r="AK627" s="171"/>
      <c r="AL627" s="171"/>
      <c r="AM627" s="172"/>
      <c r="AN627" s="18">
        <f>SUM(AN611:AN626)</f>
        <v>0</v>
      </c>
      <c r="AO627" s="3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E630" s="14"/>
      <c r="V630" s="17"/>
      <c r="X630" s="12"/>
      <c r="Y630" s="10"/>
      <c r="AA630" s="14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1847.17</v>
      </c>
      <c r="V636" s="17"/>
      <c r="X636" s="15" t="s">
        <v>18</v>
      </c>
      <c r="Y636" s="16">
        <f>SUM(Y617:Y635)</f>
        <v>1847.17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>
      <c r="H649" s="173" t="s">
        <v>30</v>
      </c>
      <c r="I649" s="173"/>
      <c r="J649" s="173"/>
      <c r="V649" s="17"/>
      <c r="AA649" s="173" t="s">
        <v>31</v>
      </c>
      <c r="AB649" s="173"/>
      <c r="AC649" s="173"/>
    </row>
    <row r="650" spans="1:43">
      <c r="H650" s="173"/>
      <c r="I650" s="173"/>
      <c r="J650" s="173"/>
      <c r="V650" s="17"/>
      <c r="AA650" s="173"/>
      <c r="AB650" s="173"/>
      <c r="AC650" s="173"/>
    </row>
    <row r="651" spans="1:43">
      <c r="V651" s="17"/>
    </row>
    <row r="652" spans="1:43">
      <c r="V652" s="17"/>
    </row>
    <row r="653" spans="1:43" ht="23.25">
      <c r="B653" s="24" t="s">
        <v>68</v>
      </c>
      <c r="V653" s="17"/>
      <c r="X653" s="22" t="s">
        <v>68</v>
      </c>
    </row>
    <row r="654" spans="1:43" ht="23.25">
      <c r="B654" s="23" t="s">
        <v>32</v>
      </c>
      <c r="C654" s="20">
        <f>IF(X609="PAGADO",0,C614)</f>
        <v>-1847.17</v>
      </c>
      <c r="E654" s="174" t="s">
        <v>20</v>
      </c>
      <c r="F654" s="174"/>
      <c r="G654" s="174"/>
      <c r="H654" s="174"/>
      <c r="V654" s="17"/>
      <c r="X654" s="23" t="s">
        <v>32</v>
      </c>
      <c r="Y654" s="20">
        <f>IF(B1454="PAGADO",0,C659)</f>
        <v>-1847.17</v>
      </c>
      <c r="AA654" s="174" t="s">
        <v>20</v>
      </c>
      <c r="AB654" s="174"/>
      <c r="AC654" s="174"/>
      <c r="AD654" s="174"/>
    </row>
    <row r="655" spans="1:43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1:43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C682</f>
        <v>1847.17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Y682</f>
        <v>1847.17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26</v>
      </c>
      <c r="C659" s="21">
        <f>C657-C658</f>
        <v>-1847.17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27</v>
      </c>
      <c r="Y659" s="21">
        <f>Y657-Y658</f>
        <v>-1847.17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3.25">
      <c r="B660" s="6"/>
      <c r="C660" s="7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75" t="str">
        <f>IF(Y659&lt;0,"NO PAGAR","COBRAR'")</f>
        <v>NO PAGAR</v>
      </c>
      <c r="Y660" s="175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 ht="23.25">
      <c r="B661" s="175" t="str">
        <f>IF(C659&lt;0,"NO PAGAR","COBRAR'")</f>
        <v>NO PAGAR</v>
      </c>
      <c r="C661" s="175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/>
      <c r="Y661" s="8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68" t="s">
        <v>9</v>
      </c>
      <c r="C662" s="169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68" t="s">
        <v>9</v>
      </c>
      <c r="Y662" s="169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9" t="str">
        <f>IF(Y614&lt;0,"SALDO ADELANTADO","SALDO A FAVOR '")</f>
        <v>SALDO ADELANTADO</v>
      </c>
      <c r="C663" s="10">
        <f>IF(Y614&lt;=0,Y614*-1)</f>
        <v>1847.17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9" t="str">
        <f>IF(C659&lt;0,"SALDO ADELANTADO","SALDO A FAVOR'")</f>
        <v>SALDO ADELANTADO</v>
      </c>
      <c r="Y663" s="10">
        <f>IF(C659&lt;=0,C659*-1)</f>
        <v>1847.17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10</v>
      </c>
      <c r="C664" s="10">
        <f>R672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10</v>
      </c>
      <c r="Y664" s="10">
        <f>AN672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11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11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12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12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13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13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14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14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15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15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16</v>
      </c>
      <c r="C670" s="10"/>
      <c r="E670" s="170" t="s">
        <v>7</v>
      </c>
      <c r="F670" s="171"/>
      <c r="G670" s="172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16</v>
      </c>
      <c r="Y670" s="10"/>
      <c r="AA670" s="170" t="s">
        <v>7</v>
      </c>
      <c r="AB670" s="171"/>
      <c r="AC670" s="172"/>
      <c r="AD670" s="5">
        <f>SUM(AD656:AD669)</f>
        <v>0</v>
      </c>
      <c r="AJ670" s="3"/>
      <c r="AK670" s="3"/>
      <c r="AL670" s="3"/>
      <c r="AM670" s="3"/>
      <c r="AN670" s="18"/>
      <c r="AO670" s="3"/>
    </row>
    <row r="671" spans="2:41">
      <c r="B671" s="11" t="s">
        <v>17</v>
      </c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1" t="s">
        <v>17</v>
      </c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>
      <c r="B672" s="12"/>
      <c r="C672" s="10"/>
      <c r="N672" s="170" t="s">
        <v>7</v>
      </c>
      <c r="O672" s="171"/>
      <c r="P672" s="171"/>
      <c r="Q672" s="172"/>
      <c r="R672" s="18">
        <f>SUM(R656:R671)</f>
        <v>0</v>
      </c>
      <c r="S672" s="3"/>
      <c r="V672" s="17"/>
      <c r="X672" s="12"/>
      <c r="Y672" s="10"/>
      <c r="AJ672" s="170" t="s">
        <v>7</v>
      </c>
      <c r="AK672" s="171"/>
      <c r="AL672" s="171"/>
      <c r="AM672" s="172"/>
      <c r="AN672" s="18">
        <f>SUM(AN656:AN671)</f>
        <v>0</v>
      </c>
      <c r="AO672" s="3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E675" s="14"/>
      <c r="V675" s="17"/>
      <c r="X675" s="12"/>
      <c r="Y675" s="10"/>
      <c r="AA675" s="14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2"/>
      <c r="C679" s="10"/>
      <c r="V679" s="17"/>
      <c r="X679" s="12"/>
      <c r="Y679" s="10"/>
    </row>
    <row r="680" spans="2:27">
      <c r="B680" s="12"/>
      <c r="C680" s="10"/>
      <c r="V680" s="17"/>
      <c r="X680" s="12"/>
      <c r="Y680" s="10"/>
    </row>
    <row r="681" spans="2:27">
      <c r="B681" s="11"/>
      <c r="C681" s="10"/>
      <c r="V681" s="17"/>
      <c r="X681" s="11"/>
      <c r="Y681" s="10"/>
    </row>
    <row r="682" spans="2:27">
      <c r="B682" s="15" t="s">
        <v>18</v>
      </c>
      <c r="C682" s="16">
        <f>SUM(C663:C681)</f>
        <v>1847.17</v>
      </c>
      <c r="D682" t="s">
        <v>22</v>
      </c>
      <c r="E682" t="s">
        <v>21</v>
      </c>
      <c r="V682" s="17"/>
      <c r="X682" s="15" t="s">
        <v>18</v>
      </c>
      <c r="Y682" s="16">
        <f>SUM(Y663:Y681)</f>
        <v>1847.17</v>
      </c>
      <c r="Z682" t="s">
        <v>22</v>
      </c>
      <c r="AA682" t="s">
        <v>21</v>
      </c>
    </row>
    <row r="683" spans="2:27">
      <c r="E683" s="1" t="s">
        <v>19</v>
      </c>
      <c r="V683" s="17"/>
      <c r="AA683" s="1" t="s">
        <v>19</v>
      </c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</row>
    <row r="693" spans="2:41">
      <c r="V693" s="17"/>
    </row>
    <row r="694" spans="2:41">
      <c r="V694" s="17"/>
    </row>
    <row r="695" spans="2:41">
      <c r="V695" s="17"/>
    </row>
    <row r="696" spans="2:41">
      <c r="V696" s="17"/>
      <c r="AC696" s="176" t="s">
        <v>29</v>
      </c>
      <c r="AD696" s="176"/>
      <c r="AE696" s="176"/>
    </row>
    <row r="697" spans="2:41">
      <c r="H697" s="173" t="s">
        <v>28</v>
      </c>
      <c r="I697" s="173"/>
      <c r="J697" s="173"/>
      <c r="V697" s="17"/>
      <c r="AC697" s="176"/>
      <c r="AD697" s="176"/>
      <c r="AE697" s="176"/>
    </row>
    <row r="698" spans="2:41">
      <c r="H698" s="173"/>
      <c r="I698" s="173"/>
      <c r="J698" s="173"/>
      <c r="V698" s="17"/>
      <c r="AC698" s="176"/>
      <c r="AD698" s="176"/>
      <c r="AE698" s="176"/>
    </row>
    <row r="699" spans="2:41">
      <c r="V699" s="17"/>
    </row>
    <row r="700" spans="2:41">
      <c r="V700" s="17"/>
    </row>
    <row r="701" spans="2:41" ht="23.25">
      <c r="B701" s="22" t="s">
        <v>69</v>
      </c>
      <c r="V701" s="17"/>
      <c r="X701" s="22" t="s">
        <v>69</v>
      </c>
    </row>
    <row r="702" spans="2:41" ht="23.25">
      <c r="B702" s="23" t="s">
        <v>32</v>
      </c>
      <c r="C702" s="20">
        <f>IF(X654="PAGADO",0,Y659)</f>
        <v>-1847.17</v>
      </c>
      <c r="E702" s="174" t="s">
        <v>20</v>
      </c>
      <c r="F702" s="174"/>
      <c r="G702" s="174"/>
      <c r="H702" s="174"/>
      <c r="V702" s="17"/>
      <c r="X702" s="23" t="s">
        <v>32</v>
      </c>
      <c r="Y702" s="20">
        <f>IF(B702="PAGADO",0,C707)</f>
        <v>-1847.17</v>
      </c>
      <c r="AA702" s="174" t="s">
        <v>20</v>
      </c>
      <c r="AB702" s="174"/>
      <c r="AC702" s="174"/>
      <c r="AD702" s="174"/>
    </row>
    <row r="703" spans="2:41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2:41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C729</f>
        <v>1847.17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Y729</f>
        <v>1847.17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25</v>
      </c>
      <c r="C707" s="21">
        <f>C705-C706</f>
        <v>-1847.17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8</v>
      </c>
      <c r="Y707" s="21">
        <f>Y705-Y706</f>
        <v>-1847.17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6.25">
      <c r="B708" s="177" t="str">
        <f>IF(C707&lt;0,"NO PAGAR","COBRAR")</f>
        <v>NO PAGAR</v>
      </c>
      <c r="C708" s="17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77" t="str">
        <f>IF(Y707&lt;0,"NO PAGAR","COBRAR")</f>
        <v>NO PAGAR</v>
      </c>
      <c r="Y708" s="177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68" t="s">
        <v>9</v>
      </c>
      <c r="C709" s="16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68" t="s">
        <v>9</v>
      </c>
      <c r="Y709" s="169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IF(C743&lt;0,"SALDO A FAVOR","SALDO ADELANTAD0'")</f>
        <v>SALDO ADELANTAD0'</v>
      </c>
      <c r="C710" s="10">
        <f>IF(Y654&lt;=0,Y654*-1)</f>
        <v>1847.17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IF(C707&lt;0,"SALDO ADELANTADO","SALDO A FAVOR'")</f>
        <v>SALDO ADELANTADO</v>
      </c>
      <c r="Y710" s="10">
        <f>IF(C707&lt;=0,C707*-1)</f>
        <v>1847.17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R720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AN720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70" t="s">
        <v>7</v>
      </c>
      <c r="F718" s="171"/>
      <c r="G718" s="172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70" t="s">
        <v>7</v>
      </c>
      <c r="AB718" s="171"/>
      <c r="AC718" s="172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2"/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2"/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70" t="s">
        <v>7</v>
      </c>
      <c r="O720" s="171"/>
      <c r="P720" s="171"/>
      <c r="Q720" s="172"/>
      <c r="R720" s="18">
        <f>SUM(R704:R719)</f>
        <v>0</v>
      </c>
      <c r="S720" s="3"/>
      <c r="V720" s="17"/>
      <c r="X720" s="12"/>
      <c r="Y720" s="10"/>
      <c r="AJ720" s="170" t="s">
        <v>7</v>
      </c>
      <c r="AK720" s="171"/>
      <c r="AL720" s="171"/>
      <c r="AM720" s="172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1847.17</v>
      </c>
      <c r="V729" s="17"/>
      <c r="X729" s="15" t="s">
        <v>18</v>
      </c>
      <c r="Y729" s="16">
        <f>SUM(Y710:Y728)</f>
        <v>1847.17</v>
      </c>
    </row>
    <row r="730" spans="2:27">
      <c r="D730" t="s">
        <v>22</v>
      </c>
      <c r="E730" t="s">
        <v>21</v>
      </c>
      <c r="V730" s="17"/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1:43">
      <c r="V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</row>
    <row r="741" spans="1:43">
      <c r="V741" s="17"/>
    </row>
    <row r="742" spans="1:43">
      <c r="H742" s="173" t="s">
        <v>30</v>
      </c>
      <c r="I742" s="173"/>
      <c r="J742" s="173"/>
      <c r="V742" s="17"/>
      <c r="AA742" s="173" t="s">
        <v>31</v>
      </c>
      <c r="AB742" s="173"/>
      <c r="AC742" s="173"/>
    </row>
    <row r="743" spans="1:43">
      <c r="H743" s="173"/>
      <c r="I743" s="173"/>
      <c r="J743" s="173"/>
      <c r="V743" s="17"/>
      <c r="AA743" s="173"/>
      <c r="AB743" s="173"/>
      <c r="AC743" s="173"/>
    </row>
    <row r="744" spans="1:43">
      <c r="V744" s="17"/>
    </row>
    <row r="745" spans="1:43">
      <c r="V745" s="17"/>
    </row>
    <row r="746" spans="1:43" ht="23.25">
      <c r="B746" s="24" t="s">
        <v>69</v>
      </c>
      <c r="V746" s="17"/>
      <c r="X746" s="22" t="s">
        <v>69</v>
      </c>
    </row>
    <row r="747" spans="1:43" ht="23.25">
      <c r="B747" s="23" t="s">
        <v>32</v>
      </c>
      <c r="C747" s="20">
        <f>IF(X702="PAGADO",0,C707)</f>
        <v>-1847.17</v>
      </c>
      <c r="E747" s="174" t="s">
        <v>20</v>
      </c>
      <c r="F747" s="174"/>
      <c r="G747" s="174"/>
      <c r="H747" s="174"/>
      <c r="V747" s="17"/>
      <c r="X747" s="23" t="s">
        <v>32</v>
      </c>
      <c r="Y747" s="20">
        <f>IF(B1547="PAGADO",0,C752)</f>
        <v>-1847.17</v>
      </c>
      <c r="AA747" s="174" t="s">
        <v>20</v>
      </c>
      <c r="AB747" s="174"/>
      <c r="AC747" s="174"/>
      <c r="AD747" s="174"/>
    </row>
    <row r="748" spans="1:43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1:43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1" t="s">
        <v>9</v>
      </c>
      <c r="C751" s="20">
        <f>C775</f>
        <v>1847.17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Y775</f>
        <v>1847.17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6" t="s">
        <v>26</v>
      </c>
      <c r="C752" s="21">
        <f>C750-C751</f>
        <v>-1847.17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27</v>
      </c>
      <c r="Y752" s="21">
        <f>Y750-Y751</f>
        <v>-1847.17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6"/>
      <c r="C753" s="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75" t="str">
        <f>IF(Y752&lt;0,"NO PAGAR","COBRAR'")</f>
        <v>NO PAGAR</v>
      </c>
      <c r="Y753" s="175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 ht="23.25">
      <c r="B754" s="175" t="str">
        <f>IF(C752&lt;0,"NO PAGAR","COBRAR'")</f>
        <v>NO PAGAR</v>
      </c>
      <c r="C754" s="175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/>
      <c r="Y754" s="8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68" t="s">
        <v>9</v>
      </c>
      <c r="C755" s="169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68" t="s">
        <v>9</v>
      </c>
      <c r="Y755" s="169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9" t="str">
        <f>IF(Y707&lt;0,"SALDO ADELANTADO","SALDO A FAVOR '")</f>
        <v>SALDO ADELANTADO</v>
      </c>
      <c r="C756" s="10">
        <f>IF(Y707&lt;=0,Y707*-1)</f>
        <v>1847.17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9" t="str">
        <f>IF(C752&lt;0,"SALDO ADELANTADO","SALDO A FAVOR'")</f>
        <v>SALDO ADELANTADO</v>
      </c>
      <c r="Y756" s="10">
        <f>IF(C752&lt;=0,C752*-1)</f>
        <v>1847.17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10</v>
      </c>
      <c r="C757" s="10">
        <f>R765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10</v>
      </c>
      <c r="Y757" s="10">
        <f>AN765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11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11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12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12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13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13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14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14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15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15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16</v>
      </c>
      <c r="C763" s="10"/>
      <c r="E763" s="170" t="s">
        <v>7</v>
      </c>
      <c r="F763" s="171"/>
      <c r="G763" s="172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16</v>
      </c>
      <c r="Y763" s="10"/>
      <c r="AA763" s="170" t="s">
        <v>7</v>
      </c>
      <c r="AB763" s="171"/>
      <c r="AC763" s="172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1" t="s">
        <v>17</v>
      </c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1" t="s">
        <v>17</v>
      </c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N765" s="170" t="s">
        <v>7</v>
      </c>
      <c r="O765" s="171"/>
      <c r="P765" s="171"/>
      <c r="Q765" s="172"/>
      <c r="R765" s="18">
        <f>SUM(R749:R764)</f>
        <v>0</v>
      </c>
      <c r="S765" s="3"/>
      <c r="V765" s="17"/>
      <c r="X765" s="12"/>
      <c r="Y765" s="10"/>
      <c r="AJ765" s="170" t="s">
        <v>7</v>
      </c>
      <c r="AK765" s="171"/>
      <c r="AL765" s="171"/>
      <c r="AM765" s="172"/>
      <c r="AN765" s="18">
        <f>SUM(AN749:AN764)</f>
        <v>0</v>
      </c>
      <c r="AO765" s="3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1"/>
      <c r="C774" s="10"/>
      <c r="V774" s="17"/>
      <c r="X774" s="11"/>
      <c r="Y774" s="10"/>
    </row>
    <row r="775" spans="2:27">
      <c r="B775" s="15" t="s">
        <v>18</v>
      </c>
      <c r="C775" s="16">
        <f>SUM(C756:C774)</f>
        <v>1847.17</v>
      </c>
      <c r="D775" t="s">
        <v>22</v>
      </c>
      <c r="E775" t="s">
        <v>21</v>
      </c>
      <c r="V775" s="17"/>
      <c r="X775" s="15" t="s">
        <v>18</v>
      </c>
      <c r="Y775" s="16">
        <f>SUM(Y756:Y774)</f>
        <v>1847.17</v>
      </c>
      <c r="Z775" t="s">
        <v>22</v>
      </c>
      <c r="AA775" t="s">
        <v>21</v>
      </c>
    </row>
    <row r="776" spans="2:27">
      <c r="E776" s="1" t="s">
        <v>19</v>
      </c>
      <c r="V776" s="17"/>
      <c r="AA776" s="1" t="s">
        <v>19</v>
      </c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</row>
    <row r="789" spans="2:41">
      <c r="V789" s="17"/>
      <c r="AC789" s="176" t="s">
        <v>29</v>
      </c>
      <c r="AD789" s="176"/>
      <c r="AE789" s="176"/>
    </row>
    <row r="790" spans="2:41">
      <c r="H790" s="173" t="s">
        <v>28</v>
      </c>
      <c r="I790" s="173"/>
      <c r="J790" s="173"/>
      <c r="V790" s="17"/>
      <c r="AC790" s="176"/>
      <c r="AD790" s="176"/>
      <c r="AE790" s="176"/>
    </row>
    <row r="791" spans="2:41">
      <c r="H791" s="173"/>
      <c r="I791" s="173"/>
      <c r="J791" s="173"/>
      <c r="V791" s="17"/>
      <c r="AC791" s="176"/>
      <c r="AD791" s="176"/>
      <c r="AE791" s="176"/>
    </row>
    <row r="792" spans="2:41">
      <c r="V792" s="17"/>
    </row>
    <row r="793" spans="2:41">
      <c r="V793" s="17"/>
    </row>
    <row r="794" spans="2:41" ht="23.25">
      <c r="B794" s="22" t="s">
        <v>70</v>
      </c>
      <c r="V794" s="17"/>
      <c r="X794" s="22" t="s">
        <v>70</v>
      </c>
    </row>
    <row r="795" spans="2:41" ht="23.25">
      <c r="B795" s="23" t="s">
        <v>32</v>
      </c>
      <c r="C795" s="20">
        <f>IF(X747="PAGADO",0,Y752)</f>
        <v>-1847.17</v>
      </c>
      <c r="E795" s="174" t="s">
        <v>20</v>
      </c>
      <c r="F795" s="174"/>
      <c r="G795" s="174"/>
      <c r="H795" s="174"/>
      <c r="V795" s="17"/>
      <c r="X795" s="23" t="s">
        <v>32</v>
      </c>
      <c r="Y795" s="20">
        <f>IF(B795="PAGADO",0,C800)</f>
        <v>-1847.17</v>
      </c>
      <c r="AA795" s="174" t="s">
        <v>20</v>
      </c>
      <c r="AB795" s="174"/>
      <c r="AC795" s="174"/>
      <c r="AD795" s="174"/>
    </row>
    <row r="796" spans="2:41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2:41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IF(Y795&gt;0,Y796+Y795,Y796)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" t="s">
        <v>9</v>
      </c>
      <c r="C799" s="20">
        <f>C822</f>
        <v>1847.17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Y822</f>
        <v>1847.17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6" t="s">
        <v>25</v>
      </c>
      <c r="C800" s="21">
        <f>C798-C799</f>
        <v>-1847.17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8</v>
      </c>
      <c r="Y800" s="21">
        <f>Y798-Y799</f>
        <v>-1847.17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6.25">
      <c r="B801" s="177" t="str">
        <f>IF(C800&lt;0,"NO PAGAR","COBRAR")</f>
        <v>NO PAGAR</v>
      </c>
      <c r="C801" s="17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77" t="str">
        <f>IF(Y800&lt;0,"NO PAGAR","COBRAR")</f>
        <v>NO PAGAR</v>
      </c>
      <c r="Y801" s="177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68" t="s">
        <v>9</v>
      </c>
      <c r="C802" s="16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68" t="s">
        <v>9</v>
      </c>
      <c r="Y802" s="169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IF(C836&lt;0,"SALDO A FAVOR","SALDO ADELANTAD0'")</f>
        <v>SALDO ADELANTAD0'</v>
      </c>
      <c r="C803" s="10">
        <f>IF(Y747&lt;=0,Y747*-1)</f>
        <v>1847.17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IF(C800&lt;0,"SALDO ADELANTADO","SALDO A FAVOR'")</f>
        <v>SALDO ADELANTADO</v>
      </c>
      <c r="Y803" s="10">
        <f>IF(C800&lt;=0,C800*-1)</f>
        <v>1847.17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70" t="s">
        <v>7</v>
      </c>
      <c r="F811" s="171"/>
      <c r="G811" s="172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70" t="s">
        <v>7</v>
      </c>
      <c r="AB811" s="171"/>
      <c r="AC811" s="172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2"/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2"/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70" t="s">
        <v>7</v>
      </c>
      <c r="O813" s="171"/>
      <c r="P813" s="171"/>
      <c r="Q813" s="172"/>
      <c r="R813" s="18">
        <f>SUM(R797:R812)</f>
        <v>0</v>
      </c>
      <c r="S813" s="3"/>
      <c r="V813" s="17"/>
      <c r="X813" s="12"/>
      <c r="Y813" s="10"/>
      <c r="AJ813" s="170" t="s">
        <v>7</v>
      </c>
      <c r="AK813" s="171"/>
      <c r="AL813" s="171"/>
      <c r="AM813" s="172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2"/>
      <c r="C820" s="10"/>
      <c r="V820" s="17"/>
      <c r="X820" s="12"/>
      <c r="Y820" s="10"/>
    </row>
    <row r="821" spans="1:43">
      <c r="B821" s="11"/>
      <c r="C821" s="10"/>
      <c r="V821" s="17"/>
      <c r="X821" s="11"/>
      <c r="Y821" s="10"/>
    </row>
    <row r="822" spans="1:43">
      <c r="B822" s="15" t="s">
        <v>18</v>
      </c>
      <c r="C822" s="16">
        <f>SUM(C803:C821)</f>
        <v>1847.17</v>
      </c>
      <c r="V822" s="17"/>
      <c r="X822" s="15" t="s">
        <v>18</v>
      </c>
      <c r="Y822" s="16">
        <f>SUM(Y803:Y821)</f>
        <v>1847.17</v>
      </c>
    </row>
    <row r="823" spans="1:43">
      <c r="D823" t="s">
        <v>22</v>
      </c>
      <c r="E823" t="s">
        <v>21</v>
      </c>
      <c r="V823" s="17"/>
      <c r="Z823" t="s">
        <v>22</v>
      </c>
      <c r="AA823" t="s">
        <v>21</v>
      </c>
    </row>
    <row r="824" spans="1:43">
      <c r="E824" s="1" t="s">
        <v>19</v>
      </c>
      <c r="V824" s="17"/>
      <c r="AA824" s="1" t="s">
        <v>19</v>
      </c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V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1:4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</row>
    <row r="834" spans="1:43">
      <c r="V834" s="17"/>
    </row>
    <row r="835" spans="1:43">
      <c r="H835" s="173" t="s">
        <v>30</v>
      </c>
      <c r="I835" s="173"/>
      <c r="J835" s="173"/>
      <c r="V835" s="17"/>
      <c r="AA835" s="173" t="s">
        <v>31</v>
      </c>
      <c r="AB835" s="173"/>
      <c r="AC835" s="173"/>
    </row>
    <row r="836" spans="1:43">
      <c r="H836" s="173"/>
      <c r="I836" s="173"/>
      <c r="J836" s="173"/>
      <c r="V836" s="17"/>
      <c r="AA836" s="173"/>
      <c r="AB836" s="173"/>
      <c r="AC836" s="173"/>
    </row>
    <row r="837" spans="1:43">
      <c r="V837" s="17"/>
    </row>
    <row r="838" spans="1:43">
      <c r="V838" s="17"/>
    </row>
    <row r="839" spans="1:43" ht="23.25">
      <c r="B839" s="24" t="s">
        <v>70</v>
      </c>
      <c r="V839" s="17"/>
      <c r="X839" s="22" t="s">
        <v>70</v>
      </c>
    </row>
    <row r="840" spans="1:43" ht="23.25">
      <c r="B840" s="23" t="s">
        <v>32</v>
      </c>
      <c r="C840" s="20">
        <f>IF(X795="PAGADO",0,C800)</f>
        <v>-1847.17</v>
      </c>
      <c r="E840" s="174" t="s">
        <v>20</v>
      </c>
      <c r="F840" s="174"/>
      <c r="G840" s="174"/>
      <c r="H840" s="174"/>
      <c r="V840" s="17"/>
      <c r="X840" s="23" t="s">
        <v>32</v>
      </c>
      <c r="Y840" s="20">
        <f>IF(B1640="PAGADO",0,C845)</f>
        <v>-1847.17</v>
      </c>
      <c r="AA840" s="174" t="s">
        <v>20</v>
      </c>
      <c r="AB840" s="174"/>
      <c r="AC840" s="174"/>
      <c r="AD840" s="174"/>
    </row>
    <row r="841" spans="1:43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1:43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1:43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IF(Y840&gt;0,Y840+Y841,Y841)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1:43">
      <c r="B844" s="1" t="s">
        <v>9</v>
      </c>
      <c r="C844" s="20">
        <f>C868</f>
        <v>1847.17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Y868</f>
        <v>1847.17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1:43">
      <c r="B845" s="6" t="s">
        <v>26</v>
      </c>
      <c r="C845" s="21">
        <f>C843-C844</f>
        <v>-1847.17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27</v>
      </c>
      <c r="Y845" s="21">
        <f>Y843-Y844</f>
        <v>-1847.17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1:43" ht="23.25">
      <c r="B846" s="6"/>
      <c r="C846" s="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75" t="str">
        <f>IF(Y845&lt;0,"NO PAGAR","COBRAR'")</f>
        <v>NO PAGAR</v>
      </c>
      <c r="Y846" s="175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1:43" ht="23.25">
      <c r="B847" s="175" t="str">
        <f>IF(C845&lt;0,"NO PAGAR","COBRAR'")</f>
        <v>NO PAGAR</v>
      </c>
      <c r="C847" s="175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/>
      <c r="Y847" s="8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1:43">
      <c r="B848" s="168" t="s">
        <v>9</v>
      </c>
      <c r="C848" s="169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68" t="s">
        <v>9</v>
      </c>
      <c r="Y848" s="169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9" t="str">
        <f>IF(Y800&lt;0,"SALDO ADELANTADO","SALDO A FAVOR '")</f>
        <v>SALDO ADELANTADO</v>
      </c>
      <c r="C849" s="10">
        <f>IF(Y800&lt;=0,Y800*-1)</f>
        <v>1847.17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9" t="str">
        <f>IF(C845&lt;0,"SALDO ADELANTADO","SALDO A FAVOR'")</f>
        <v>SALDO ADELANTADO</v>
      </c>
      <c r="Y849" s="10">
        <f>IF(C845&lt;=0,C845*-1)</f>
        <v>1847.17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10</v>
      </c>
      <c r="C850" s="10">
        <f>R858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10</v>
      </c>
      <c r="Y850" s="10">
        <f>AN858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11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11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12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12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13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13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14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14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15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15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16</v>
      </c>
      <c r="C856" s="10"/>
      <c r="E856" s="170" t="s">
        <v>7</v>
      </c>
      <c r="F856" s="171"/>
      <c r="G856" s="172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16</v>
      </c>
      <c r="Y856" s="10"/>
      <c r="AA856" s="170" t="s">
        <v>7</v>
      </c>
      <c r="AB856" s="171"/>
      <c r="AC856" s="172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1" t="s">
        <v>17</v>
      </c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1" t="s">
        <v>17</v>
      </c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N858" s="170" t="s">
        <v>7</v>
      </c>
      <c r="O858" s="171"/>
      <c r="P858" s="171"/>
      <c r="Q858" s="172"/>
      <c r="R858" s="18">
        <f>SUM(R842:R857)</f>
        <v>0</v>
      </c>
      <c r="S858" s="3"/>
      <c r="V858" s="17"/>
      <c r="X858" s="12"/>
      <c r="Y858" s="10"/>
      <c r="AJ858" s="170" t="s">
        <v>7</v>
      </c>
      <c r="AK858" s="171"/>
      <c r="AL858" s="171"/>
      <c r="AM858" s="172"/>
      <c r="AN858" s="18">
        <f>SUM(AN842:AN857)</f>
        <v>0</v>
      </c>
      <c r="AO858" s="3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1"/>
      <c r="C867" s="10"/>
      <c r="V867" s="17"/>
      <c r="X867" s="11"/>
      <c r="Y867" s="10"/>
    </row>
    <row r="868" spans="2:27">
      <c r="B868" s="15" t="s">
        <v>18</v>
      </c>
      <c r="C868" s="16">
        <f>SUM(C849:C867)</f>
        <v>1847.17</v>
      </c>
      <c r="D868" t="s">
        <v>22</v>
      </c>
      <c r="E868" t="s">
        <v>21</v>
      </c>
      <c r="V868" s="17"/>
      <c r="X868" s="15" t="s">
        <v>18</v>
      </c>
      <c r="Y868" s="16">
        <f>SUM(Y849:Y867)</f>
        <v>1847.17</v>
      </c>
      <c r="Z868" t="s">
        <v>22</v>
      </c>
      <c r="AA868" t="s">
        <v>21</v>
      </c>
    </row>
    <row r="869" spans="2:27">
      <c r="E869" s="1" t="s">
        <v>19</v>
      </c>
      <c r="V869" s="17"/>
      <c r="AA869" s="1" t="s">
        <v>19</v>
      </c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  <c r="AC883" s="176" t="s">
        <v>29</v>
      </c>
      <c r="AD883" s="176"/>
      <c r="AE883" s="176"/>
    </row>
    <row r="884" spans="2:41">
      <c r="H884" s="173" t="s">
        <v>28</v>
      </c>
      <c r="I884" s="173"/>
      <c r="J884" s="173"/>
      <c r="V884" s="17"/>
      <c r="AC884" s="176"/>
      <c r="AD884" s="176"/>
      <c r="AE884" s="176"/>
    </row>
    <row r="885" spans="2:41">
      <c r="H885" s="173"/>
      <c r="I885" s="173"/>
      <c r="J885" s="173"/>
      <c r="V885" s="17"/>
      <c r="AC885" s="176"/>
      <c r="AD885" s="176"/>
      <c r="AE885" s="176"/>
    </row>
    <row r="886" spans="2:41">
      <c r="V886" s="17"/>
    </row>
    <row r="887" spans="2:41">
      <c r="V887" s="17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32</v>
      </c>
      <c r="C889" s="20">
        <f>IF(X840="PAGADO",0,Y845)</f>
        <v>-1847.17</v>
      </c>
      <c r="E889" s="174" t="s">
        <v>20</v>
      </c>
      <c r="F889" s="174"/>
      <c r="G889" s="174"/>
      <c r="H889" s="174"/>
      <c r="V889" s="17"/>
      <c r="X889" s="23" t="s">
        <v>32</v>
      </c>
      <c r="Y889" s="20">
        <f>IF(B889="PAGADO",0,C894)</f>
        <v>-1847.17</v>
      </c>
      <c r="AA889" s="174" t="s">
        <v>20</v>
      </c>
      <c r="AB889" s="174"/>
      <c r="AC889" s="174"/>
      <c r="AD889" s="174"/>
    </row>
    <row r="890" spans="2:41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1847.17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1847.17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-1847.17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-1847.17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177" t="str">
        <f>IF(C894&lt;0,"NO PAGAR","COBRAR")</f>
        <v>NO PAGAR</v>
      </c>
      <c r="C895" s="17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77" t="str">
        <f>IF(Y894&lt;0,"NO PAGAR","COBRAR")</f>
        <v>NO PAGAR</v>
      </c>
      <c r="Y895" s="177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68" t="s">
        <v>9</v>
      </c>
      <c r="C896" s="16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68" t="s">
        <v>9</v>
      </c>
      <c r="Y896" s="16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>
        <f>IF(Y845&lt;=0,Y845*-1)</f>
        <v>1847.17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ADELANTADO</v>
      </c>
      <c r="Y897" s="10">
        <f>IF(C894&lt;=0,C894*-1)</f>
        <v>1847.17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170" t="s">
        <v>7</v>
      </c>
      <c r="F905" s="171"/>
      <c r="G905" s="172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170" t="s">
        <v>7</v>
      </c>
      <c r="AB905" s="171"/>
      <c r="AC905" s="172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70" t="s">
        <v>7</v>
      </c>
      <c r="O907" s="171"/>
      <c r="P907" s="171"/>
      <c r="Q907" s="172"/>
      <c r="R907" s="18">
        <f>SUM(R891:R906)</f>
        <v>0</v>
      </c>
      <c r="S907" s="3"/>
      <c r="V907" s="17"/>
      <c r="X907" s="12"/>
      <c r="Y907" s="10"/>
      <c r="AJ907" s="170" t="s">
        <v>7</v>
      </c>
      <c r="AK907" s="171"/>
      <c r="AL907" s="171"/>
      <c r="AM907" s="172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1"/>
      <c r="C915" s="10"/>
      <c r="V915" s="17"/>
      <c r="X915" s="11"/>
      <c r="Y915" s="10"/>
    </row>
    <row r="916" spans="1:43">
      <c r="B916" s="15" t="s">
        <v>18</v>
      </c>
      <c r="C916" s="16">
        <f>SUM(C897:C915)</f>
        <v>1847.17</v>
      </c>
      <c r="V916" s="17"/>
      <c r="X916" s="15" t="s">
        <v>18</v>
      </c>
      <c r="Y916" s="16">
        <f>SUM(Y897:Y915)</f>
        <v>1847.17</v>
      </c>
    </row>
    <row r="917" spans="1:43">
      <c r="D917" t="s">
        <v>22</v>
      </c>
      <c r="E917" t="s">
        <v>21</v>
      </c>
      <c r="V917" s="17"/>
      <c r="Z917" t="s">
        <v>22</v>
      </c>
      <c r="AA917" t="s">
        <v>21</v>
      </c>
    </row>
    <row r="918" spans="1:43">
      <c r="E918" s="1" t="s">
        <v>19</v>
      </c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173" t="s">
        <v>30</v>
      </c>
      <c r="I929" s="173"/>
      <c r="J929" s="173"/>
      <c r="V929" s="17"/>
      <c r="AA929" s="173" t="s">
        <v>31</v>
      </c>
      <c r="AB929" s="173"/>
      <c r="AC929" s="173"/>
    </row>
    <row r="930" spans="2:41">
      <c r="H930" s="173"/>
      <c r="I930" s="173"/>
      <c r="J930" s="173"/>
      <c r="V930" s="17"/>
      <c r="AA930" s="173"/>
      <c r="AB930" s="173"/>
      <c r="AC930" s="173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IF(X889="PAGADO",0,C894)</f>
        <v>-1847.17</v>
      </c>
      <c r="E934" s="174" t="s">
        <v>20</v>
      </c>
      <c r="F934" s="174"/>
      <c r="G934" s="174"/>
      <c r="H934" s="174"/>
      <c r="V934" s="17"/>
      <c r="X934" s="23" t="s">
        <v>32</v>
      </c>
      <c r="Y934" s="20">
        <f>IF(B1734="PAGADO",0,C939)</f>
        <v>-1847.17</v>
      </c>
      <c r="AA934" s="174" t="s">
        <v>20</v>
      </c>
      <c r="AB934" s="174"/>
      <c r="AC934" s="174"/>
      <c r="AD934" s="174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1847.17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1847.17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-1847.17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-1847.17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75" t="str">
        <f>IF(Y939&lt;0,"NO PAGAR","COBRAR'")</f>
        <v>NO PAGAR</v>
      </c>
      <c r="Y940" s="175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175" t="str">
        <f>IF(C939&lt;0,"NO PAGAR","COBRAR'")</f>
        <v>NO PAGAR</v>
      </c>
      <c r="C941" s="175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68" t="s">
        <v>9</v>
      </c>
      <c r="C942" s="169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68" t="s">
        <v>9</v>
      </c>
      <c r="Y942" s="169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ADELANTADO</v>
      </c>
      <c r="C943" s="10">
        <f>IF(Y894&lt;=0,Y894*-1)</f>
        <v>1847.17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ADELANTADO</v>
      </c>
      <c r="Y943" s="10">
        <f>IF(C939&lt;=0,C939*-1)</f>
        <v>1847.17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170" t="s">
        <v>7</v>
      </c>
      <c r="F950" s="171"/>
      <c r="G950" s="172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170" t="s">
        <v>7</v>
      </c>
      <c r="AB950" s="171"/>
      <c r="AC950" s="172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170" t="s">
        <v>7</v>
      </c>
      <c r="O952" s="171"/>
      <c r="P952" s="171"/>
      <c r="Q952" s="172"/>
      <c r="R952" s="18">
        <f>SUM(R936:R951)</f>
        <v>0</v>
      </c>
      <c r="S952" s="3"/>
      <c r="V952" s="17"/>
      <c r="X952" s="12"/>
      <c r="Y952" s="10"/>
      <c r="AJ952" s="170" t="s">
        <v>7</v>
      </c>
      <c r="AK952" s="171"/>
      <c r="AL952" s="171"/>
      <c r="AM952" s="172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1847.17</v>
      </c>
      <c r="D962" t="s">
        <v>22</v>
      </c>
      <c r="E962" t="s">
        <v>21</v>
      </c>
      <c r="V962" s="17"/>
      <c r="X962" s="15" t="s">
        <v>18</v>
      </c>
      <c r="Y962" s="16">
        <f>SUM(Y943:Y961)</f>
        <v>1847.17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176" t="s">
        <v>29</v>
      </c>
      <c r="AD976" s="176"/>
      <c r="AE976" s="176"/>
    </row>
    <row r="977" spans="2:41">
      <c r="H977" s="173" t="s">
        <v>28</v>
      </c>
      <c r="I977" s="173"/>
      <c r="J977" s="173"/>
      <c r="V977" s="17"/>
      <c r="AC977" s="176"/>
      <c r="AD977" s="176"/>
      <c r="AE977" s="176"/>
    </row>
    <row r="978" spans="2:41">
      <c r="H978" s="173"/>
      <c r="I978" s="173"/>
      <c r="J978" s="173"/>
      <c r="V978" s="17"/>
      <c r="AC978" s="176"/>
      <c r="AD978" s="176"/>
      <c r="AE978" s="176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-1847.17</v>
      </c>
      <c r="E982" s="174" t="s">
        <v>20</v>
      </c>
      <c r="F982" s="174"/>
      <c r="G982" s="174"/>
      <c r="H982" s="174"/>
      <c r="V982" s="17"/>
      <c r="X982" s="23" t="s">
        <v>32</v>
      </c>
      <c r="Y982" s="20">
        <f>IF(B982="PAGADO",0,C987)</f>
        <v>-1847.17</v>
      </c>
      <c r="AA982" s="174" t="s">
        <v>20</v>
      </c>
      <c r="AB982" s="174"/>
      <c r="AC982" s="174"/>
      <c r="AD982" s="174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1847.17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1847.17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-1847.17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-1847.17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177" t="str">
        <f>IF(C987&lt;0,"NO PAGAR","COBRAR")</f>
        <v>NO PAGAR</v>
      </c>
      <c r="C988" s="17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77" t="str">
        <f>IF(Y987&lt;0,"NO PAGAR","COBRAR")</f>
        <v>NO PAGAR</v>
      </c>
      <c r="Y988" s="177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68" t="s">
        <v>9</v>
      </c>
      <c r="C989" s="16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68" t="s">
        <v>9</v>
      </c>
      <c r="Y989" s="16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1847.17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ADELANTADO</v>
      </c>
      <c r="Y990" s="10">
        <f>IF(C987&lt;=0,C987*-1)</f>
        <v>1847.17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70" t="s">
        <v>7</v>
      </c>
      <c r="F998" s="171"/>
      <c r="G998" s="172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70" t="s">
        <v>7</v>
      </c>
      <c r="AB998" s="171"/>
      <c r="AC998" s="172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70" t="s">
        <v>7</v>
      </c>
      <c r="O1000" s="171"/>
      <c r="P1000" s="171"/>
      <c r="Q1000" s="172"/>
      <c r="R1000" s="18">
        <f>SUM(R984:R999)</f>
        <v>0</v>
      </c>
      <c r="S1000" s="3"/>
      <c r="V1000" s="17"/>
      <c r="X1000" s="12"/>
      <c r="Y1000" s="10"/>
      <c r="AJ1000" s="170" t="s">
        <v>7</v>
      </c>
      <c r="AK1000" s="171"/>
      <c r="AL1000" s="171"/>
      <c r="AM1000" s="172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1847.17</v>
      </c>
      <c r="V1009" s="17"/>
      <c r="X1009" s="15" t="s">
        <v>18</v>
      </c>
      <c r="Y1009" s="16">
        <f>SUM(Y990:Y1008)</f>
        <v>1847.17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173" t="s">
        <v>30</v>
      </c>
      <c r="I1022" s="173"/>
      <c r="J1022" s="173"/>
      <c r="V1022" s="17"/>
      <c r="AA1022" s="173" t="s">
        <v>31</v>
      </c>
      <c r="AB1022" s="173"/>
      <c r="AC1022" s="173"/>
    </row>
    <row r="1023" spans="1:43">
      <c r="H1023" s="173"/>
      <c r="I1023" s="173"/>
      <c r="J1023" s="173"/>
      <c r="V1023" s="17"/>
      <c r="AA1023" s="173"/>
      <c r="AB1023" s="173"/>
      <c r="AC1023" s="173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-1847.17</v>
      </c>
      <c r="E1027" s="174" t="s">
        <v>20</v>
      </c>
      <c r="F1027" s="174"/>
      <c r="G1027" s="174"/>
      <c r="H1027" s="174"/>
      <c r="V1027" s="17"/>
      <c r="X1027" s="23" t="s">
        <v>32</v>
      </c>
      <c r="Y1027" s="20">
        <f>IF(B1827="PAGADO",0,C1032)</f>
        <v>-1847.17</v>
      </c>
      <c r="AA1027" s="174" t="s">
        <v>20</v>
      </c>
      <c r="AB1027" s="174"/>
      <c r="AC1027" s="174"/>
      <c r="AD1027" s="174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1847.17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1847.17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-1847.17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-1847.17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75" t="str">
        <f>IF(Y1032&lt;0,"NO PAGAR","COBRAR'")</f>
        <v>NO PAGAR</v>
      </c>
      <c r="Y1033" s="175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175" t="str">
        <f>IF(C1032&lt;0,"NO PAGAR","COBRAR'")</f>
        <v>NO PAGAR</v>
      </c>
      <c r="C1034" s="175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68" t="s">
        <v>9</v>
      </c>
      <c r="C1035" s="169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68" t="s">
        <v>9</v>
      </c>
      <c r="Y1035" s="169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ADELANTADO</v>
      </c>
      <c r="C1036" s="10">
        <f>IF(Y987&lt;=0,Y987*-1)</f>
        <v>1847.17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ADELANTADO</v>
      </c>
      <c r="Y1036" s="10">
        <f>IF(C1032&lt;=0,C1032*-1)</f>
        <v>1847.17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170" t="s">
        <v>7</v>
      </c>
      <c r="F1043" s="171"/>
      <c r="G1043" s="172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170" t="s">
        <v>7</v>
      </c>
      <c r="AB1043" s="171"/>
      <c r="AC1043" s="172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170" t="s">
        <v>7</v>
      </c>
      <c r="O1045" s="171"/>
      <c r="P1045" s="171"/>
      <c r="Q1045" s="172"/>
      <c r="R1045" s="18">
        <f>SUM(R1029:R1044)</f>
        <v>0</v>
      </c>
      <c r="S1045" s="3"/>
      <c r="V1045" s="17"/>
      <c r="X1045" s="12"/>
      <c r="Y1045" s="10"/>
      <c r="AJ1045" s="170" t="s">
        <v>7</v>
      </c>
      <c r="AK1045" s="171"/>
      <c r="AL1045" s="171"/>
      <c r="AM1045" s="172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1847.17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1847.17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77:G577"/>
    <mergeCell ref="AA577:AC577"/>
    <mergeCell ref="N579:Q579"/>
    <mergeCell ref="AJ579:AM579"/>
    <mergeCell ref="AC603:AE605"/>
    <mergeCell ref="H604:J605"/>
    <mergeCell ref="E561:H561"/>
    <mergeCell ref="AA561:AD561"/>
    <mergeCell ref="X567:Y567"/>
    <mergeCell ref="E625:G625"/>
    <mergeCell ref="AA625:AC625"/>
    <mergeCell ref="N627:Q627"/>
    <mergeCell ref="AJ627:AM627"/>
    <mergeCell ref="H649:J650"/>
    <mergeCell ref="AA649:AC650"/>
    <mergeCell ref="E609:H609"/>
    <mergeCell ref="AA609:AD609"/>
    <mergeCell ref="B615:C615"/>
    <mergeCell ref="X615:Y615"/>
    <mergeCell ref="B616:C616"/>
    <mergeCell ref="X616:Y616"/>
    <mergeCell ref="AJ672:AM672"/>
    <mergeCell ref="AC696:AE698"/>
    <mergeCell ref="H697:J698"/>
    <mergeCell ref="E654:H654"/>
    <mergeCell ref="AA654:AD654"/>
    <mergeCell ref="X660:Y660"/>
    <mergeCell ref="B661:C661"/>
    <mergeCell ref="B662:C662"/>
    <mergeCell ref="X662:Y662"/>
    <mergeCell ref="E702:H702"/>
    <mergeCell ref="AA702:AD702"/>
    <mergeCell ref="B708:C708"/>
    <mergeCell ref="X708:Y708"/>
    <mergeCell ref="B709:C709"/>
    <mergeCell ref="X709:Y709"/>
    <mergeCell ref="E670:G670"/>
    <mergeCell ref="AA670:AC670"/>
    <mergeCell ref="N672:Q672"/>
    <mergeCell ref="B754:C754"/>
    <mergeCell ref="B755:C755"/>
    <mergeCell ref="X755:Y755"/>
    <mergeCell ref="E718:G718"/>
    <mergeCell ref="AA718:AC718"/>
    <mergeCell ref="N720:Q720"/>
    <mergeCell ref="AJ720:AM720"/>
    <mergeCell ref="H742:J743"/>
    <mergeCell ref="AA742:AC743"/>
    <mergeCell ref="E763:G763"/>
    <mergeCell ref="AA763:AC763"/>
    <mergeCell ref="N765:Q765"/>
    <mergeCell ref="AJ765:AM765"/>
    <mergeCell ref="AC789:AE791"/>
    <mergeCell ref="H790:J791"/>
    <mergeCell ref="E747:H747"/>
    <mergeCell ref="AA747:AD747"/>
    <mergeCell ref="X753:Y753"/>
    <mergeCell ref="E811:G811"/>
    <mergeCell ref="AA811:AC811"/>
    <mergeCell ref="N813:Q813"/>
    <mergeCell ref="AJ813:AM813"/>
    <mergeCell ref="H835:J836"/>
    <mergeCell ref="AA835:AC836"/>
    <mergeCell ref="E795:H795"/>
    <mergeCell ref="AA795:AD795"/>
    <mergeCell ref="B801:C801"/>
    <mergeCell ref="X801:Y801"/>
    <mergeCell ref="B802:C802"/>
    <mergeCell ref="X802:Y802"/>
    <mergeCell ref="AJ858:AM858"/>
    <mergeCell ref="AC883:AE885"/>
    <mergeCell ref="H884:J885"/>
    <mergeCell ref="E840:H840"/>
    <mergeCell ref="AA840:AD840"/>
    <mergeCell ref="X846:Y846"/>
    <mergeCell ref="B847:C847"/>
    <mergeCell ref="B848:C848"/>
    <mergeCell ref="X848:Y848"/>
    <mergeCell ref="E889:H889"/>
    <mergeCell ref="AA889:AD889"/>
    <mergeCell ref="B895:C895"/>
    <mergeCell ref="X895:Y895"/>
    <mergeCell ref="B896:C896"/>
    <mergeCell ref="X896:Y896"/>
    <mergeCell ref="E856:G856"/>
    <mergeCell ref="AA856:AC856"/>
    <mergeCell ref="N858:Q858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81"/>
  <sheetViews>
    <sheetView tabSelected="1" topLeftCell="V518" zoomScale="85" zoomScaleNormal="85" workbookViewId="0">
      <selection activeCell="N525" sqref="N525:S552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76" t="s">
        <v>29</v>
      </c>
      <c r="AD2" s="176"/>
      <c r="AE2" s="176"/>
    </row>
    <row r="3" spans="2:41">
      <c r="H3" s="173" t="s">
        <v>28</v>
      </c>
      <c r="I3" s="173"/>
      <c r="J3" s="173"/>
      <c r="V3" s="17"/>
      <c r="AC3" s="176"/>
      <c r="AD3" s="176"/>
      <c r="AE3" s="176"/>
    </row>
    <row r="4" spans="2:41">
      <c r="H4" s="173"/>
      <c r="I4" s="173"/>
      <c r="J4" s="173"/>
      <c r="V4" s="17"/>
      <c r="AC4" s="176"/>
      <c r="AD4" s="176"/>
      <c r="AE4" s="17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74" t="s">
        <v>62</v>
      </c>
      <c r="F8" s="174"/>
      <c r="G8" s="174"/>
      <c r="H8" s="174"/>
      <c r="O8" s="188" t="s">
        <v>188</v>
      </c>
      <c r="P8" s="188"/>
      <c r="Q8" s="188"/>
      <c r="V8" s="17"/>
      <c r="X8" s="23" t="s">
        <v>156</v>
      </c>
      <c r="Y8" s="20">
        <f>IF(B8="PAGADO",0,C13)</f>
        <v>212.35000000000002</v>
      </c>
      <c r="AA8" s="174" t="s">
        <v>142</v>
      </c>
      <c r="AB8" s="174"/>
      <c r="AC8" s="174"/>
      <c r="AD8" s="17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77" t="str">
        <f>IF(C13&lt;0,"NO PAGAR","COBRAR")</f>
        <v>COBRAR</v>
      </c>
      <c r="C14" s="17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77" t="str">
        <f>IF(Y13&lt;0,"NO PAGAR","COBRAR")</f>
        <v>COBRAR</v>
      </c>
      <c r="Y14" s="17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68" t="s">
        <v>9</v>
      </c>
      <c r="C15" s="16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68" t="s">
        <v>9</v>
      </c>
      <c r="Y15" s="16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70" t="s">
        <v>7</v>
      </c>
      <c r="F24" s="171"/>
      <c r="G24" s="17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70" t="s">
        <v>7</v>
      </c>
      <c r="AB24" s="171"/>
      <c r="AC24" s="17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70" t="s">
        <v>7</v>
      </c>
      <c r="O26" s="171"/>
      <c r="P26" s="171"/>
      <c r="Q26" s="172"/>
      <c r="R26" s="18">
        <f>SUM(R10:R25)</f>
        <v>282.64999999999998</v>
      </c>
      <c r="S26" s="3"/>
      <c r="V26" s="17"/>
      <c r="X26" s="12"/>
      <c r="Y26" s="10"/>
      <c r="AJ26" s="170" t="s">
        <v>7</v>
      </c>
      <c r="AK26" s="171"/>
      <c r="AL26" s="171"/>
      <c r="AM26" s="17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73" t="s">
        <v>30</v>
      </c>
      <c r="I48" s="173"/>
      <c r="J48" s="173"/>
      <c r="V48" s="17"/>
      <c r="AA48" s="173" t="s">
        <v>31</v>
      </c>
      <c r="AB48" s="173"/>
      <c r="AC48" s="173"/>
    </row>
    <row r="49" spans="2:41">
      <c r="H49" s="173"/>
      <c r="I49" s="173"/>
      <c r="J49" s="173"/>
      <c r="V49" s="17"/>
      <c r="AA49" s="173"/>
      <c r="AB49" s="173"/>
      <c r="AC49" s="17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74" t="s">
        <v>142</v>
      </c>
      <c r="F53" s="174"/>
      <c r="G53" s="174"/>
      <c r="H53" s="174"/>
      <c r="V53" s="17"/>
      <c r="X53" s="23" t="s">
        <v>32</v>
      </c>
      <c r="Y53" s="20">
        <f>IF(B53="PAGADO",0,C58)</f>
        <v>142.09</v>
      </c>
      <c r="AA53" s="174" t="s">
        <v>253</v>
      </c>
      <c r="AB53" s="174"/>
      <c r="AC53" s="174"/>
      <c r="AD53" s="174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75" t="str">
        <f>IF(Y58&lt;0,"NO PAGAR","COBRAR'")</f>
        <v>COBRAR'</v>
      </c>
      <c r="Y59" s="17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75" t="str">
        <f>IF(C58&lt;0,"NO PAGAR","COBRAR'")</f>
        <v>COBRAR'</v>
      </c>
      <c r="C60" s="17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68" t="s">
        <v>9</v>
      </c>
      <c r="C61" s="16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68" t="s">
        <v>9</v>
      </c>
      <c r="Y61" s="16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70" t="s">
        <v>7</v>
      </c>
      <c r="F69" s="171"/>
      <c r="G69" s="17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70" t="s">
        <v>7</v>
      </c>
      <c r="AB69" s="171"/>
      <c r="AC69" s="17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70" t="s">
        <v>7</v>
      </c>
      <c r="O71" s="171"/>
      <c r="P71" s="171"/>
      <c r="Q71" s="172"/>
      <c r="R71" s="18">
        <f>SUM(R55:R70)</f>
        <v>0</v>
      </c>
      <c r="S71" s="3"/>
      <c r="V71" s="17"/>
      <c r="X71" s="12"/>
      <c r="Y71" s="10"/>
      <c r="AJ71" s="170" t="s">
        <v>7</v>
      </c>
      <c r="AK71" s="171"/>
      <c r="AL71" s="171"/>
      <c r="AM71" s="17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76" t="s">
        <v>29</v>
      </c>
      <c r="AD99" s="176"/>
      <c r="AE99" s="176"/>
    </row>
    <row r="100" spans="2:41">
      <c r="H100" s="173" t="s">
        <v>28</v>
      </c>
      <c r="I100" s="173"/>
      <c r="J100" s="173"/>
      <c r="V100" s="17"/>
      <c r="AC100" s="176"/>
      <c r="AD100" s="176"/>
      <c r="AE100" s="176"/>
    </row>
    <row r="101" spans="2:41">
      <c r="H101" s="173"/>
      <c r="I101" s="173"/>
      <c r="J101" s="173"/>
      <c r="V101" s="17"/>
      <c r="AC101" s="176"/>
      <c r="AD101" s="176"/>
      <c r="AE101" s="17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74" t="s">
        <v>62</v>
      </c>
      <c r="F105" s="174"/>
      <c r="G105" s="174"/>
      <c r="H105" s="174"/>
      <c r="V105" s="17"/>
      <c r="X105" s="23" t="s">
        <v>75</v>
      </c>
      <c r="Y105" s="20">
        <f>IF(B105="PAGADO",0,C110)</f>
        <v>0</v>
      </c>
      <c r="AA105" s="174" t="s">
        <v>309</v>
      </c>
      <c r="AB105" s="174"/>
      <c r="AC105" s="174"/>
      <c r="AD105" s="174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77" t="str">
        <f>IF(C110&lt;0,"NO PAGAR","COBRAR")</f>
        <v>COBRAR</v>
      </c>
      <c r="C111" s="17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77" t="str">
        <f>IF(Y110&lt;0,"NO PAGAR","COBRAR")</f>
        <v>NO PAGAR</v>
      </c>
      <c r="Y111" s="17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68" t="s">
        <v>9</v>
      </c>
      <c r="C112" s="16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8" t="s">
        <v>9</v>
      </c>
      <c r="Y112" s="16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70" t="s">
        <v>7</v>
      </c>
      <c r="F121" s="171"/>
      <c r="G121" s="17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70" t="s">
        <v>7</v>
      </c>
      <c r="AB121" s="171"/>
      <c r="AC121" s="17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70" t="s">
        <v>7</v>
      </c>
      <c r="O123" s="171"/>
      <c r="P123" s="171"/>
      <c r="Q123" s="172"/>
      <c r="R123" s="18">
        <f>SUM(R107:R122)</f>
        <v>0</v>
      </c>
      <c r="S123" s="3"/>
      <c r="V123" s="17"/>
      <c r="X123" s="12"/>
      <c r="Y123" s="10"/>
      <c r="AJ123" s="170" t="s">
        <v>7</v>
      </c>
      <c r="AK123" s="171"/>
      <c r="AL123" s="171"/>
      <c r="AM123" s="172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73" t="s">
        <v>30</v>
      </c>
      <c r="I132" s="173"/>
      <c r="J132" s="173"/>
      <c r="V132" s="17"/>
      <c r="AA132" s="173" t="s">
        <v>31</v>
      </c>
      <c r="AB132" s="173"/>
      <c r="AC132" s="173"/>
    </row>
    <row r="133" spans="1:43">
      <c r="H133" s="173"/>
      <c r="I133" s="173"/>
      <c r="J133" s="173"/>
      <c r="V133" s="17"/>
      <c r="AA133" s="173"/>
      <c r="AB133" s="173"/>
      <c r="AC133" s="173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74" t="s">
        <v>309</v>
      </c>
      <c r="F137" s="174"/>
      <c r="G137" s="174"/>
      <c r="H137" s="174"/>
      <c r="V137" s="17"/>
      <c r="X137" s="23" t="s">
        <v>82</v>
      </c>
      <c r="Y137" s="20">
        <f>IF(B137="PAGADO",0,C142)</f>
        <v>474.76</v>
      </c>
      <c r="AA137" s="174" t="s">
        <v>309</v>
      </c>
      <c r="AB137" s="174"/>
      <c r="AC137" s="174"/>
      <c r="AD137" s="174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75" t="str">
        <f>IF(Y142&lt;0,"NO PAGAR","COBRAR'")</f>
        <v>COBRAR'</v>
      </c>
      <c r="Y143" s="175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75" t="str">
        <f>IF(C142&lt;0,"NO PAGAR","COBRAR'")</f>
        <v>COBRAR'</v>
      </c>
      <c r="C144" s="17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68" t="s">
        <v>9</v>
      </c>
      <c r="C145" s="16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68" t="s">
        <v>9</v>
      </c>
      <c r="Y145" s="16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70" t="s">
        <v>7</v>
      </c>
      <c r="F153" s="171"/>
      <c r="G153" s="17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70" t="s">
        <v>7</v>
      </c>
      <c r="AB153" s="171"/>
      <c r="AC153" s="17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70" t="s">
        <v>7</v>
      </c>
      <c r="O155" s="171"/>
      <c r="P155" s="171"/>
      <c r="Q155" s="172"/>
      <c r="R155" s="18">
        <f>SUM(R139:R154)</f>
        <v>20</v>
      </c>
      <c r="S155" s="3"/>
      <c r="V155" s="17"/>
      <c r="X155" s="12"/>
      <c r="Y155" s="10"/>
      <c r="AJ155" s="170" t="s">
        <v>7</v>
      </c>
      <c r="AK155" s="171"/>
      <c r="AL155" s="171"/>
      <c r="AM155" s="172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76" t="s">
        <v>29</v>
      </c>
      <c r="AD180" s="176"/>
      <c r="AE180" s="176"/>
    </row>
    <row r="181" spans="2:41">
      <c r="H181" s="173" t="s">
        <v>28</v>
      </c>
      <c r="I181" s="173"/>
      <c r="J181" s="173"/>
      <c r="V181" s="17"/>
      <c r="AC181" s="176"/>
      <c r="AD181" s="176"/>
      <c r="AE181" s="176"/>
    </row>
    <row r="182" spans="2:41">
      <c r="H182" s="173"/>
      <c r="I182" s="173"/>
      <c r="J182" s="173"/>
      <c r="V182" s="17"/>
      <c r="AC182" s="176"/>
      <c r="AD182" s="176"/>
      <c r="AE182" s="17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74" t="s">
        <v>253</v>
      </c>
      <c r="F186" s="174"/>
      <c r="G186" s="174"/>
      <c r="H186" s="174"/>
      <c r="V186" s="17"/>
      <c r="X186" s="23" t="s">
        <v>130</v>
      </c>
      <c r="Y186" s="20">
        <f>IF(B186="PAGADO",0,C191)</f>
        <v>1010</v>
      </c>
      <c r="AA186" s="174" t="s">
        <v>309</v>
      </c>
      <c r="AB186" s="174"/>
      <c r="AC186" s="174"/>
      <c r="AD186" s="174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77" t="str">
        <f>IF(C191&lt;0,"NO PAGAR","COBRAR")</f>
        <v>COBRAR</v>
      </c>
      <c r="C192" s="17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77" t="str">
        <f>IF(Y191&lt;0,"NO PAGAR","COBRAR")</f>
        <v>COBRAR</v>
      </c>
      <c r="Y192" s="17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68" t="s">
        <v>9</v>
      </c>
      <c r="C193" s="16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8" t="s">
        <v>9</v>
      </c>
      <c r="Y193" s="16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70" t="s">
        <v>7</v>
      </c>
      <c r="F202" s="171"/>
      <c r="G202" s="17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70" t="s">
        <v>7</v>
      </c>
      <c r="AB202" s="171"/>
      <c r="AC202" s="17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70" t="s">
        <v>7</v>
      </c>
      <c r="O204" s="171"/>
      <c r="P204" s="171"/>
      <c r="Q204" s="172"/>
      <c r="R204" s="18">
        <f>SUM(R188:R203)</f>
        <v>0</v>
      </c>
      <c r="S204" s="3"/>
      <c r="V204" s="17"/>
      <c r="X204" s="12"/>
      <c r="Y204" s="10"/>
      <c r="AJ204" s="170" t="s">
        <v>7</v>
      </c>
      <c r="AK204" s="171"/>
      <c r="AL204" s="171"/>
      <c r="AM204" s="172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73" t="s">
        <v>30</v>
      </c>
      <c r="I226" s="173"/>
      <c r="J226" s="173"/>
      <c r="V226" s="17"/>
      <c r="AA226" s="173" t="s">
        <v>31</v>
      </c>
      <c r="AB226" s="173"/>
      <c r="AC226" s="173"/>
    </row>
    <row r="227" spans="2:41">
      <c r="H227" s="173"/>
      <c r="I227" s="173"/>
      <c r="J227" s="173"/>
      <c r="V227" s="17"/>
      <c r="AA227" s="173"/>
      <c r="AB227" s="173"/>
      <c r="AC227" s="173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74" t="s">
        <v>253</v>
      </c>
      <c r="F231" s="174"/>
      <c r="G231" s="174"/>
      <c r="H231" s="174"/>
      <c r="V231" s="17"/>
      <c r="X231" s="23" t="s">
        <v>82</v>
      </c>
      <c r="Y231" s="20">
        <f>IF(B231="PAGADO",0,C236)</f>
        <v>0</v>
      </c>
      <c r="AA231" s="174" t="s">
        <v>253</v>
      </c>
      <c r="AB231" s="174"/>
      <c r="AC231" s="174"/>
      <c r="AD231" s="174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75" t="str">
        <f>IF(Y236&lt;0,"NO PAGAR","COBRAR'")</f>
        <v>COBRAR'</v>
      </c>
      <c r="Y237" s="175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75" t="str">
        <f>IF(C236&lt;0,"NO PAGAR","COBRAR'")</f>
        <v>COBRAR'</v>
      </c>
      <c r="C238" s="175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68" t="s">
        <v>9</v>
      </c>
      <c r="C239" s="16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68" t="s">
        <v>9</v>
      </c>
      <c r="Y239" s="16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70" t="s">
        <v>7</v>
      </c>
      <c r="F247" s="171"/>
      <c r="G247" s="17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70" t="s">
        <v>7</v>
      </c>
      <c r="AB247" s="171"/>
      <c r="AC247" s="17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70" t="s">
        <v>7</v>
      </c>
      <c r="O249" s="171"/>
      <c r="P249" s="171"/>
      <c r="Q249" s="172"/>
      <c r="R249" s="18">
        <f>SUM(R233:R248)</f>
        <v>0</v>
      </c>
      <c r="S249" s="3"/>
      <c r="V249" s="17"/>
      <c r="X249" s="12"/>
      <c r="Y249" s="10"/>
      <c r="AJ249" s="170" t="s">
        <v>7</v>
      </c>
      <c r="AK249" s="171"/>
      <c r="AL249" s="171"/>
      <c r="AM249" s="172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76" t="s">
        <v>29</v>
      </c>
      <c r="AD272" s="176"/>
      <c r="AE272" s="176"/>
    </row>
    <row r="273" spans="2:41">
      <c r="H273" s="173" t="s">
        <v>28</v>
      </c>
      <c r="I273" s="173"/>
      <c r="J273" s="173"/>
      <c r="V273" s="17"/>
      <c r="AC273" s="176"/>
      <c r="AD273" s="176"/>
      <c r="AE273" s="176"/>
    </row>
    <row r="274" spans="2:41">
      <c r="H274" s="173"/>
      <c r="I274" s="173"/>
      <c r="J274" s="173"/>
      <c r="V274" s="17"/>
      <c r="AC274" s="176"/>
      <c r="AD274" s="176"/>
      <c r="AE274" s="17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74" t="s">
        <v>253</v>
      </c>
      <c r="F278" s="174"/>
      <c r="G278" s="174"/>
      <c r="H278" s="174"/>
      <c r="V278" s="17"/>
      <c r="X278" s="23" t="s">
        <v>32</v>
      </c>
      <c r="Y278" s="20">
        <f>IF(B278="PAGADO",0,C283)</f>
        <v>-367.1</v>
      </c>
      <c r="AA278" s="174" t="s">
        <v>253</v>
      </c>
      <c r="AB278" s="174"/>
      <c r="AC278" s="174"/>
      <c r="AD278" s="174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77" t="str">
        <f>IF(C283&lt;0,"NO PAGAR","COBRAR")</f>
        <v>NO PAGAR</v>
      </c>
      <c r="C284" s="17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77" t="str">
        <f>IF(Y283&lt;0,"NO PAGAR","COBRAR")</f>
        <v>NO PAGAR</v>
      </c>
      <c r="Y284" s="17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68" t="s">
        <v>9</v>
      </c>
      <c r="C285" s="16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8" t="s">
        <v>9</v>
      </c>
      <c r="Y285" s="16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70" t="s">
        <v>7</v>
      </c>
      <c r="F294" s="171"/>
      <c r="G294" s="17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70" t="s">
        <v>7</v>
      </c>
      <c r="AB294" s="171"/>
      <c r="AC294" s="17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70" t="s">
        <v>7</v>
      </c>
      <c r="O296" s="171"/>
      <c r="P296" s="171"/>
      <c r="Q296" s="172"/>
      <c r="R296" s="18">
        <f>SUM(R280:R295)</f>
        <v>320</v>
      </c>
      <c r="S296" s="3"/>
      <c r="V296" s="17"/>
      <c r="X296" s="12"/>
      <c r="Y296" s="10"/>
      <c r="AJ296" s="170" t="s">
        <v>7</v>
      </c>
      <c r="AK296" s="171"/>
      <c r="AL296" s="171"/>
      <c r="AM296" s="172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73" t="s">
        <v>30</v>
      </c>
      <c r="I318" s="173"/>
      <c r="J318" s="173"/>
      <c r="V318" s="17"/>
      <c r="AA318" s="173" t="s">
        <v>31</v>
      </c>
      <c r="AB318" s="173"/>
      <c r="AC318" s="173"/>
    </row>
    <row r="319" spans="1:43">
      <c r="H319" s="173"/>
      <c r="I319" s="173"/>
      <c r="J319" s="173"/>
      <c r="V319" s="17"/>
      <c r="AA319" s="173"/>
      <c r="AB319" s="173"/>
      <c r="AC319" s="173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74" t="s">
        <v>309</v>
      </c>
      <c r="F323" s="174"/>
      <c r="G323" s="174"/>
      <c r="H323" s="174"/>
      <c r="V323" s="17"/>
      <c r="X323" s="23" t="s">
        <v>32</v>
      </c>
      <c r="Y323" s="20">
        <f>IF(B1081="PAGADO",0,C328)</f>
        <v>-324.73999999999978</v>
      </c>
      <c r="AA323" s="174" t="s">
        <v>309</v>
      </c>
      <c r="AB323" s="174"/>
      <c r="AC323" s="174"/>
      <c r="AD323" s="174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75" t="str">
        <f>IF(Y328&lt;0,"NO PAGAR","COBRAR'")</f>
        <v>NO PAGAR</v>
      </c>
      <c r="Y329" s="175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75" t="str">
        <f>IF(C328&lt;0,"NO PAGAR","COBRAR'")</f>
        <v>NO PAGAR</v>
      </c>
      <c r="C330" s="175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68" t="s">
        <v>9</v>
      </c>
      <c r="C331" s="169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68" t="s">
        <v>9</v>
      </c>
      <c r="Y331" s="16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70" t="s">
        <v>7</v>
      </c>
      <c r="AB339" s="171"/>
      <c r="AC339" s="17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70" t="s">
        <v>7</v>
      </c>
      <c r="F340" s="171"/>
      <c r="G340" s="17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70" t="s">
        <v>7</v>
      </c>
      <c r="O341" s="171"/>
      <c r="P341" s="171"/>
      <c r="Q341" s="172"/>
      <c r="R341" s="18">
        <f>SUM(R325:R340)</f>
        <v>3750</v>
      </c>
      <c r="S341" s="3"/>
      <c r="V341" s="17"/>
      <c r="X341" s="12"/>
      <c r="Y341" s="10"/>
      <c r="AJ341" s="170" t="s">
        <v>7</v>
      </c>
      <c r="AK341" s="171"/>
      <c r="AL341" s="171"/>
      <c r="AM341" s="172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86" t="s">
        <v>64</v>
      </c>
      <c r="AC368" s="183" t="s">
        <v>29</v>
      </c>
      <c r="AD368" s="183"/>
      <c r="AE368" s="183"/>
    </row>
    <row r="369" spans="2:41">
      <c r="V369" s="17"/>
      <c r="X369" s="186"/>
      <c r="AC369" s="183"/>
      <c r="AD369" s="183"/>
      <c r="AE369" s="183"/>
    </row>
    <row r="370" spans="2:41" ht="23.25">
      <c r="B370" s="22" t="s">
        <v>64</v>
      </c>
      <c r="V370" s="17"/>
      <c r="X370" s="186"/>
      <c r="AC370" s="183"/>
      <c r="AD370" s="183"/>
      <c r="AE370" s="18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74" t="s">
        <v>309</v>
      </c>
      <c r="AB371" s="174"/>
      <c r="AC371" s="174"/>
      <c r="AD371" s="174"/>
    </row>
    <row r="372" spans="2:41" ht="23.25">
      <c r="B372" s="1" t="s">
        <v>0</v>
      </c>
      <c r="C372" s="19">
        <f>H388</f>
        <v>590</v>
      </c>
      <c r="E372" s="174" t="s">
        <v>309</v>
      </c>
      <c r="F372" s="174"/>
      <c r="G372" s="174"/>
      <c r="H372" s="174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77" t="str">
        <f>IF(C376&lt;0,"NO PAGAR","COBRAR")</f>
        <v>COBRAR</v>
      </c>
      <c r="C377" s="177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77" t="str">
        <f>IF(Y376&lt;0,"NO PAGAR","COBRAR")</f>
        <v>NO PAGAR</v>
      </c>
      <c r="Y377" s="177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68" t="s">
        <v>9</v>
      </c>
      <c r="C378" s="16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8" t="s">
        <v>9</v>
      </c>
      <c r="Y378" s="169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70" t="s">
        <v>7</v>
      </c>
      <c r="AK383" s="171"/>
      <c r="AL383" s="171"/>
      <c r="AM383" s="172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70" t="s">
        <v>7</v>
      </c>
      <c r="AB387" s="171"/>
      <c r="AC387" s="172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70" t="s">
        <v>7</v>
      </c>
      <c r="F388" s="171"/>
      <c r="G388" s="17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70" t="s">
        <v>7</v>
      </c>
      <c r="O389" s="171"/>
      <c r="P389" s="171"/>
      <c r="Q389" s="172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73" t="s">
        <v>31</v>
      </c>
      <c r="AB405" s="173"/>
      <c r="AC405" s="173"/>
    </row>
    <row r="406" spans="1:43" ht="15" customHeight="1">
      <c r="H406" s="76"/>
      <c r="I406" s="76"/>
      <c r="J406" s="76"/>
      <c r="V406" s="17"/>
      <c r="AA406" s="173"/>
      <c r="AB406" s="173"/>
      <c r="AC406" s="173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74" t="s">
        <v>62</v>
      </c>
      <c r="F410" s="174"/>
      <c r="G410" s="174"/>
      <c r="H410" s="174"/>
      <c r="V410" s="17"/>
      <c r="X410" s="23" t="s">
        <v>82</v>
      </c>
      <c r="Y410" s="20">
        <f>IF(B410="PAGADO",0,C415)</f>
        <v>0</v>
      </c>
      <c r="AA410" s="174" t="s">
        <v>142</v>
      </c>
      <c r="AB410" s="174"/>
      <c r="AC410" s="174"/>
      <c r="AD410" s="174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75" t="str">
        <f>IF(Y415&lt;0,"NO PAGAR","COBRAR'")</f>
        <v>COBRAR'</v>
      </c>
      <c r="Y416" s="175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75" t="str">
        <f>IF(C415&lt;0,"NO PAGAR","COBRAR'")</f>
        <v>COBRAR'</v>
      </c>
      <c r="C417" s="175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68" t="s">
        <v>9</v>
      </c>
      <c r="C418" s="16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68" t="s">
        <v>9</v>
      </c>
      <c r="Y418" s="16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70" t="s">
        <v>7</v>
      </c>
      <c r="AK422" s="171"/>
      <c r="AL422" s="171"/>
      <c r="AM422" s="172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70" t="s">
        <v>7</v>
      </c>
      <c r="AB426" s="171"/>
      <c r="AC426" s="172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70" t="s">
        <v>7</v>
      </c>
      <c r="O428" s="171"/>
      <c r="P428" s="171"/>
      <c r="Q428" s="172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70" t="s">
        <v>7</v>
      </c>
      <c r="F430" s="171"/>
      <c r="G430" s="172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76" t="s">
        <v>29</v>
      </c>
      <c r="AD441" s="176"/>
      <c r="AE441" s="176"/>
    </row>
    <row r="442" spans="2:41" ht="35.25" customHeight="1">
      <c r="H442" s="76" t="s">
        <v>28</v>
      </c>
      <c r="I442" s="76"/>
      <c r="J442" s="76"/>
      <c r="V442" s="17"/>
      <c r="AC442" s="176"/>
      <c r="AD442" s="176"/>
      <c r="AE442" s="176"/>
    </row>
    <row r="443" spans="2:41" ht="15" customHeight="1">
      <c r="H443" s="76"/>
      <c r="I443" s="76"/>
      <c r="J443" s="76"/>
      <c r="V443" s="17"/>
      <c r="AC443" s="176"/>
      <c r="AD443" s="176"/>
      <c r="AE443" s="17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74" t="s">
        <v>309</v>
      </c>
      <c r="F447" s="174"/>
      <c r="G447" s="174"/>
      <c r="H447" s="174"/>
      <c r="V447" s="17"/>
      <c r="X447" s="23" t="s">
        <v>32</v>
      </c>
      <c r="Y447" s="20">
        <f>IF(B447="PAGADO",0,C452)</f>
        <v>221.34</v>
      </c>
      <c r="AA447" s="174" t="s">
        <v>253</v>
      </c>
      <c r="AB447" s="174"/>
      <c r="AC447" s="174"/>
      <c r="AD447" s="174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77" t="str">
        <f>IF(C452&lt;0,"NO PAGAR","COBRAR")</f>
        <v>COBRAR</v>
      </c>
      <c r="C453" s="177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77" t="str">
        <f>IF(Y452&lt;0,"NO PAGAR","COBRAR")</f>
        <v>NO PAGAR</v>
      </c>
      <c r="Y453" s="17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68" t="s">
        <v>9</v>
      </c>
      <c r="C454" s="16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68" t="s">
        <v>9</v>
      </c>
      <c r="Y454" s="16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70" t="s">
        <v>7</v>
      </c>
      <c r="F463" s="171"/>
      <c r="G463" s="17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70" t="s">
        <v>7</v>
      </c>
      <c r="AB463" s="171"/>
      <c r="AC463" s="172"/>
      <c r="AD463" s="5">
        <f>SUM(AD449:AD462)</f>
        <v>370</v>
      </c>
      <c r="AJ463" s="170" t="s">
        <v>7</v>
      </c>
      <c r="AK463" s="171"/>
      <c r="AL463" s="171"/>
      <c r="AM463" s="172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70" t="s">
        <v>7</v>
      </c>
      <c r="O465" s="171"/>
      <c r="P465" s="171"/>
      <c r="Q465" s="172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73" t="s">
        <v>31</v>
      </c>
      <c r="AB480" s="173"/>
      <c r="AC480" s="173"/>
    </row>
    <row r="481" spans="2:41" ht="15" customHeight="1">
      <c r="H481" s="76"/>
      <c r="I481" s="76"/>
      <c r="J481" s="76"/>
      <c r="V481" s="17"/>
      <c r="AA481" s="173"/>
      <c r="AB481" s="173"/>
      <c r="AC481" s="173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74" t="s">
        <v>62</v>
      </c>
      <c r="F483" s="174"/>
      <c r="G483" s="174"/>
      <c r="H483" s="174"/>
      <c r="V483" s="17"/>
      <c r="X483" s="23" t="s">
        <v>32</v>
      </c>
      <c r="Y483" s="20">
        <f>IF(B1271="PAGADO",0,C488)</f>
        <v>-88.629999999999654</v>
      </c>
      <c r="AA483" s="174" t="s">
        <v>253</v>
      </c>
      <c r="AB483" s="174"/>
      <c r="AC483" s="174"/>
      <c r="AD483" s="174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75" t="str">
        <f>IF(Y488&lt;0,"NO PAGAR","COBRAR'")</f>
        <v>NO PAGAR</v>
      </c>
      <c r="Y489" s="175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75" t="str">
        <f>IF(C488&lt;0,"NO PAGAR","COBRAR'")</f>
        <v>NO PAGAR</v>
      </c>
      <c r="C490" s="175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68" t="s">
        <v>9</v>
      </c>
      <c r="C491" s="169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68" t="s">
        <v>9</v>
      </c>
      <c r="Y491" s="169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70" t="s">
        <v>7</v>
      </c>
      <c r="O501" s="171"/>
      <c r="P501" s="171"/>
      <c r="Q501" s="172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70" t="s">
        <v>7</v>
      </c>
      <c r="AK501" s="171"/>
      <c r="AL501" s="171"/>
      <c r="AM501" s="172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70" t="s">
        <v>7</v>
      </c>
      <c r="AC504" s="172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76" t="s">
        <v>29</v>
      </c>
      <c r="AD522" s="176"/>
      <c r="AE522" s="176"/>
    </row>
    <row r="523" spans="2:41" ht="30" customHeight="1">
      <c r="H523" s="76" t="s">
        <v>28</v>
      </c>
      <c r="I523" s="76"/>
      <c r="J523" s="76"/>
      <c r="V523" s="17"/>
      <c r="AC523" s="176"/>
      <c r="AD523" s="176"/>
      <c r="AE523" s="176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74" t="s">
        <v>253</v>
      </c>
      <c r="F525" s="174"/>
      <c r="G525" s="174"/>
      <c r="H525" s="174"/>
      <c r="V525" s="17"/>
      <c r="X525" s="23" t="s">
        <v>32</v>
      </c>
      <c r="Y525" s="20">
        <f>IF(B525="PAGADO",0,C530)</f>
        <v>-2189.3999999999996</v>
      </c>
      <c r="AA525" s="174" t="s">
        <v>1054</v>
      </c>
      <c r="AB525" s="174"/>
      <c r="AC525" s="174"/>
      <c r="AD525" s="174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875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1034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3"/>
      <c r="AK527" s="3"/>
      <c r="AL527" s="3"/>
      <c r="AM527" s="3"/>
      <c r="AN527" s="18"/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1035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875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3"/>
      <c r="AK528" s="3"/>
      <c r="AL528" s="3"/>
      <c r="AM528" s="3"/>
      <c r="AN528" s="18"/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1048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2189.3999999999996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1049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-1314.3999999999996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 ht="15.75" customHeight="1">
      <c r="B531" s="177" t="str">
        <f>IF(C530&lt;0,"NO PAGAR","COBRAR")</f>
        <v>NO PAGAR</v>
      </c>
      <c r="C531" s="177"/>
      <c r="E531" s="4"/>
      <c r="F531" s="3"/>
      <c r="G531" s="3"/>
      <c r="H531" s="5"/>
      <c r="N531" s="25">
        <v>45112</v>
      </c>
      <c r="O531" s="3" t="s">
        <v>1050</v>
      </c>
      <c r="P531" s="3"/>
      <c r="Q531" s="3"/>
      <c r="R531" s="18">
        <v>64.5</v>
      </c>
      <c r="S531" s="3"/>
      <c r="V531" s="17"/>
      <c r="X531" s="177" t="str">
        <f>IF(Y530&lt;0,"NO PAGAR","COBRAR")</f>
        <v>NO PAGAR</v>
      </c>
      <c r="Y531" s="177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68" t="s">
        <v>9</v>
      </c>
      <c r="C532" s="169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68" t="s">
        <v>9</v>
      </c>
      <c r="Y532" s="169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str">
        <f>IF(C566&lt;0,"SALDO A FAVOR","SALDO ADELANTAD0'")</f>
        <v>SALDO ADELANTAD0'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1029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1028</v>
      </c>
      <c r="C541" s="10">
        <v>700.28</v>
      </c>
      <c r="E541" s="170" t="s">
        <v>7</v>
      </c>
      <c r="F541" s="171"/>
      <c r="G541" s="172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70" t="s">
        <v>7</v>
      </c>
      <c r="AB541" s="171"/>
      <c r="AC541" s="172"/>
      <c r="AD541" s="5">
        <f>SUM(AD527:AD540)</f>
        <v>875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11.25" customHeight="1" thickBot="1">
      <c r="B543" s="12"/>
      <c r="C543" s="10"/>
      <c r="N543" s="170" t="s">
        <v>7</v>
      </c>
      <c r="O543" s="171"/>
      <c r="P543" s="171"/>
      <c r="Q543" s="172"/>
      <c r="R543" s="18">
        <f>SUM(R527:R542)</f>
        <v>290.27999999999997</v>
      </c>
      <c r="S543" s="3"/>
      <c r="V543" s="17"/>
      <c r="X543" s="12"/>
      <c r="Y543" s="10"/>
      <c r="AJ543" s="170" t="s">
        <v>7</v>
      </c>
      <c r="AK543" s="171"/>
      <c r="AL543" s="171"/>
      <c r="AM543" s="172"/>
      <c r="AN543" s="18">
        <f>SUM(AN527:AN542)</f>
        <v>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7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7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7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7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7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7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7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</row>
    <row r="552" spans="2:27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2189.3999999999996</v>
      </c>
    </row>
    <row r="553" spans="2:27">
      <c r="D553" t="s">
        <v>22</v>
      </c>
      <c r="E553" t="s">
        <v>21</v>
      </c>
      <c r="V553" s="17"/>
      <c r="Z553" t="s">
        <v>22</v>
      </c>
      <c r="AA553" t="s">
        <v>21</v>
      </c>
    </row>
    <row r="554" spans="2:27">
      <c r="E554" s="1" t="s">
        <v>19</v>
      </c>
      <c r="V554" s="17"/>
      <c r="AA554" s="1" t="s">
        <v>19</v>
      </c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15" customHeight="1">
      <c r="H565" s="76" t="s">
        <v>30</v>
      </c>
      <c r="I565" s="76"/>
      <c r="J565" s="76"/>
      <c r="V565" s="17"/>
      <c r="AA565" s="173" t="s">
        <v>31</v>
      </c>
      <c r="AB565" s="173"/>
      <c r="AC565" s="173"/>
    </row>
    <row r="566" spans="1:43" ht="15" customHeight="1">
      <c r="H566" s="76"/>
      <c r="I566" s="76"/>
      <c r="J566" s="76"/>
      <c r="V566" s="17"/>
      <c r="AA566" s="173"/>
      <c r="AB566" s="173"/>
      <c r="AC566" s="173"/>
    </row>
    <row r="567" spans="1:43">
      <c r="V567" s="17"/>
    </row>
    <row r="568" spans="1:43">
      <c r="V568" s="17"/>
    </row>
    <row r="569" spans="1:43" ht="23.25">
      <c r="B569" s="24" t="s">
        <v>67</v>
      </c>
      <c r="V569" s="17"/>
      <c r="X569" s="22" t="s">
        <v>67</v>
      </c>
    </row>
    <row r="570" spans="1:43" ht="23.25">
      <c r="B570" s="23" t="s">
        <v>32</v>
      </c>
      <c r="C570" s="20">
        <f>IF(X525="PAGADO",0,C530)</f>
        <v>-2189.3999999999996</v>
      </c>
      <c r="E570" s="174" t="s">
        <v>20</v>
      </c>
      <c r="F570" s="174"/>
      <c r="G570" s="174"/>
      <c r="H570" s="174"/>
      <c r="V570" s="17"/>
      <c r="X570" s="23" t="s">
        <v>32</v>
      </c>
      <c r="Y570" s="20">
        <f>IF(B1370="PAGADO",0,C575)</f>
        <v>-1314.3999999999996</v>
      </c>
      <c r="AA570" s="174" t="s">
        <v>20</v>
      </c>
      <c r="AB570" s="174"/>
      <c r="AC570" s="174"/>
      <c r="AD570" s="174"/>
    </row>
    <row r="571" spans="1:43">
      <c r="B571" s="1" t="s">
        <v>0</v>
      </c>
      <c r="C571" s="19">
        <f>H586</f>
        <v>0</v>
      </c>
      <c r="E571" s="2" t="s">
        <v>1</v>
      </c>
      <c r="F571" s="2" t="s">
        <v>2</v>
      </c>
      <c r="G571" s="2" t="s">
        <v>3</v>
      </c>
      <c r="H571" s="2" t="s">
        <v>4</v>
      </c>
      <c r="N571" s="2" t="s">
        <v>1</v>
      </c>
      <c r="O571" s="2" t="s">
        <v>5</v>
      </c>
      <c r="P571" s="2" t="s">
        <v>4</v>
      </c>
      <c r="Q571" s="2" t="s">
        <v>6</v>
      </c>
      <c r="R571" s="2" t="s">
        <v>7</v>
      </c>
      <c r="S571" s="3"/>
      <c r="V571" s="17"/>
      <c r="X571" s="1" t="s">
        <v>0</v>
      </c>
      <c r="Y571" s="19">
        <f>AD586</f>
        <v>0</v>
      </c>
      <c r="AA571" s="2" t="s">
        <v>1</v>
      </c>
      <c r="AB571" s="2" t="s">
        <v>2</v>
      </c>
      <c r="AC571" s="2" t="s">
        <v>3</v>
      </c>
      <c r="AD571" s="2" t="s">
        <v>4</v>
      </c>
      <c r="AJ571" s="2" t="s">
        <v>1</v>
      </c>
      <c r="AK571" s="2" t="s">
        <v>5</v>
      </c>
      <c r="AL571" s="2" t="s">
        <v>4</v>
      </c>
      <c r="AM571" s="2" t="s">
        <v>6</v>
      </c>
      <c r="AN571" s="2" t="s">
        <v>7</v>
      </c>
      <c r="AO571" s="3"/>
    </row>
    <row r="572" spans="1:43">
      <c r="C572" s="2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Y572" s="2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>
      <c r="B573" s="1" t="s">
        <v>24</v>
      </c>
      <c r="C573" s="19">
        <f>IF(C570&gt;0,C570+C571,C571)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" t="s">
        <v>24</v>
      </c>
      <c r="Y573" s="19">
        <f>IF(Y570&gt;0,Y570+Y571,Y571)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1" t="s">
        <v>9</v>
      </c>
      <c r="C574" s="20">
        <f>C598</f>
        <v>1314.3999999999996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" t="s">
        <v>9</v>
      </c>
      <c r="Y574" s="20">
        <f>Y598</f>
        <v>1314.3999999999996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6" t="s">
        <v>26</v>
      </c>
      <c r="C575" s="21">
        <f>C573-C574</f>
        <v>-1314.3999999999996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6" t="s">
        <v>27</v>
      </c>
      <c r="Y575" s="21">
        <f>Y573-Y574</f>
        <v>-1314.3999999999996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6"/>
      <c r="C576" s="7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75" t="str">
        <f>IF(Y575&lt;0,"NO PAGAR","COBRAR'")</f>
        <v>NO PAGAR</v>
      </c>
      <c r="Y576" s="175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3.25">
      <c r="B577" s="175" t="str">
        <f>IF(C575&lt;0,"NO PAGAR","COBRAR'")</f>
        <v>NO PAGAR</v>
      </c>
      <c r="C577" s="175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6"/>
      <c r="Y577" s="8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68" t="s">
        <v>9</v>
      </c>
      <c r="C578" s="169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68" t="s">
        <v>9</v>
      </c>
      <c r="Y578" s="169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IF(Y530&lt;0,"SALDO ADELANTADO","SALDO A FAVOR '")</f>
        <v>SALDO ADELANTADO</v>
      </c>
      <c r="C579" s="10">
        <f>IF(Y530&lt;=0,Y530*-1)</f>
        <v>1314.3999999999996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9" t="str">
        <f>IF(C575&lt;0,"SALDO ADELANTADO","SALDO A FAVOR'")</f>
        <v>SALDO ADELANTADO</v>
      </c>
      <c r="Y579" s="10">
        <f>IF(C575&lt;=0,C575*-1)</f>
        <v>1314.3999999999996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R588</f>
        <v>0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AN588</f>
        <v>0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14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170" t="s">
        <v>7</v>
      </c>
      <c r="F586" s="171"/>
      <c r="G586" s="172"/>
      <c r="H586" s="5">
        <f>SUM(H572:H585)</f>
        <v>0</v>
      </c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170" t="s">
        <v>7</v>
      </c>
      <c r="AB586" s="171"/>
      <c r="AC586" s="172"/>
      <c r="AD586" s="5">
        <f>SUM(AD572:AD585)</f>
        <v>0</v>
      </c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/>
      <c r="E587" s="13"/>
      <c r="F587" s="13"/>
      <c r="G587" s="13"/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3"/>
      <c r="AB587" s="13"/>
      <c r="AC587" s="13"/>
      <c r="AJ587" s="3"/>
      <c r="AK587" s="3"/>
      <c r="AL587" s="3"/>
      <c r="AM587" s="3"/>
      <c r="AN587" s="18"/>
      <c r="AO587" s="3"/>
    </row>
    <row r="588" spans="2:41">
      <c r="B588" s="12"/>
      <c r="C588" s="10"/>
      <c r="N588" s="170" t="s">
        <v>7</v>
      </c>
      <c r="O588" s="171"/>
      <c r="P588" s="171"/>
      <c r="Q588" s="172"/>
      <c r="R588" s="18">
        <f>SUM(R572:R587)</f>
        <v>0</v>
      </c>
      <c r="S588" s="3"/>
      <c r="V588" s="17"/>
      <c r="X588" s="12"/>
      <c r="Y588" s="10"/>
      <c r="AJ588" s="170" t="s">
        <v>7</v>
      </c>
      <c r="AK588" s="171"/>
      <c r="AL588" s="171"/>
      <c r="AM588" s="172"/>
      <c r="AN588" s="18">
        <f>SUM(AN572:AN587)</f>
        <v>0</v>
      </c>
      <c r="AO588" s="3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E591" s="14"/>
      <c r="V591" s="17"/>
      <c r="X591" s="12"/>
      <c r="Y591" s="10"/>
      <c r="AA591" s="14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1"/>
      <c r="C597" s="10"/>
      <c r="V597" s="17"/>
      <c r="X597" s="11"/>
      <c r="Y597" s="10"/>
    </row>
    <row r="598" spans="2:27">
      <c r="B598" s="15" t="s">
        <v>18</v>
      </c>
      <c r="C598" s="16">
        <f>SUM(C579:C597)</f>
        <v>1314.3999999999996</v>
      </c>
      <c r="D598" t="s">
        <v>22</v>
      </c>
      <c r="E598" t="s">
        <v>21</v>
      </c>
      <c r="V598" s="17"/>
      <c r="X598" s="15" t="s">
        <v>18</v>
      </c>
      <c r="Y598" s="16">
        <f>SUM(Y579:Y597)</f>
        <v>1314.3999999999996</v>
      </c>
      <c r="Z598" t="s">
        <v>22</v>
      </c>
      <c r="AA598" t="s">
        <v>21</v>
      </c>
    </row>
    <row r="599" spans="2:27">
      <c r="E599" s="1" t="s">
        <v>19</v>
      </c>
      <c r="V599" s="17"/>
      <c r="AA599" s="1" t="s">
        <v>19</v>
      </c>
    </row>
    <row r="600" spans="2:27">
      <c r="V600" s="17"/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  <c r="AC612" s="176" t="s">
        <v>29</v>
      </c>
      <c r="AD612" s="176"/>
      <c r="AE612" s="176"/>
    </row>
    <row r="613" spans="2:41" ht="15" customHeight="1">
      <c r="H613" s="76" t="s">
        <v>28</v>
      </c>
      <c r="I613" s="76"/>
      <c r="J613" s="76"/>
      <c r="V613" s="17"/>
      <c r="AC613" s="176"/>
      <c r="AD613" s="176"/>
      <c r="AE613" s="176"/>
    </row>
    <row r="614" spans="2:41" ht="15" customHeight="1">
      <c r="H614" s="76"/>
      <c r="I614" s="76"/>
      <c r="J614" s="76"/>
      <c r="V614" s="17"/>
      <c r="AC614" s="176"/>
      <c r="AD614" s="176"/>
      <c r="AE614" s="176"/>
    </row>
    <row r="615" spans="2:41">
      <c r="V615" s="17"/>
    </row>
    <row r="616" spans="2:41">
      <c r="V616" s="17"/>
    </row>
    <row r="617" spans="2:41" ht="23.25">
      <c r="B617" s="22" t="s">
        <v>68</v>
      </c>
      <c r="V617" s="17"/>
      <c r="X617" s="22" t="s">
        <v>68</v>
      </c>
    </row>
    <row r="618" spans="2:41" ht="23.25">
      <c r="B618" s="23" t="s">
        <v>32</v>
      </c>
      <c r="C618" s="20">
        <f>IF(X570="PAGADO",0,Y575)</f>
        <v>-1314.3999999999996</v>
      </c>
      <c r="E618" s="174" t="s">
        <v>20</v>
      </c>
      <c r="F618" s="174"/>
      <c r="G618" s="174"/>
      <c r="H618" s="174"/>
      <c r="V618" s="17"/>
      <c r="X618" s="23" t="s">
        <v>32</v>
      </c>
      <c r="Y618" s="20">
        <f>IF(B618="PAGADO",0,C623)</f>
        <v>-1314.3999999999996</v>
      </c>
      <c r="AA618" s="174" t="s">
        <v>20</v>
      </c>
      <c r="AB618" s="174"/>
      <c r="AC618" s="174"/>
      <c r="AD618" s="174"/>
    </row>
    <row r="619" spans="2:41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2:41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" t="s">
        <v>9</v>
      </c>
      <c r="C622" s="20">
        <f>C645</f>
        <v>1314.3999999999996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Y645</f>
        <v>1314.3999999999996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6" t="s">
        <v>25</v>
      </c>
      <c r="C623" s="21">
        <f>C621-C622</f>
        <v>-1314.3999999999996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8</v>
      </c>
      <c r="Y623" s="21">
        <f>Y621-Y622</f>
        <v>-1314.3999999999996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 ht="26.25">
      <c r="B624" s="177" t="str">
        <f>IF(C623&lt;0,"NO PAGAR","COBRAR")</f>
        <v>NO PAGAR</v>
      </c>
      <c r="C624" s="17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77" t="str">
        <f>IF(Y623&lt;0,"NO PAGAR","COBRAR")</f>
        <v>NO PAGAR</v>
      </c>
      <c r="Y624" s="17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68" t="s">
        <v>9</v>
      </c>
      <c r="C625" s="16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68" t="s">
        <v>9</v>
      </c>
      <c r="Y625" s="16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9" t="str">
        <f>IF(C659&lt;0,"SALDO A FAVOR","SALDO ADELANTAD0'")</f>
        <v>SALDO ADELANTAD0'</v>
      </c>
      <c r="C626" s="10">
        <f>IF(Y570&lt;=0,Y570*-1)</f>
        <v>1314.3999999999996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9" t="str">
        <f>IF(C623&lt;0,"SALDO ADELANTADO","SALDO A FAVOR'")</f>
        <v>SALDO ADELANTADO</v>
      </c>
      <c r="Y626" s="10">
        <f>IF(C623&lt;=0,C623*-1)</f>
        <v>1314.3999999999996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10</v>
      </c>
      <c r="C627" s="10">
        <f>R636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10</v>
      </c>
      <c r="Y627" s="10">
        <f>AN636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11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11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12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12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13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13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14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14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15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15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16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16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17</v>
      </c>
      <c r="C634" s="10"/>
      <c r="E634" s="170" t="s">
        <v>7</v>
      </c>
      <c r="F634" s="171"/>
      <c r="G634" s="17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17</v>
      </c>
      <c r="Y634" s="10"/>
      <c r="AA634" s="170" t="s">
        <v>7</v>
      </c>
      <c r="AB634" s="171"/>
      <c r="AC634" s="17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2"/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2"/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70" t="s">
        <v>7</v>
      </c>
      <c r="O636" s="171"/>
      <c r="P636" s="171"/>
      <c r="Q636" s="172"/>
      <c r="R636" s="18">
        <f>SUM(R620:R635)</f>
        <v>0</v>
      </c>
      <c r="S636" s="3"/>
      <c r="V636" s="17"/>
      <c r="X636" s="12"/>
      <c r="Y636" s="10"/>
      <c r="AJ636" s="170" t="s">
        <v>7</v>
      </c>
      <c r="AK636" s="171"/>
      <c r="AL636" s="171"/>
      <c r="AM636" s="172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1:43">
      <c r="B641" s="12"/>
      <c r="C641" s="10"/>
      <c r="V641" s="17"/>
      <c r="X641" s="12"/>
      <c r="Y641" s="10"/>
    </row>
    <row r="642" spans="1:43">
      <c r="B642" s="12"/>
      <c r="C642" s="10"/>
      <c r="V642" s="17"/>
      <c r="X642" s="12"/>
      <c r="Y642" s="10"/>
    </row>
    <row r="643" spans="1:43">
      <c r="B643" s="12"/>
      <c r="C643" s="10"/>
      <c r="V643" s="17"/>
      <c r="X643" s="12"/>
      <c r="Y643" s="10"/>
    </row>
    <row r="644" spans="1:43">
      <c r="B644" s="11"/>
      <c r="C644" s="10"/>
      <c r="V644" s="17"/>
      <c r="X644" s="11"/>
      <c r="Y644" s="10"/>
    </row>
    <row r="645" spans="1:43">
      <c r="B645" s="15" t="s">
        <v>18</v>
      </c>
      <c r="C645" s="16">
        <f>SUM(C626:C644)</f>
        <v>1314.3999999999996</v>
      </c>
      <c r="V645" s="17"/>
      <c r="X645" s="15" t="s">
        <v>18</v>
      </c>
      <c r="Y645" s="16">
        <f>SUM(Y626:Y644)</f>
        <v>1314.3999999999996</v>
      </c>
    </row>
    <row r="646" spans="1:43">
      <c r="D646" t="s">
        <v>22</v>
      </c>
      <c r="E646" t="s">
        <v>21</v>
      </c>
      <c r="V646" s="17"/>
      <c r="Z646" t="s">
        <v>22</v>
      </c>
      <c r="AA646" t="s">
        <v>21</v>
      </c>
    </row>
    <row r="647" spans="1:43">
      <c r="E647" s="1" t="s">
        <v>19</v>
      </c>
      <c r="V647" s="17"/>
      <c r="AA647" s="1" t="s">
        <v>19</v>
      </c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V652" s="17"/>
    </row>
    <row r="653" spans="1:43">
      <c r="V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spans="1:4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</row>
    <row r="657" spans="2:41">
      <c r="V657" s="17"/>
    </row>
    <row r="658" spans="2:41" ht="15" customHeight="1">
      <c r="H658" s="76" t="s">
        <v>30</v>
      </c>
      <c r="I658" s="76"/>
      <c r="J658" s="76"/>
      <c r="V658" s="17"/>
      <c r="AA658" s="173" t="s">
        <v>31</v>
      </c>
      <c r="AB658" s="173"/>
      <c r="AC658" s="173"/>
    </row>
    <row r="659" spans="2:41" ht="15" customHeight="1">
      <c r="H659" s="76"/>
      <c r="I659" s="76"/>
      <c r="J659" s="76"/>
      <c r="V659" s="17"/>
      <c r="AA659" s="173"/>
      <c r="AB659" s="173"/>
      <c r="AC659" s="173"/>
    </row>
    <row r="660" spans="2:41">
      <c r="V660" s="17"/>
    </row>
    <row r="661" spans="2:41">
      <c r="V661" s="17"/>
    </row>
    <row r="662" spans="2:41" ht="23.25">
      <c r="B662" s="24" t="s">
        <v>68</v>
      </c>
      <c r="V662" s="17"/>
      <c r="X662" s="22" t="s">
        <v>68</v>
      </c>
    </row>
    <row r="663" spans="2:41" ht="23.25">
      <c r="B663" s="23" t="s">
        <v>32</v>
      </c>
      <c r="C663" s="20">
        <f>IF(X618="PAGADO",0,C623)</f>
        <v>-1314.3999999999996</v>
      </c>
      <c r="E663" s="174" t="s">
        <v>20</v>
      </c>
      <c r="F663" s="174"/>
      <c r="G663" s="174"/>
      <c r="H663" s="174"/>
      <c r="V663" s="17"/>
      <c r="X663" s="23" t="s">
        <v>32</v>
      </c>
      <c r="Y663" s="20">
        <f>IF(B1463="PAGADO",0,C668)</f>
        <v>-1314.3999999999996</v>
      </c>
      <c r="AA663" s="174" t="s">
        <v>20</v>
      </c>
      <c r="AB663" s="174"/>
      <c r="AC663" s="174"/>
      <c r="AD663" s="174"/>
    </row>
    <row r="664" spans="2:41">
      <c r="B664" s="1" t="s">
        <v>0</v>
      </c>
      <c r="C664" s="19">
        <f>H679</f>
        <v>0</v>
      </c>
      <c r="E664" s="2" t="s">
        <v>1</v>
      </c>
      <c r="F664" s="2" t="s">
        <v>2</v>
      </c>
      <c r="G664" s="2" t="s">
        <v>3</v>
      </c>
      <c r="H664" s="2" t="s">
        <v>4</v>
      </c>
      <c r="N664" s="2" t="s">
        <v>1</v>
      </c>
      <c r="O664" s="2" t="s">
        <v>5</v>
      </c>
      <c r="P664" s="2" t="s">
        <v>4</v>
      </c>
      <c r="Q664" s="2" t="s">
        <v>6</v>
      </c>
      <c r="R664" s="2" t="s">
        <v>7</v>
      </c>
      <c r="S664" s="3"/>
      <c r="V664" s="17"/>
      <c r="X664" s="1" t="s">
        <v>0</v>
      </c>
      <c r="Y664" s="19">
        <f>AD679</f>
        <v>0</v>
      </c>
      <c r="AA664" s="2" t="s">
        <v>1</v>
      </c>
      <c r="AB664" s="2" t="s">
        <v>2</v>
      </c>
      <c r="AC664" s="2" t="s">
        <v>3</v>
      </c>
      <c r="AD664" s="2" t="s">
        <v>4</v>
      </c>
      <c r="AJ664" s="2" t="s">
        <v>1</v>
      </c>
      <c r="AK664" s="2" t="s">
        <v>5</v>
      </c>
      <c r="AL664" s="2" t="s">
        <v>4</v>
      </c>
      <c r="AM664" s="2" t="s">
        <v>6</v>
      </c>
      <c r="AN664" s="2" t="s">
        <v>7</v>
      </c>
      <c r="AO664" s="3"/>
    </row>
    <row r="665" spans="2:41">
      <c r="C665" s="2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Y665" s="2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" t="s">
        <v>24</v>
      </c>
      <c r="C666" s="19">
        <f>IF(C663&gt;0,C663+C664,C664)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" t="s">
        <v>24</v>
      </c>
      <c r="Y666" s="19">
        <f>IF(Y663&gt;0,Y663+Y664,Y664)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9</v>
      </c>
      <c r="C667" s="20">
        <f>C691</f>
        <v>1314.3999999999996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9</v>
      </c>
      <c r="Y667" s="20">
        <f>Y691</f>
        <v>1314.3999999999996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6" t="s">
        <v>26</v>
      </c>
      <c r="C668" s="21">
        <f>C666-C667</f>
        <v>-1314.3999999999996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 t="s">
        <v>27</v>
      </c>
      <c r="Y668" s="21">
        <f>Y666-Y667</f>
        <v>-1314.3999999999996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ht="23.25">
      <c r="B669" s="6"/>
      <c r="C669" s="7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75" t="str">
        <f>IF(Y668&lt;0,"NO PAGAR","COBRAR'")</f>
        <v>NO PAGAR</v>
      </c>
      <c r="Y669" s="175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 ht="23.25">
      <c r="B670" s="175" t="str">
        <f>IF(C668&lt;0,"NO PAGAR","COBRAR'")</f>
        <v>NO PAGAR</v>
      </c>
      <c r="C670" s="175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6"/>
      <c r="Y670" s="8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68" t="s">
        <v>9</v>
      </c>
      <c r="C671" s="169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68" t="s">
        <v>9</v>
      </c>
      <c r="Y671" s="169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9" t="str">
        <f>IF(Y623&lt;0,"SALDO ADELANTADO","SALDO A FAVOR '")</f>
        <v>SALDO ADELANTADO</v>
      </c>
      <c r="C672" s="10">
        <f>IF(Y623&lt;=0,Y623*-1)</f>
        <v>1314.3999999999996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9" t="str">
        <f>IF(C668&lt;0,"SALDO ADELANTADO","SALDO A FAVOR'")</f>
        <v>SALDO ADELANTADO</v>
      </c>
      <c r="Y672" s="10">
        <f>IF(C668&lt;=0,C668*-1)</f>
        <v>1314.3999999999996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10</v>
      </c>
      <c r="C673" s="10">
        <f>R681</f>
        <v>0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10</v>
      </c>
      <c r="Y673" s="10">
        <f>AN681</f>
        <v>0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11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11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12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12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13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13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14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14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15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15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16</v>
      </c>
      <c r="C679" s="10"/>
      <c r="E679" s="170" t="s">
        <v>7</v>
      </c>
      <c r="F679" s="171"/>
      <c r="G679" s="172"/>
      <c r="H679" s="5">
        <f>SUM(H665:H678)</f>
        <v>0</v>
      </c>
      <c r="N679" s="3"/>
      <c r="O679" s="3"/>
      <c r="P679" s="3"/>
      <c r="Q679" s="3"/>
      <c r="R679" s="18"/>
      <c r="S679" s="3"/>
      <c r="V679" s="17"/>
      <c r="X679" s="11" t="s">
        <v>16</v>
      </c>
      <c r="Y679" s="10"/>
      <c r="AA679" s="170" t="s">
        <v>7</v>
      </c>
      <c r="AB679" s="171"/>
      <c r="AC679" s="172"/>
      <c r="AD679" s="5">
        <f>SUM(AD665:AD678)</f>
        <v>0</v>
      </c>
      <c r="AJ679" s="3"/>
      <c r="AK679" s="3"/>
      <c r="AL679" s="3"/>
      <c r="AM679" s="3"/>
      <c r="AN679" s="18"/>
      <c r="AO679" s="3"/>
    </row>
    <row r="680" spans="2:41">
      <c r="B680" s="11" t="s">
        <v>17</v>
      </c>
      <c r="C680" s="10"/>
      <c r="E680" s="13"/>
      <c r="F680" s="13"/>
      <c r="G680" s="13"/>
      <c r="N680" s="3"/>
      <c r="O680" s="3"/>
      <c r="P680" s="3"/>
      <c r="Q680" s="3"/>
      <c r="R680" s="18"/>
      <c r="S680" s="3"/>
      <c r="V680" s="17"/>
      <c r="X680" s="11" t="s">
        <v>17</v>
      </c>
      <c r="Y680" s="10"/>
      <c r="AA680" s="13"/>
      <c r="AB680" s="13"/>
      <c r="AC680" s="13"/>
      <c r="AJ680" s="3"/>
      <c r="AK680" s="3"/>
      <c r="AL680" s="3"/>
      <c r="AM680" s="3"/>
      <c r="AN680" s="18"/>
      <c r="AO680" s="3"/>
    </row>
    <row r="681" spans="2:41">
      <c r="B681" s="12"/>
      <c r="C681" s="10"/>
      <c r="N681" s="170" t="s">
        <v>7</v>
      </c>
      <c r="O681" s="171"/>
      <c r="P681" s="171"/>
      <c r="Q681" s="172"/>
      <c r="R681" s="18">
        <f>SUM(R665:R680)</f>
        <v>0</v>
      </c>
      <c r="S681" s="3"/>
      <c r="V681" s="17"/>
      <c r="X681" s="12"/>
      <c r="Y681" s="10"/>
      <c r="AJ681" s="170" t="s">
        <v>7</v>
      </c>
      <c r="AK681" s="171"/>
      <c r="AL681" s="171"/>
      <c r="AM681" s="172"/>
      <c r="AN681" s="18">
        <f>SUM(AN665:AN680)</f>
        <v>0</v>
      </c>
      <c r="AO681" s="3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E684" s="14"/>
      <c r="V684" s="17"/>
      <c r="X684" s="12"/>
      <c r="Y684" s="10"/>
      <c r="AA684" s="14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V689" s="17"/>
      <c r="X689" s="12"/>
      <c r="Y689" s="10"/>
    </row>
    <row r="690" spans="2:27">
      <c r="B690" s="11"/>
      <c r="C690" s="10"/>
      <c r="V690" s="17"/>
      <c r="X690" s="11"/>
      <c r="Y690" s="10"/>
    </row>
    <row r="691" spans="2:27">
      <c r="B691" s="15" t="s">
        <v>18</v>
      </c>
      <c r="C691" s="16">
        <f>SUM(C672:C690)</f>
        <v>1314.3999999999996</v>
      </c>
      <c r="D691" t="s">
        <v>22</v>
      </c>
      <c r="E691" t="s">
        <v>21</v>
      </c>
      <c r="V691" s="17"/>
      <c r="X691" s="15" t="s">
        <v>18</v>
      </c>
      <c r="Y691" s="16">
        <f>SUM(Y672:Y690)</f>
        <v>1314.3999999999996</v>
      </c>
      <c r="Z691" t="s">
        <v>22</v>
      </c>
      <c r="AA691" t="s">
        <v>21</v>
      </c>
    </row>
    <row r="692" spans="2:27">
      <c r="E692" s="1" t="s">
        <v>19</v>
      </c>
      <c r="V692" s="17"/>
      <c r="AA692" s="1" t="s">
        <v>19</v>
      </c>
    </row>
    <row r="693" spans="2:27">
      <c r="V693" s="17"/>
    </row>
    <row r="694" spans="2:27">
      <c r="V694" s="17"/>
    </row>
    <row r="695" spans="2:27">
      <c r="V695" s="17"/>
    </row>
    <row r="696" spans="2:27">
      <c r="V696" s="17"/>
    </row>
    <row r="697" spans="2:27">
      <c r="V697" s="17"/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  <c r="AC705" s="176" t="s">
        <v>29</v>
      </c>
      <c r="AD705" s="176"/>
      <c r="AE705" s="176"/>
    </row>
    <row r="706" spans="2:41" ht="15" customHeight="1">
      <c r="H706" s="76" t="s">
        <v>28</v>
      </c>
      <c r="I706" s="76"/>
      <c r="J706" s="76"/>
      <c r="V706" s="17"/>
      <c r="AC706" s="176"/>
      <c r="AD706" s="176"/>
      <c r="AE706" s="176"/>
    </row>
    <row r="707" spans="2:41" ht="15" customHeight="1">
      <c r="H707" s="76"/>
      <c r="I707" s="76"/>
      <c r="J707" s="76"/>
      <c r="V707" s="17"/>
      <c r="AC707" s="176"/>
      <c r="AD707" s="176"/>
      <c r="AE707" s="176"/>
    </row>
    <row r="708" spans="2:41">
      <c r="V708" s="17"/>
    </row>
    <row r="709" spans="2:41">
      <c r="V709" s="17"/>
    </row>
    <row r="710" spans="2:41" ht="23.25">
      <c r="B710" s="22" t="s">
        <v>69</v>
      </c>
      <c r="V710" s="17"/>
      <c r="X710" s="22" t="s">
        <v>69</v>
      </c>
    </row>
    <row r="711" spans="2:41" ht="23.25">
      <c r="B711" s="23" t="s">
        <v>32</v>
      </c>
      <c r="C711" s="20">
        <f>IF(X663="PAGADO",0,Y668)</f>
        <v>-1314.3999999999996</v>
      </c>
      <c r="E711" s="174" t="s">
        <v>20</v>
      </c>
      <c r="F711" s="174"/>
      <c r="G711" s="174"/>
      <c r="H711" s="174"/>
      <c r="V711" s="17"/>
      <c r="X711" s="23" t="s">
        <v>32</v>
      </c>
      <c r="Y711" s="20">
        <f>IF(B711="PAGADO",0,C716)</f>
        <v>-1314.3999999999996</v>
      </c>
      <c r="AA711" s="174" t="s">
        <v>20</v>
      </c>
      <c r="AB711" s="174"/>
      <c r="AC711" s="174"/>
      <c r="AD711" s="174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C738</f>
        <v>1314.3999999999996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Y738</f>
        <v>1314.3999999999996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25</v>
      </c>
      <c r="C716" s="21">
        <f>C714-C715</f>
        <v>-1314.3999999999996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8</v>
      </c>
      <c r="Y716" s="21">
        <f>Y714-Y715</f>
        <v>-1314.3999999999996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6.25">
      <c r="B717" s="177" t="str">
        <f>IF(C716&lt;0,"NO PAGAR","COBRAR")</f>
        <v>NO PAGAR</v>
      </c>
      <c r="C717" s="17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77" t="str">
        <f>IF(Y716&lt;0,"NO PAGAR","COBRAR")</f>
        <v>NO PAGAR</v>
      </c>
      <c r="Y717" s="17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68" t="s">
        <v>9</v>
      </c>
      <c r="C718" s="16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68" t="s">
        <v>9</v>
      </c>
      <c r="Y718" s="169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9" t="str">
        <f>IF(C752&lt;0,"SALDO A FAVOR","SALDO ADELANTAD0'")</f>
        <v>SALDO ADELANTAD0'</v>
      </c>
      <c r="C719" s="10">
        <f>IF(Y663&lt;=0,Y663*-1)</f>
        <v>1314.3999999999996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9" t="str">
        <f>IF(C716&lt;0,"SALDO ADELANTADO","SALDO A FAVOR'")</f>
        <v>SALDO ADELANTADO</v>
      </c>
      <c r="Y719" s="10">
        <f>IF(C716&lt;=0,C716*-1)</f>
        <v>1314.3999999999996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10</v>
      </c>
      <c r="C720" s="10">
        <f>R729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10</v>
      </c>
      <c r="Y720" s="10">
        <f>AN729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11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11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12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12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13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13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14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14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15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15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16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16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17</v>
      </c>
      <c r="C727" s="10"/>
      <c r="E727" s="170" t="s">
        <v>7</v>
      </c>
      <c r="F727" s="171"/>
      <c r="G727" s="17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17</v>
      </c>
      <c r="Y727" s="10"/>
      <c r="AA727" s="170" t="s">
        <v>7</v>
      </c>
      <c r="AB727" s="171"/>
      <c r="AC727" s="17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2"/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2"/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70" t="s">
        <v>7</v>
      </c>
      <c r="O729" s="171"/>
      <c r="P729" s="171"/>
      <c r="Q729" s="172"/>
      <c r="R729" s="18">
        <f>SUM(R713:R728)</f>
        <v>0</v>
      </c>
      <c r="S729" s="3"/>
      <c r="V729" s="17"/>
      <c r="X729" s="12"/>
      <c r="Y729" s="10"/>
      <c r="AJ729" s="170" t="s">
        <v>7</v>
      </c>
      <c r="AK729" s="171"/>
      <c r="AL729" s="171"/>
      <c r="AM729" s="172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1"/>
      <c r="C737" s="10"/>
      <c r="V737" s="17"/>
      <c r="X737" s="11"/>
      <c r="Y737" s="10"/>
    </row>
    <row r="738" spans="1:43">
      <c r="B738" s="15" t="s">
        <v>18</v>
      </c>
      <c r="C738" s="16">
        <f>SUM(C719:C737)</f>
        <v>1314.3999999999996</v>
      </c>
      <c r="V738" s="17"/>
      <c r="X738" s="15" t="s">
        <v>18</v>
      </c>
      <c r="Y738" s="16">
        <f>SUM(Y719:Y737)</f>
        <v>1314.3999999999996</v>
      </c>
    </row>
    <row r="739" spans="1:43">
      <c r="D739" t="s">
        <v>22</v>
      </c>
      <c r="E739" t="s">
        <v>21</v>
      </c>
      <c r="V739" s="17"/>
      <c r="Z739" t="s">
        <v>22</v>
      </c>
      <c r="AA739" t="s">
        <v>21</v>
      </c>
    </row>
    <row r="740" spans="1:43">
      <c r="E740" s="1" t="s">
        <v>19</v>
      </c>
      <c r="V740" s="17"/>
      <c r="AA740" s="1" t="s">
        <v>19</v>
      </c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V750" s="17"/>
    </row>
    <row r="751" spans="1:43" ht="15" customHeight="1">
      <c r="H751" s="76" t="s">
        <v>30</v>
      </c>
      <c r="I751" s="76"/>
      <c r="J751" s="76"/>
      <c r="V751" s="17"/>
      <c r="AA751" s="173" t="s">
        <v>31</v>
      </c>
      <c r="AB751" s="173"/>
      <c r="AC751" s="173"/>
    </row>
    <row r="752" spans="1:43" ht="15" customHeight="1">
      <c r="H752" s="76"/>
      <c r="I752" s="76"/>
      <c r="J752" s="76"/>
      <c r="V752" s="17"/>
      <c r="AA752" s="173"/>
      <c r="AB752" s="173"/>
      <c r="AC752" s="173"/>
    </row>
    <row r="753" spans="2:41">
      <c r="V753" s="17"/>
    </row>
    <row r="754" spans="2:41">
      <c r="V754" s="17"/>
    </row>
    <row r="755" spans="2:41" ht="23.25">
      <c r="B755" s="24" t="s">
        <v>69</v>
      </c>
      <c r="V755" s="17"/>
      <c r="X755" s="22" t="s">
        <v>69</v>
      </c>
    </row>
    <row r="756" spans="2:41" ht="23.25">
      <c r="B756" s="23" t="s">
        <v>32</v>
      </c>
      <c r="C756" s="20">
        <f>IF(X711="PAGADO",0,C716)</f>
        <v>-1314.3999999999996</v>
      </c>
      <c r="E756" s="174" t="s">
        <v>20</v>
      </c>
      <c r="F756" s="174"/>
      <c r="G756" s="174"/>
      <c r="H756" s="174"/>
      <c r="V756" s="17"/>
      <c r="X756" s="23" t="s">
        <v>32</v>
      </c>
      <c r="Y756" s="20">
        <f>IF(B1556="PAGADO",0,C761)</f>
        <v>-1314.3999999999996</v>
      </c>
      <c r="AA756" s="174" t="s">
        <v>20</v>
      </c>
      <c r="AB756" s="174"/>
      <c r="AC756" s="174"/>
      <c r="AD756" s="174"/>
    </row>
    <row r="757" spans="2:41">
      <c r="B757" s="1" t="s">
        <v>0</v>
      </c>
      <c r="C757" s="19">
        <f>H772</f>
        <v>0</v>
      </c>
      <c r="E757" s="2" t="s">
        <v>1</v>
      </c>
      <c r="F757" s="2" t="s">
        <v>2</v>
      </c>
      <c r="G757" s="2" t="s">
        <v>3</v>
      </c>
      <c r="H757" s="2" t="s">
        <v>4</v>
      </c>
      <c r="N757" s="2" t="s">
        <v>1</v>
      </c>
      <c r="O757" s="2" t="s">
        <v>5</v>
      </c>
      <c r="P757" s="2" t="s">
        <v>4</v>
      </c>
      <c r="Q757" s="2" t="s">
        <v>6</v>
      </c>
      <c r="R757" s="2" t="s">
        <v>7</v>
      </c>
      <c r="S757" s="3"/>
      <c r="V757" s="17"/>
      <c r="X757" s="1" t="s">
        <v>0</v>
      </c>
      <c r="Y757" s="19">
        <f>AD772</f>
        <v>0</v>
      </c>
      <c r="AA757" s="2" t="s">
        <v>1</v>
      </c>
      <c r="AB757" s="2" t="s">
        <v>2</v>
      </c>
      <c r="AC757" s="2" t="s">
        <v>3</v>
      </c>
      <c r="AD757" s="2" t="s">
        <v>4</v>
      </c>
      <c r="AJ757" s="2" t="s">
        <v>1</v>
      </c>
      <c r="AK757" s="2" t="s">
        <v>5</v>
      </c>
      <c r="AL757" s="2" t="s">
        <v>4</v>
      </c>
      <c r="AM757" s="2" t="s">
        <v>6</v>
      </c>
      <c r="AN757" s="2" t="s">
        <v>7</v>
      </c>
      <c r="AO757" s="3"/>
    </row>
    <row r="758" spans="2:41">
      <c r="C758" s="2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Y758" s="2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" t="s">
        <v>24</v>
      </c>
      <c r="C759" s="19">
        <f>IF(C756&gt;0,C756+C757,C757)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" t="s">
        <v>24</v>
      </c>
      <c r="Y759" s="19">
        <f>IF(Y756&gt;0,Y756+Y757,Y757)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9</v>
      </c>
      <c r="C760" s="20">
        <f>C784</f>
        <v>1314.3999999999996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9</v>
      </c>
      <c r="Y760" s="20">
        <f>Y784</f>
        <v>1314.3999999999996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6" t="s">
        <v>26</v>
      </c>
      <c r="C761" s="21">
        <f>C759-C760</f>
        <v>-1314.3999999999996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 t="s">
        <v>27</v>
      </c>
      <c r="Y761" s="21">
        <f>Y759-Y760</f>
        <v>-1314.3999999999996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ht="23.25">
      <c r="B762" s="6"/>
      <c r="C762" s="7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75" t="str">
        <f>IF(Y761&lt;0,"NO PAGAR","COBRAR'")</f>
        <v>NO PAGAR</v>
      </c>
      <c r="Y762" s="175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 ht="23.25">
      <c r="B763" s="175" t="str">
        <f>IF(C761&lt;0,"NO PAGAR","COBRAR'")</f>
        <v>NO PAGAR</v>
      </c>
      <c r="C763" s="175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6"/>
      <c r="Y763" s="8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68" t="s">
        <v>9</v>
      </c>
      <c r="C764" s="169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68" t="s">
        <v>9</v>
      </c>
      <c r="Y764" s="169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9" t="str">
        <f>IF(Y716&lt;0,"SALDO ADELANTADO","SALDO A FAVOR '")</f>
        <v>SALDO ADELANTADO</v>
      </c>
      <c r="C765" s="10">
        <f>IF(Y716&lt;=0,Y716*-1)</f>
        <v>1314.3999999999996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9" t="str">
        <f>IF(C761&lt;0,"SALDO ADELANTADO","SALDO A FAVOR'")</f>
        <v>SALDO ADELANTADO</v>
      </c>
      <c r="Y765" s="10">
        <f>IF(C761&lt;=0,C761*-1)</f>
        <v>1314.3999999999996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10</v>
      </c>
      <c r="C766" s="10">
        <f>R774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10</v>
      </c>
      <c r="Y766" s="10">
        <f>AN774</f>
        <v>0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11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11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12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12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13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13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14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14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15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15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16</v>
      </c>
      <c r="C772" s="10"/>
      <c r="E772" s="170" t="s">
        <v>7</v>
      </c>
      <c r="F772" s="171"/>
      <c r="G772" s="172"/>
      <c r="H772" s="5">
        <f>SUM(H758:H771)</f>
        <v>0</v>
      </c>
      <c r="N772" s="3"/>
      <c r="O772" s="3"/>
      <c r="P772" s="3"/>
      <c r="Q772" s="3"/>
      <c r="R772" s="18"/>
      <c r="S772" s="3"/>
      <c r="V772" s="17"/>
      <c r="X772" s="11" t="s">
        <v>16</v>
      </c>
      <c r="Y772" s="10"/>
      <c r="AA772" s="170" t="s">
        <v>7</v>
      </c>
      <c r="AB772" s="171"/>
      <c r="AC772" s="172"/>
      <c r="AD772" s="5">
        <f>SUM(AD758:AD771)</f>
        <v>0</v>
      </c>
      <c r="AJ772" s="3"/>
      <c r="AK772" s="3"/>
      <c r="AL772" s="3"/>
      <c r="AM772" s="3"/>
      <c r="AN772" s="18"/>
      <c r="AO772" s="3"/>
    </row>
    <row r="773" spans="2:41">
      <c r="B773" s="11" t="s">
        <v>17</v>
      </c>
      <c r="C773" s="10"/>
      <c r="E773" s="13"/>
      <c r="F773" s="13"/>
      <c r="G773" s="13"/>
      <c r="N773" s="3"/>
      <c r="O773" s="3"/>
      <c r="P773" s="3"/>
      <c r="Q773" s="3"/>
      <c r="R773" s="18"/>
      <c r="S773" s="3"/>
      <c r="V773" s="17"/>
      <c r="X773" s="11" t="s">
        <v>17</v>
      </c>
      <c r="Y773" s="10"/>
      <c r="AA773" s="13"/>
      <c r="AB773" s="13"/>
      <c r="AC773" s="13"/>
      <c r="AJ773" s="3"/>
      <c r="AK773" s="3"/>
      <c r="AL773" s="3"/>
      <c r="AM773" s="3"/>
      <c r="AN773" s="18"/>
      <c r="AO773" s="3"/>
    </row>
    <row r="774" spans="2:41">
      <c r="B774" s="12"/>
      <c r="C774" s="10"/>
      <c r="N774" s="170" t="s">
        <v>7</v>
      </c>
      <c r="O774" s="171"/>
      <c r="P774" s="171"/>
      <c r="Q774" s="172"/>
      <c r="R774" s="18">
        <f>SUM(R758:R773)</f>
        <v>0</v>
      </c>
      <c r="S774" s="3"/>
      <c r="V774" s="17"/>
      <c r="X774" s="12"/>
      <c r="Y774" s="10"/>
      <c r="AJ774" s="170" t="s">
        <v>7</v>
      </c>
      <c r="AK774" s="171"/>
      <c r="AL774" s="171"/>
      <c r="AM774" s="172"/>
      <c r="AN774" s="18">
        <f>SUM(AN758:AN773)</f>
        <v>0</v>
      </c>
      <c r="AO774" s="3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E777" s="14"/>
      <c r="V777" s="17"/>
      <c r="X777" s="12"/>
      <c r="Y777" s="10"/>
      <c r="AA777" s="14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1"/>
      <c r="C783" s="10"/>
      <c r="V783" s="17"/>
      <c r="X783" s="11"/>
      <c r="Y783" s="10"/>
    </row>
    <row r="784" spans="2:41">
      <c r="B784" s="15" t="s">
        <v>18</v>
      </c>
      <c r="C784" s="16">
        <f>SUM(C765:C783)</f>
        <v>1314.3999999999996</v>
      </c>
      <c r="D784" t="s">
        <v>22</v>
      </c>
      <c r="E784" t="s">
        <v>21</v>
      </c>
      <c r="V784" s="17"/>
      <c r="X784" s="15" t="s">
        <v>18</v>
      </c>
      <c r="Y784" s="16">
        <f>SUM(Y765:Y783)</f>
        <v>1314.3999999999996</v>
      </c>
      <c r="Z784" t="s">
        <v>22</v>
      </c>
      <c r="AA784" t="s">
        <v>21</v>
      </c>
    </row>
    <row r="785" spans="5:31">
      <c r="E785" s="1" t="s">
        <v>19</v>
      </c>
      <c r="V785" s="17"/>
      <c r="AA785" s="1" t="s">
        <v>19</v>
      </c>
    </row>
    <row r="786" spans="5:31">
      <c r="V786" s="17"/>
    </row>
    <row r="787" spans="5:31">
      <c r="V787" s="17"/>
    </row>
    <row r="788" spans="5:31">
      <c r="V788" s="17"/>
    </row>
    <row r="789" spans="5:31">
      <c r="V789" s="17"/>
    </row>
    <row r="790" spans="5:31">
      <c r="V790" s="17"/>
    </row>
    <row r="791" spans="5:31">
      <c r="V791" s="17"/>
    </row>
    <row r="792" spans="5:31">
      <c r="V792" s="17"/>
    </row>
    <row r="793" spans="5:31">
      <c r="V793" s="17"/>
    </row>
    <row r="794" spans="5:31">
      <c r="V794" s="17"/>
    </row>
    <row r="795" spans="5:31">
      <c r="V795" s="17"/>
    </row>
    <row r="796" spans="5:31">
      <c r="V796" s="17"/>
    </row>
    <row r="797" spans="5:31">
      <c r="V797" s="17"/>
    </row>
    <row r="798" spans="5:31">
      <c r="V798" s="17"/>
      <c r="AC798" s="176" t="s">
        <v>29</v>
      </c>
      <c r="AD798" s="176"/>
      <c r="AE798" s="176"/>
    </row>
    <row r="799" spans="5:31" ht="15" customHeight="1">
      <c r="H799" s="76" t="s">
        <v>28</v>
      </c>
      <c r="I799" s="76"/>
      <c r="J799" s="76"/>
      <c r="V799" s="17"/>
      <c r="AC799" s="176"/>
      <c r="AD799" s="176"/>
      <c r="AE799" s="176"/>
    </row>
    <row r="800" spans="5:31" ht="15" customHeight="1">
      <c r="H800" s="76"/>
      <c r="I800" s="76"/>
      <c r="J800" s="76"/>
      <c r="V800" s="17"/>
      <c r="AC800" s="176"/>
      <c r="AD800" s="176"/>
      <c r="AE800" s="176"/>
    </row>
    <row r="801" spans="2:41">
      <c r="V801" s="17"/>
    </row>
    <row r="802" spans="2:41">
      <c r="V802" s="17"/>
    </row>
    <row r="803" spans="2:41" ht="23.25">
      <c r="B803" s="22" t="s">
        <v>70</v>
      </c>
      <c r="V803" s="17"/>
      <c r="X803" s="22" t="s">
        <v>70</v>
      </c>
    </row>
    <row r="804" spans="2:41" ht="23.25">
      <c r="B804" s="23" t="s">
        <v>32</v>
      </c>
      <c r="C804" s="20">
        <f>IF(X756="PAGADO",0,Y761)</f>
        <v>-1314.3999999999996</v>
      </c>
      <c r="E804" s="174" t="s">
        <v>20</v>
      </c>
      <c r="F804" s="174"/>
      <c r="G804" s="174"/>
      <c r="H804" s="174"/>
      <c r="V804" s="17"/>
      <c r="X804" s="23" t="s">
        <v>32</v>
      </c>
      <c r="Y804" s="20">
        <f>IF(B804="PAGADO",0,C809)</f>
        <v>-1314.3999999999996</v>
      </c>
      <c r="AA804" s="174" t="s">
        <v>20</v>
      </c>
      <c r="AB804" s="174"/>
      <c r="AC804" s="174"/>
      <c r="AD804" s="174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IF(Y804&gt;0,Y805+Y804,Y805)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C831</f>
        <v>1314.3999999999996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Y831</f>
        <v>1314.3999999999996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25</v>
      </c>
      <c r="C809" s="21">
        <f>C807-C808</f>
        <v>-1314.3999999999996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8</v>
      </c>
      <c r="Y809" s="21">
        <f>Y807-Y808</f>
        <v>-1314.3999999999996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6.25">
      <c r="B810" s="177" t="str">
        <f>IF(C809&lt;0,"NO PAGAR","COBRAR")</f>
        <v>NO PAGAR</v>
      </c>
      <c r="C810" s="17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77" t="str">
        <f>IF(Y809&lt;0,"NO PAGAR","COBRAR")</f>
        <v>NO PAGAR</v>
      </c>
      <c r="Y810" s="17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68" t="s">
        <v>9</v>
      </c>
      <c r="C811" s="16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68" t="s">
        <v>9</v>
      </c>
      <c r="Y811" s="169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9" t="str">
        <f>IF(C845&lt;0,"SALDO A FAVOR","SALDO ADELANTAD0'")</f>
        <v>SALDO ADELANTAD0'</v>
      </c>
      <c r="C812" s="10">
        <f>IF(Y756&lt;=0,Y756*-1)</f>
        <v>1314.3999999999996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9" t="str">
        <f>IF(C809&lt;0,"SALDO ADELANTADO","SALDO A FAVOR'")</f>
        <v>SALDO ADELANTADO</v>
      </c>
      <c r="Y812" s="10">
        <f>IF(C809&lt;=0,C809*-1)</f>
        <v>1314.3999999999996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10</v>
      </c>
      <c r="C813" s="10">
        <f>R822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10</v>
      </c>
      <c r="Y813" s="10">
        <f>AN822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11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11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12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12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13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13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14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14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15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15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16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16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17</v>
      </c>
      <c r="C820" s="10"/>
      <c r="E820" s="170" t="s">
        <v>7</v>
      </c>
      <c r="F820" s="171"/>
      <c r="G820" s="17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17</v>
      </c>
      <c r="Y820" s="10"/>
      <c r="AA820" s="170" t="s">
        <v>7</v>
      </c>
      <c r="AB820" s="171"/>
      <c r="AC820" s="17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2"/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2"/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70" t="s">
        <v>7</v>
      </c>
      <c r="O822" s="171"/>
      <c r="P822" s="171"/>
      <c r="Q822" s="172"/>
      <c r="R822" s="18">
        <f>SUM(R806:R821)</f>
        <v>0</v>
      </c>
      <c r="S822" s="3"/>
      <c r="V822" s="17"/>
      <c r="X822" s="12"/>
      <c r="Y822" s="10"/>
      <c r="AJ822" s="170" t="s">
        <v>7</v>
      </c>
      <c r="AK822" s="171"/>
      <c r="AL822" s="171"/>
      <c r="AM822" s="172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1"/>
      <c r="C830" s="10"/>
      <c r="V830" s="17"/>
      <c r="X830" s="11"/>
      <c r="Y830" s="10"/>
    </row>
    <row r="831" spans="2:41">
      <c r="B831" s="15" t="s">
        <v>18</v>
      </c>
      <c r="C831" s="16">
        <f>SUM(C812:C830)</f>
        <v>1314.3999999999996</v>
      </c>
      <c r="V831" s="17"/>
      <c r="X831" s="15" t="s">
        <v>18</v>
      </c>
      <c r="Y831" s="16">
        <f>SUM(Y812:Y830)</f>
        <v>1314.3999999999996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 ht="15" customHeight="1">
      <c r="H844" s="76" t="s">
        <v>30</v>
      </c>
      <c r="I844" s="76"/>
      <c r="J844" s="76"/>
      <c r="V844" s="17"/>
      <c r="AA844" s="173" t="s">
        <v>31</v>
      </c>
      <c r="AB844" s="173"/>
      <c r="AC844" s="173"/>
    </row>
    <row r="845" spans="1:43" ht="15" customHeight="1">
      <c r="H845" s="76"/>
      <c r="I845" s="76"/>
      <c r="J845" s="76"/>
      <c r="V845" s="17"/>
      <c r="AA845" s="173"/>
      <c r="AB845" s="173"/>
      <c r="AC845" s="173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32</v>
      </c>
      <c r="C849" s="20">
        <f>IF(X804="PAGADO",0,C809)</f>
        <v>-1314.3999999999996</v>
      </c>
      <c r="E849" s="174" t="s">
        <v>20</v>
      </c>
      <c r="F849" s="174"/>
      <c r="G849" s="174"/>
      <c r="H849" s="174"/>
      <c r="V849" s="17"/>
      <c r="X849" s="23" t="s">
        <v>32</v>
      </c>
      <c r="Y849" s="20">
        <f>IF(B1649="PAGADO",0,C854)</f>
        <v>-1314.3999999999996</v>
      </c>
      <c r="AA849" s="174" t="s">
        <v>20</v>
      </c>
      <c r="AB849" s="174"/>
      <c r="AC849" s="174"/>
      <c r="AD849" s="174"/>
    </row>
    <row r="850" spans="2:41">
      <c r="B850" s="1" t="s">
        <v>0</v>
      </c>
      <c r="C850" s="19">
        <f>H865</f>
        <v>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Y851" s="2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C877</f>
        <v>1314.3999999999996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Y877</f>
        <v>1314.3999999999996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-1314.3999999999996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-1314.3999999999996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75" t="str">
        <f>IF(Y854&lt;0,"NO PAGAR","COBRAR'")</f>
        <v>NO PAGAR</v>
      </c>
      <c r="Y855" s="175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175" t="str">
        <f>IF(C854&lt;0,"NO PAGAR","COBRAR'")</f>
        <v>NO PAGAR</v>
      </c>
      <c r="C856" s="175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68" t="s">
        <v>9</v>
      </c>
      <c r="C857" s="169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68" t="s">
        <v>9</v>
      </c>
      <c r="Y857" s="169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IF(Y809&lt;0,"SALDO ADELANTADO","SALDO A FAVOR '")</f>
        <v>SALDO ADELANTADO</v>
      </c>
      <c r="C858" s="10">
        <f>IF(Y809&lt;=0,Y809*-1)</f>
        <v>1314.3999999999996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ADELANTADO</v>
      </c>
      <c r="Y858" s="10">
        <f>IF(C854&lt;=0,C854*-1)</f>
        <v>1314.3999999999996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170" t="s">
        <v>7</v>
      </c>
      <c r="F865" s="171"/>
      <c r="G865" s="172"/>
      <c r="H865" s="5">
        <f>SUM(H851:H864)</f>
        <v>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170" t="s">
        <v>7</v>
      </c>
      <c r="AB865" s="171"/>
      <c r="AC865" s="172"/>
      <c r="AD865" s="5">
        <f>SUM(AD851:AD864)</f>
        <v>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170" t="s">
        <v>7</v>
      </c>
      <c r="O867" s="171"/>
      <c r="P867" s="171"/>
      <c r="Q867" s="172"/>
      <c r="R867" s="18">
        <f>SUM(R851:R866)</f>
        <v>0</v>
      </c>
      <c r="S867" s="3"/>
      <c r="V867" s="17"/>
      <c r="X867" s="12"/>
      <c r="Y867" s="10"/>
      <c r="AJ867" s="170" t="s">
        <v>7</v>
      </c>
      <c r="AK867" s="171"/>
      <c r="AL867" s="171"/>
      <c r="AM867" s="172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1"/>
      <c r="C876" s="10"/>
      <c r="V876" s="17"/>
      <c r="X876" s="11"/>
      <c r="Y876" s="10"/>
    </row>
    <row r="877" spans="2:41">
      <c r="B877" s="15" t="s">
        <v>18</v>
      </c>
      <c r="C877" s="16">
        <f>SUM(C858:C876)</f>
        <v>1314.3999999999996</v>
      </c>
      <c r="D877" t="s">
        <v>22</v>
      </c>
      <c r="E877" t="s">
        <v>21</v>
      </c>
      <c r="V877" s="17"/>
      <c r="X877" s="15" t="s">
        <v>18</v>
      </c>
      <c r="Y877" s="16">
        <f>SUM(Y858:Y876)</f>
        <v>1314.3999999999996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176" t="s">
        <v>29</v>
      </c>
      <c r="AD892" s="176"/>
      <c r="AE892" s="176"/>
    </row>
    <row r="893" spans="8:31" ht="15" customHeight="1">
      <c r="H893" s="76" t="s">
        <v>28</v>
      </c>
      <c r="I893" s="76"/>
      <c r="J893" s="76"/>
      <c r="V893" s="17"/>
      <c r="AC893" s="176"/>
      <c r="AD893" s="176"/>
      <c r="AE893" s="176"/>
    </row>
    <row r="894" spans="8:31" ht="15" customHeight="1">
      <c r="H894" s="76"/>
      <c r="I894" s="76"/>
      <c r="J894" s="76"/>
      <c r="V894" s="17"/>
      <c r="AC894" s="176"/>
      <c r="AD894" s="176"/>
      <c r="AE894" s="176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IF(X849="PAGADO",0,Y854)</f>
        <v>-1314.3999999999996</v>
      </c>
      <c r="E898" s="174" t="s">
        <v>20</v>
      </c>
      <c r="F898" s="174"/>
      <c r="G898" s="174"/>
      <c r="H898" s="174"/>
      <c r="V898" s="17"/>
      <c r="X898" s="23" t="s">
        <v>32</v>
      </c>
      <c r="Y898" s="20">
        <f>IF(B898="PAGADO",0,C903)</f>
        <v>-1314.3999999999996</v>
      </c>
      <c r="AA898" s="174" t="s">
        <v>20</v>
      </c>
      <c r="AB898" s="174"/>
      <c r="AC898" s="174"/>
      <c r="AD898" s="174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IF(Y898&gt;0,Y899+Y898,Y899)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C925</f>
        <v>1314.3999999999996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Y925</f>
        <v>1314.3999999999996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25</v>
      </c>
      <c r="C903" s="21">
        <f>C901-C902</f>
        <v>-1314.3999999999996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-1314.3999999999996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>
      <c r="B904" s="177" t="str">
        <f>IF(C903&lt;0,"NO PAGAR","COBRAR")</f>
        <v>NO PAGAR</v>
      </c>
      <c r="C904" s="17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77" t="str">
        <f>IF(Y903&lt;0,"NO PAGAR","COBRAR")</f>
        <v>NO PAGAR</v>
      </c>
      <c r="Y904" s="17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68" t="s">
        <v>9</v>
      </c>
      <c r="C905" s="16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68" t="s">
        <v>9</v>
      </c>
      <c r="Y905" s="16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IF(Y854&lt;=0,Y854*-1)</f>
        <v>1314.3999999999996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1314.3999999999996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70" t="s">
        <v>7</v>
      </c>
      <c r="F914" s="171"/>
      <c r="G914" s="172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70" t="s">
        <v>7</v>
      </c>
      <c r="AB914" s="171"/>
      <c r="AC914" s="172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70" t="s">
        <v>7</v>
      </c>
      <c r="O916" s="171"/>
      <c r="P916" s="171"/>
      <c r="Q916" s="172"/>
      <c r="R916" s="18">
        <f>SUM(R900:R915)</f>
        <v>0</v>
      </c>
      <c r="S916" s="3"/>
      <c r="V916" s="17"/>
      <c r="X916" s="12"/>
      <c r="Y916" s="10"/>
      <c r="AJ916" s="170" t="s">
        <v>7</v>
      </c>
      <c r="AK916" s="171"/>
      <c r="AL916" s="171"/>
      <c r="AM916" s="172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1314.3999999999996</v>
      </c>
      <c r="V925" s="17"/>
      <c r="X925" s="15" t="s">
        <v>18</v>
      </c>
      <c r="Y925" s="16">
        <f>SUM(Y906:Y924)</f>
        <v>1314.3999999999996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 ht="15" customHeight="1">
      <c r="H938" s="76" t="s">
        <v>30</v>
      </c>
      <c r="I938" s="76"/>
      <c r="J938" s="76"/>
      <c r="V938" s="17"/>
      <c r="AA938" s="173" t="s">
        <v>31</v>
      </c>
      <c r="AB938" s="173"/>
      <c r="AC938" s="173"/>
    </row>
    <row r="939" spans="1:43" ht="15" customHeight="1">
      <c r="H939" s="76"/>
      <c r="I939" s="76"/>
      <c r="J939" s="76"/>
      <c r="V939" s="17"/>
      <c r="AA939" s="173"/>
      <c r="AB939" s="173"/>
      <c r="AC939" s="173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-1314.3999999999996</v>
      </c>
      <c r="E943" s="174" t="s">
        <v>20</v>
      </c>
      <c r="F943" s="174"/>
      <c r="G943" s="174"/>
      <c r="H943" s="174"/>
      <c r="V943" s="17"/>
      <c r="X943" s="23" t="s">
        <v>32</v>
      </c>
      <c r="Y943" s="20">
        <f>IF(B1743="PAGADO",0,C948)</f>
        <v>-1314.3999999999996</v>
      </c>
      <c r="AA943" s="174" t="s">
        <v>20</v>
      </c>
      <c r="AB943" s="174"/>
      <c r="AC943" s="174"/>
      <c r="AD943" s="174"/>
    </row>
    <row r="944" spans="1:43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1314.3999999999996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1314.3999999999996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-1314.3999999999996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-1314.3999999999996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75" t="str">
        <f>IF(Y948&lt;0,"NO PAGAR","COBRAR'")</f>
        <v>NO PAGAR</v>
      </c>
      <c r="Y949" s="175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175" t="str">
        <f>IF(C948&lt;0,"NO PAGAR","COBRAR'")</f>
        <v>NO PAGAR</v>
      </c>
      <c r="C950" s="175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68" t="s">
        <v>9</v>
      </c>
      <c r="C951" s="169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68" t="s">
        <v>9</v>
      </c>
      <c r="Y951" s="169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1314.3999999999996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1314.3999999999996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170" t="s">
        <v>7</v>
      </c>
      <c r="F959" s="171"/>
      <c r="G959" s="172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170" t="s">
        <v>7</v>
      </c>
      <c r="AB959" s="171"/>
      <c r="AC959" s="172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170" t="s">
        <v>7</v>
      </c>
      <c r="O961" s="171"/>
      <c r="P961" s="171"/>
      <c r="Q961" s="172"/>
      <c r="R961" s="18">
        <f>SUM(R945:R960)</f>
        <v>0</v>
      </c>
      <c r="S961" s="3"/>
      <c r="V961" s="17"/>
      <c r="X961" s="12"/>
      <c r="Y961" s="10"/>
      <c r="AJ961" s="170" t="s">
        <v>7</v>
      </c>
      <c r="AK961" s="171"/>
      <c r="AL961" s="171"/>
      <c r="AM961" s="172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1314.3999999999996</v>
      </c>
      <c r="D971" t="s">
        <v>22</v>
      </c>
      <c r="E971" t="s">
        <v>21</v>
      </c>
      <c r="V971" s="17"/>
      <c r="X971" s="15" t="s">
        <v>18</v>
      </c>
      <c r="Y971" s="16">
        <f>SUM(Y952:Y970)</f>
        <v>1314.3999999999996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176" t="s">
        <v>29</v>
      </c>
      <c r="AD985" s="176"/>
      <c r="AE985" s="176"/>
    </row>
    <row r="986" spans="2:41" ht="15" customHeight="1">
      <c r="H986" s="76" t="s">
        <v>28</v>
      </c>
      <c r="I986" s="76"/>
      <c r="J986" s="76"/>
      <c r="V986" s="17"/>
      <c r="AC986" s="176"/>
      <c r="AD986" s="176"/>
      <c r="AE986" s="176"/>
    </row>
    <row r="987" spans="2:41" ht="15" customHeight="1">
      <c r="H987" s="76"/>
      <c r="I987" s="76"/>
      <c r="J987" s="76"/>
      <c r="V987" s="17"/>
      <c r="AC987" s="176"/>
      <c r="AD987" s="176"/>
      <c r="AE987" s="176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-1314.3999999999996</v>
      </c>
      <c r="E991" s="174" t="s">
        <v>20</v>
      </c>
      <c r="F991" s="174"/>
      <c r="G991" s="174"/>
      <c r="H991" s="174"/>
      <c r="V991" s="17"/>
      <c r="X991" s="23" t="s">
        <v>32</v>
      </c>
      <c r="Y991" s="20">
        <f>IF(B991="PAGADO",0,C996)</f>
        <v>-1314.3999999999996</v>
      </c>
      <c r="AA991" s="174" t="s">
        <v>20</v>
      </c>
      <c r="AB991" s="174"/>
      <c r="AC991" s="174"/>
      <c r="AD991" s="174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1314.3999999999996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1314.3999999999996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-1314.3999999999996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-1314.3999999999996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177" t="str">
        <f>IF(C996&lt;0,"NO PAGAR","COBRAR")</f>
        <v>NO PAGAR</v>
      </c>
      <c r="C997" s="17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77" t="str">
        <f>IF(Y996&lt;0,"NO PAGAR","COBRAR")</f>
        <v>NO PAGAR</v>
      </c>
      <c r="Y997" s="17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68" t="s">
        <v>9</v>
      </c>
      <c r="C998" s="16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68" t="s">
        <v>9</v>
      </c>
      <c r="Y998" s="169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1314.3999999999996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1314.3999999999996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170" t="s">
        <v>7</v>
      </c>
      <c r="F1007" s="171"/>
      <c r="G1007" s="17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170" t="s">
        <v>7</v>
      </c>
      <c r="AB1007" s="171"/>
      <c r="AC1007" s="17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70" t="s">
        <v>7</v>
      </c>
      <c r="O1009" s="171"/>
      <c r="P1009" s="171"/>
      <c r="Q1009" s="172"/>
      <c r="R1009" s="18">
        <f>SUM(R993:R1008)</f>
        <v>0</v>
      </c>
      <c r="S1009" s="3"/>
      <c r="V1009" s="17"/>
      <c r="X1009" s="12"/>
      <c r="Y1009" s="10"/>
      <c r="AJ1009" s="170" t="s">
        <v>7</v>
      </c>
      <c r="AK1009" s="171"/>
      <c r="AL1009" s="171"/>
      <c r="AM1009" s="172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1314.3999999999996</v>
      </c>
      <c r="V1018" s="17"/>
      <c r="X1018" s="15" t="s">
        <v>18</v>
      </c>
      <c r="Y1018" s="16">
        <f>SUM(Y999:Y1017)</f>
        <v>1314.3999999999996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 ht="15" customHeight="1">
      <c r="H1031" s="76" t="s">
        <v>30</v>
      </c>
      <c r="I1031" s="76"/>
      <c r="J1031" s="76"/>
      <c r="V1031" s="17"/>
      <c r="AA1031" s="173" t="s">
        <v>31</v>
      </c>
      <c r="AB1031" s="173"/>
      <c r="AC1031" s="173"/>
    </row>
    <row r="1032" spans="1:43" ht="15" customHeight="1">
      <c r="H1032" s="76"/>
      <c r="I1032" s="76"/>
      <c r="J1032" s="76"/>
      <c r="V1032" s="17"/>
      <c r="AA1032" s="173"/>
      <c r="AB1032" s="173"/>
      <c r="AC1032" s="173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-1314.3999999999996</v>
      </c>
      <c r="E1036" s="174" t="s">
        <v>20</v>
      </c>
      <c r="F1036" s="174"/>
      <c r="G1036" s="174"/>
      <c r="H1036" s="174"/>
      <c r="V1036" s="17"/>
      <c r="X1036" s="23" t="s">
        <v>32</v>
      </c>
      <c r="Y1036" s="20">
        <f>IF(B1836="PAGADO",0,C1041)</f>
        <v>-1314.3999999999996</v>
      </c>
      <c r="AA1036" s="174" t="s">
        <v>20</v>
      </c>
      <c r="AB1036" s="174"/>
      <c r="AC1036" s="174"/>
      <c r="AD1036" s="174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1314.3999999999996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1314.3999999999996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-1314.3999999999996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-1314.3999999999996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75" t="str">
        <f>IF(Y1041&lt;0,"NO PAGAR","COBRAR'")</f>
        <v>NO PAGAR</v>
      </c>
      <c r="Y1042" s="175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175" t="str">
        <f>IF(C1041&lt;0,"NO PAGAR","COBRAR'")</f>
        <v>NO PAGAR</v>
      </c>
      <c r="C1043" s="175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68" t="s">
        <v>9</v>
      </c>
      <c r="C1044" s="169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68" t="s">
        <v>9</v>
      </c>
      <c r="Y1044" s="169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1314.3999999999996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1314.3999999999996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170" t="s">
        <v>7</v>
      </c>
      <c r="F1052" s="171"/>
      <c r="G1052" s="172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170" t="s">
        <v>7</v>
      </c>
      <c r="AB1052" s="171"/>
      <c r="AC1052" s="172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170" t="s">
        <v>7</v>
      </c>
      <c r="O1054" s="171"/>
      <c r="P1054" s="171"/>
      <c r="Q1054" s="172"/>
      <c r="R1054" s="18">
        <f>SUM(R1038:R1053)</f>
        <v>0</v>
      </c>
      <c r="S1054" s="3"/>
      <c r="V1054" s="17"/>
      <c r="X1054" s="12"/>
      <c r="Y1054" s="10"/>
      <c r="AJ1054" s="170" t="s">
        <v>7</v>
      </c>
      <c r="AK1054" s="171"/>
      <c r="AL1054" s="171"/>
      <c r="AM1054" s="172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1314.3999999999996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1314.3999999999996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7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541:G541"/>
    <mergeCell ref="AA541:AC541"/>
    <mergeCell ref="N543:Q543"/>
    <mergeCell ref="AJ543:AM543"/>
    <mergeCell ref="AA565:AC566"/>
    <mergeCell ref="E525:H525"/>
    <mergeCell ref="AA525:AD525"/>
    <mergeCell ref="B531:C531"/>
    <mergeCell ref="X531:Y531"/>
    <mergeCell ref="B532:C532"/>
    <mergeCell ref="X532:Y532"/>
    <mergeCell ref="E586:G586"/>
    <mergeCell ref="AA586:AC586"/>
    <mergeCell ref="N588:Q588"/>
    <mergeCell ref="AJ588:AM588"/>
    <mergeCell ref="AC612:AE614"/>
    <mergeCell ref="E570:H570"/>
    <mergeCell ref="AA570:AD570"/>
    <mergeCell ref="X576:Y576"/>
    <mergeCell ref="B577:C577"/>
    <mergeCell ref="B578:C578"/>
    <mergeCell ref="X578:Y578"/>
    <mergeCell ref="E634:G634"/>
    <mergeCell ref="AA634:AC634"/>
    <mergeCell ref="N636:Q636"/>
    <mergeCell ref="AJ636:AM636"/>
    <mergeCell ref="AA658:AC659"/>
    <mergeCell ref="E618:H618"/>
    <mergeCell ref="AA618:AD618"/>
    <mergeCell ref="B624:C624"/>
    <mergeCell ref="X624:Y624"/>
    <mergeCell ref="B625:C625"/>
    <mergeCell ref="X625:Y625"/>
    <mergeCell ref="E679:G679"/>
    <mergeCell ref="AA679:AC679"/>
    <mergeCell ref="N681:Q681"/>
    <mergeCell ref="AJ681:AM681"/>
    <mergeCell ref="AC705:AE707"/>
    <mergeCell ref="E663:H663"/>
    <mergeCell ref="AA663:AD663"/>
    <mergeCell ref="X669:Y669"/>
    <mergeCell ref="B670:C670"/>
    <mergeCell ref="B671:C671"/>
    <mergeCell ref="X671:Y671"/>
    <mergeCell ref="E727:G727"/>
    <mergeCell ref="AA727:AC727"/>
    <mergeCell ref="N729:Q729"/>
    <mergeCell ref="AJ729:AM729"/>
    <mergeCell ref="AA751:AC752"/>
    <mergeCell ref="E711:H711"/>
    <mergeCell ref="AA711:AD711"/>
    <mergeCell ref="B717:C717"/>
    <mergeCell ref="X717:Y717"/>
    <mergeCell ref="B718:C718"/>
    <mergeCell ref="X718:Y718"/>
    <mergeCell ref="E772:G772"/>
    <mergeCell ref="AA772:AC772"/>
    <mergeCell ref="N774:Q774"/>
    <mergeCell ref="AJ774:AM774"/>
    <mergeCell ref="AC798:AE800"/>
    <mergeCell ref="E756:H756"/>
    <mergeCell ref="AA756:AD756"/>
    <mergeCell ref="X762:Y762"/>
    <mergeCell ref="B763:C763"/>
    <mergeCell ref="B764:C764"/>
    <mergeCell ref="X764:Y764"/>
    <mergeCell ref="E820:G820"/>
    <mergeCell ref="AA820:AC820"/>
    <mergeCell ref="N822:Q822"/>
    <mergeCell ref="AJ822:AM822"/>
    <mergeCell ref="AA844:AC845"/>
    <mergeCell ref="E804:H804"/>
    <mergeCell ref="AA804:AD804"/>
    <mergeCell ref="B810:C810"/>
    <mergeCell ref="X810:Y810"/>
    <mergeCell ref="B811:C811"/>
    <mergeCell ref="X811:Y811"/>
    <mergeCell ref="E865:G865"/>
    <mergeCell ref="AA865:AC865"/>
    <mergeCell ref="N867:Q867"/>
    <mergeCell ref="AJ867:AM867"/>
    <mergeCell ref="AC892:AE894"/>
    <mergeCell ref="E849:H849"/>
    <mergeCell ref="AA849:AD849"/>
    <mergeCell ref="X855:Y855"/>
    <mergeCell ref="B856:C856"/>
    <mergeCell ref="B857:C857"/>
    <mergeCell ref="X857:Y857"/>
    <mergeCell ref="E914:G914"/>
    <mergeCell ref="AA914:AC914"/>
    <mergeCell ref="N916:Q916"/>
    <mergeCell ref="AJ916:AM916"/>
    <mergeCell ref="AA938:AC939"/>
    <mergeCell ref="E898:H898"/>
    <mergeCell ref="AA898:AD898"/>
    <mergeCell ref="B904:C904"/>
    <mergeCell ref="X904:Y904"/>
    <mergeCell ref="B905:C905"/>
    <mergeCell ref="X905:Y905"/>
    <mergeCell ref="E959:G959"/>
    <mergeCell ref="AA959:AC959"/>
    <mergeCell ref="N961:Q961"/>
    <mergeCell ref="AJ961:AM961"/>
    <mergeCell ref="AC985:AE987"/>
    <mergeCell ref="E943:H943"/>
    <mergeCell ref="AA943:AD943"/>
    <mergeCell ref="X949:Y949"/>
    <mergeCell ref="B950:C950"/>
    <mergeCell ref="B951:C951"/>
    <mergeCell ref="X951:Y951"/>
    <mergeCell ref="E1007:G1007"/>
    <mergeCell ref="AA1007:AC1007"/>
    <mergeCell ref="N1009:Q1009"/>
    <mergeCell ref="AJ1009:AM1009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2023-07-07T21:23:23Z</cp:lastPrinted>
  <dcterms:created xsi:type="dcterms:W3CDTF">2022-12-25T20:52:30Z</dcterms:created>
  <dcterms:modified xsi:type="dcterms:W3CDTF">2023-07-11T03:32:00Z</dcterms:modified>
</cp:coreProperties>
</file>