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0730" windowHeight="11040" tabRatio="565" activeTab="3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 " sheetId="26" r:id="rId8"/>
    <sheet name="BETTY RAMOS " sheetId="5" r:id="rId9"/>
    <sheet name="Jaime Abril " sheetId="6" r:id="rId10"/>
    <sheet name="Stalin Abril " sheetId="7" r:id="rId11"/>
    <sheet name="roberto reyes " sheetId="16" r:id="rId12"/>
    <sheet name="OTROS PROVEEDORES 1" sheetId="19" r:id="rId13"/>
    <sheet name="Hoja3" sheetId="27" r:id="rId14"/>
    <sheet name="Otros proveedores" sheetId="8" r:id="rId15"/>
    <sheet name="estivadores " sheetId="9" r:id="rId16"/>
    <sheet name="COMPROBANTE DE PAGO " sheetId="23" r:id="rId17"/>
    <sheet name="combustibles " sheetId="10" r:id="rId18"/>
    <sheet name="rol de pagos Empleados " sheetId="12" r:id="rId19"/>
    <sheet name="Hoja2" sheetId="15" r:id="rId20"/>
    <sheet name="Hoja1" sheetId="21" r:id="rId21"/>
    <sheet name="Hoja4" sheetId="28" r:id="rId22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019" i="8" l="1"/>
  <c r="Y1022" i="19"/>
  <c r="C1003" i="2" l="1"/>
  <c r="C1001" i="2"/>
  <c r="C914" i="9" l="1"/>
  <c r="C1022" i="4"/>
  <c r="C1017" i="6" l="1"/>
  <c r="C1017" i="5"/>
  <c r="C1019" i="26"/>
  <c r="C988" i="13"/>
  <c r="Y894" i="22"/>
  <c r="C1048" i="3"/>
  <c r="C1042" i="1"/>
  <c r="Q1058" i="3"/>
  <c r="Q1029" i="4"/>
  <c r="Q1026" i="6"/>
  <c r="Q1027" i="2"/>
  <c r="C1017" i="2" s="1"/>
  <c r="AM900" i="22"/>
  <c r="Q1025" i="5"/>
  <c r="Q1052" i="1"/>
  <c r="B559" i="1" l="1"/>
  <c r="B509" i="1"/>
  <c r="C559" i="1"/>
  <c r="C509" i="1"/>
  <c r="AN1042" i="27" l="1"/>
  <c r="R1042" i="27"/>
  <c r="AD1040" i="27"/>
  <c r="H1040" i="27"/>
  <c r="Y1034" i="27"/>
  <c r="C1034" i="27"/>
  <c r="Y1025" i="27"/>
  <c r="C1025" i="27"/>
  <c r="AN999" i="27"/>
  <c r="R999" i="27"/>
  <c r="AD997" i="27"/>
  <c r="H997" i="27"/>
  <c r="Y990" i="27"/>
  <c r="C990" i="27"/>
  <c r="B989" i="27"/>
  <c r="Y982" i="27"/>
  <c r="C982" i="27"/>
  <c r="C981" i="27"/>
  <c r="AN957" i="27"/>
  <c r="R957" i="27"/>
  <c r="AD955" i="27"/>
  <c r="H955" i="27"/>
  <c r="Y949" i="27"/>
  <c r="C949" i="27"/>
  <c r="Y940" i="27"/>
  <c r="C940" i="27"/>
  <c r="AN912" i="27"/>
  <c r="R912" i="27"/>
  <c r="AD910" i="27"/>
  <c r="H910" i="27"/>
  <c r="Y903" i="27"/>
  <c r="C903" i="27"/>
  <c r="B902" i="27"/>
  <c r="Y895" i="27"/>
  <c r="C895" i="27"/>
  <c r="Y894" i="27"/>
  <c r="Y897" i="27" s="1"/>
  <c r="C894" i="27"/>
  <c r="C897" i="27" s="1"/>
  <c r="AN867" i="27"/>
  <c r="R867" i="27"/>
  <c r="AD865" i="27"/>
  <c r="H865" i="27"/>
  <c r="Y859" i="27"/>
  <c r="C859" i="27"/>
  <c r="Y850" i="27"/>
  <c r="C850" i="27"/>
  <c r="Y849" i="27"/>
  <c r="Y852" i="27" s="1"/>
  <c r="C849" i="27"/>
  <c r="C852" i="27" s="1"/>
  <c r="AN825" i="27"/>
  <c r="R825" i="27"/>
  <c r="AD823" i="27"/>
  <c r="H823" i="27"/>
  <c r="Y816" i="27"/>
  <c r="C816" i="27"/>
  <c r="B815" i="27"/>
  <c r="Y808" i="27"/>
  <c r="C808" i="27"/>
  <c r="Y807" i="27"/>
  <c r="Y810" i="27" s="1"/>
  <c r="C807" i="27"/>
  <c r="C810" i="27" s="1"/>
  <c r="AN785" i="27"/>
  <c r="R785" i="27"/>
  <c r="AD783" i="27"/>
  <c r="H783" i="27"/>
  <c r="Y777" i="27"/>
  <c r="C777" i="27"/>
  <c r="Y768" i="27"/>
  <c r="C768" i="27"/>
  <c r="Y767" i="27"/>
  <c r="C815" i="27" s="1"/>
  <c r="C831" i="27" s="1"/>
  <c r="C811" i="27" s="1"/>
  <c r="C767" i="27"/>
  <c r="C770" i="27" s="1"/>
  <c r="AN746" i="27"/>
  <c r="R746" i="27"/>
  <c r="AD744" i="27"/>
  <c r="H744" i="27"/>
  <c r="Y737" i="27"/>
  <c r="C737" i="27"/>
  <c r="B736" i="27"/>
  <c r="Y729" i="27"/>
  <c r="C729" i="27"/>
  <c r="C731" i="27" s="1"/>
  <c r="Y728" i="27"/>
  <c r="Y731" i="27" s="1"/>
  <c r="AN702" i="27"/>
  <c r="R702" i="27"/>
  <c r="AD700" i="27"/>
  <c r="H700" i="27"/>
  <c r="Y694" i="27"/>
  <c r="C694" i="27"/>
  <c r="Y685" i="27"/>
  <c r="C685" i="27"/>
  <c r="Y684" i="27"/>
  <c r="C736" i="27" s="1"/>
  <c r="C749" i="27" s="1"/>
  <c r="C732" i="27" s="1"/>
  <c r="C684" i="27"/>
  <c r="C687" i="27" s="1"/>
  <c r="AN662" i="27"/>
  <c r="R662" i="27"/>
  <c r="AD660" i="27"/>
  <c r="H660" i="27"/>
  <c r="Y653" i="27"/>
  <c r="C653" i="27"/>
  <c r="B652" i="27"/>
  <c r="Y645" i="27"/>
  <c r="C645" i="27"/>
  <c r="Y644" i="27"/>
  <c r="Y647" i="27" s="1"/>
  <c r="AN614" i="27"/>
  <c r="R614" i="27"/>
  <c r="AD612" i="27"/>
  <c r="H612" i="27"/>
  <c r="Y606" i="27"/>
  <c r="C606" i="27"/>
  <c r="Y597" i="27"/>
  <c r="C597" i="27"/>
  <c r="AN574" i="27"/>
  <c r="R574" i="27"/>
  <c r="AD572" i="27"/>
  <c r="H572" i="27"/>
  <c r="Y565" i="27"/>
  <c r="C565" i="27"/>
  <c r="B564" i="27"/>
  <c r="Y557" i="27"/>
  <c r="C557" i="27"/>
  <c r="Y556" i="27"/>
  <c r="Y559" i="27" s="1"/>
  <c r="C556" i="27"/>
  <c r="C559" i="27" s="1"/>
  <c r="AN527" i="27"/>
  <c r="R527" i="27"/>
  <c r="AD525" i="27"/>
  <c r="H525" i="27"/>
  <c r="Y519" i="27"/>
  <c r="C519" i="27"/>
  <c r="Y510" i="27"/>
  <c r="C510" i="27"/>
  <c r="AN482" i="27"/>
  <c r="R482" i="27"/>
  <c r="AD480" i="27"/>
  <c r="H480" i="27"/>
  <c r="Y473" i="27"/>
  <c r="C473" i="27"/>
  <c r="B472" i="27"/>
  <c r="Y465" i="27"/>
  <c r="C465" i="27"/>
  <c r="C464" i="27"/>
  <c r="C467" i="27" s="1"/>
  <c r="AN437" i="27"/>
  <c r="R437" i="27"/>
  <c r="AD435" i="27"/>
  <c r="H435" i="27"/>
  <c r="Y429" i="27"/>
  <c r="C429" i="27"/>
  <c r="Y420" i="27"/>
  <c r="C420" i="27"/>
  <c r="C419" i="27"/>
  <c r="C422" i="27" s="1"/>
  <c r="AN397" i="27"/>
  <c r="R397" i="27"/>
  <c r="AD395" i="27"/>
  <c r="H395" i="27"/>
  <c r="Y388" i="27"/>
  <c r="C388" i="27"/>
  <c r="B387" i="27"/>
  <c r="Y380" i="27"/>
  <c r="C380" i="27"/>
  <c r="AN355" i="27"/>
  <c r="R355" i="27"/>
  <c r="AD353" i="27"/>
  <c r="H353" i="27"/>
  <c r="Y347" i="27"/>
  <c r="C347" i="27"/>
  <c r="Y338" i="27"/>
  <c r="C338" i="27"/>
  <c r="Y337" i="27"/>
  <c r="C387" i="27" s="1"/>
  <c r="C401" i="27" s="1"/>
  <c r="C383" i="27" s="1"/>
  <c r="AN310" i="27"/>
  <c r="R310" i="27"/>
  <c r="AD308" i="27"/>
  <c r="H308" i="27"/>
  <c r="C293" i="27" s="1"/>
  <c r="Y301" i="27"/>
  <c r="C301" i="27"/>
  <c r="B300" i="27"/>
  <c r="Y293" i="27"/>
  <c r="C292" i="27"/>
  <c r="AN263" i="27"/>
  <c r="R263" i="27"/>
  <c r="AD261" i="27"/>
  <c r="H261" i="27"/>
  <c r="Y255" i="27"/>
  <c r="C255" i="27"/>
  <c r="Y246" i="27"/>
  <c r="C246" i="27"/>
  <c r="Y245" i="27"/>
  <c r="Y248" i="27" s="1"/>
  <c r="C245" i="27"/>
  <c r="C248" i="27" s="1"/>
  <c r="AN218" i="27"/>
  <c r="R218" i="27"/>
  <c r="AD216" i="27"/>
  <c r="H216" i="27"/>
  <c r="C201" i="27" s="1"/>
  <c r="Y209" i="27"/>
  <c r="C209" i="27"/>
  <c r="B208" i="27"/>
  <c r="Y201" i="27"/>
  <c r="AN169" i="27"/>
  <c r="R169" i="27"/>
  <c r="AD167" i="27"/>
  <c r="H167" i="27"/>
  <c r="Y161" i="27"/>
  <c r="C161" i="27"/>
  <c r="Y152" i="27"/>
  <c r="C152" i="27"/>
  <c r="Y151" i="27"/>
  <c r="Y154" i="27" s="1"/>
  <c r="AN124" i="27"/>
  <c r="R124" i="27"/>
  <c r="AD122" i="27"/>
  <c r="H122" i="27"/>
  <c r="Y115" i="27"/>
  <c r="C115" i="27"/>
  <c r="B114" i="27"/>
  <c r="Y107" i="27"/>
  <c r="C107" i="27"/>
  <c r="C106" i="27"/>
  <c r="C109" i="27" s="1"/>
  <c r="AN71" i="27"/>
  <c r="R71" i="27"/>
  <c r="AD69" i="27"/>
  <c r="H69" i="27"/>
  <c r="Y63" i="27"/>
  <c r="C63" i="27"/>
  <c r="Y54" i="27"/>
  <c r="C54" i="27"/>
  <c r="Y53" i="27"/>
  <c r="Y56" i="27" s="1"/>
  <c r="C53" i="27"/>
  <c r="C56" i="27" s="1"/>
  <c r="AN26" i="27"/>
  <c r="R26" i="27"/>
  <c r="AD24" i="27"/>
  <c r="H24" i="27"/>
  <c r="C11" i="27" s="1"/>
  <c r="Y17" i="27"/>
  <c r="C17" i="27"/>
  <c r="C35" i="27" s="1"/>
  <c r="C12" i="27" s="1"/>
  <c r="B16" i="27"/>
  <c r="Y9" i="27"/>
  <c r="Y8" i="27"/>
  <c r="C295" i="27" l="1"/>
  <c r="Y11" i="27"/>
  <c r="C984" i="27"/>
  <c r="C13" i="27"/>
  <c r="C9" i="27"/>
  <c r="Y340" i="27"/>
  <c r="C812" i="27"/>
  <c r="C733" i="27"/>
  <c r="Y687" i="27"/>
  <c r="Y770" i="27"/>
  <c r="Y736" i="27" l="1"/>
  <c r="Y749" i="27" s="1"/>
  <c r="Y732" i="27" s="1"/>
  <c r="Y733" i="27" s="1"/>
  <c r="X736" i="27"/>
  <c r="B734" i="27"/>
  <c r="Y815" i="27"/>
  <c r="Y831" i="27" s="1"/>
  <c r="Y811" i="27" s="1"/>
  <c r="Y812" i="27" s="1"/>
  <c r="X815" i="27"/>
  <c r="B813" i="27"/>
  <c r="Y16" i="27"/>
  <c r="Y35" i="27" s="1"/>
  <c r="Y12" i="27" s="1"/>
  <c r="Y13" i="27" s="1"/>
  <c r="B14" i="27"/>
  <c r="X16" i="27"/>
  <c r="C62" i="27" l="1"/>
  <c r="C81" i="27" s="1"/>
  <c r="C57" i="27" s="1"/>
  <c r="C58" i="27" s="1"/>
  <c r="B62" i="27"/>
  <c r="X14" i="27"/>
  <c r="C858" i="27"/>
  <c r="C873" i="27" s="1"/>
  <c r="C853" i="27" s="1"/>
  <c r="C854" i="27" s="1"/>
  <c r="X813" i="27"/>
  <c r="B858" i="27"/>
  <c r="C776" i="27"/>
  <c r="C789" i="27" s="1"/>
  <c r="C771" i="27" s="1"/>
  <c r="C772" i="27" s="1"/>
  <c r="X734" i="27"/>
  <c r="B776" i="27"/>
  <c r="Y776" i="27" l="1"/>
  <c r="Y789" i="27" s="1"/>
  <c r="Y771" i="27" s="1"/>
  <c r="Y772" i="27" s="1"/>
  <c r="X773" i="27" s="1"/>
  <c r="B774" i="27"/>
  <c r="X776" i="27"/>
  <c r="Y62" i="27"/>
  <c r="Y81" i="27" s="1"/>
  <c r="Y57" i="27" s="1"/>
  <c r="Y58" i="27" s="1"/>
  <c r="B60" i="27"/>
  <c r="X62" i="27"/>
  <c r="Y858" i="27"/>
  <c r="Y873" i="27" s="1"/>
  <c r="Y853" i="27" s="1"/>
  <c r="Y854" i="27" s="1"/>
  <c r="B856" i="27"/>
  <c r="X858" i="27"/>
  <c r="C902" i="27" l="1"/>
  <c r="C921" i="27" s="1"/>
  <c r="C898" i="27" s="1"/>
  <c r="C899" i="27" s="1"/>
  <c r="X855" i="27"/>
  <c r="C114" i="27"/>
  <c r="C133" i="27" s="1"/>
  <c r="C110" i="27" s="1"/>
  <c r="C111" i="27" s="1"/>
  <c r="X59" i="27"/>
  <c r="Y114" i="27" l="1"/>
  <c r="Y133" i="27" s="1"/>
  <c r="Y110" i="27" s="1"/>
  <c r="C151" i="27"/>
  <c r="C154" i="27" s="1"/>
  <c r="X114" i="27"/>
  <c r="B112" i="27"/>
  <c r="Y106" i="27"/>
  <c r="Y109" i="27" s="1"/>
  <c r="Y111" i="27" s="1"/>
  <c r="Y902" i="27"/>
  <c r="Y921" i="27" s="1"/>
  <c r="Y898" i="27" s="1"/>
  <c r="Y899" i="27" s="1"/>
  <c r="X902" i="27"/>
  <c r="B900" i="27"/>
  <c r="C948" i="27" l="1"/>
  <c r="C961" i="27" s="1"/>
  <c r="C943" i="27" s="1"/>
  <c r="X900" i="27"/>
  <c r="B948" i="27"/>
  <c r="C939" i="27"/>
  <c r="C942" i="27" s="1"/>
  <c r="C160" i="27"/>
  <c r="C179" i="27" s="1"/>
  <c r="C155" i="27" s="1"/>
  <c r="C156" i="27" s="1"/>
  <c r="X112" i="27"/>
  <c r="B160" i="27"/>
  <c r="Y160" i="27" l="1"/>
  <c r="Y179" i="27" s="1"/>
  <c r="Y155" i="27" s="1"/>
  <c r="Y156" i="27" s="1"/>
  <c r="B158" i="27"/>
  <c r="X160" i="27"/>
  <c r="C944" i="27"/>
  <c r="C208" i="27" l="1"/>
  <c r="C227" i="27" s="1"/>
  <c r="C204" i="27" s="1"/>
  <c r="C200" i="27"/>
  <c r="C203" i="27" s="1"/>
  <c r="X157" i="27"/>
  <c r="Y948" i="27"/>
  <c r="Y961" i="27" s="1"/>
  <c r="Y943" i="27" s="1"/>
  <c r="B946" i="27"/>
  <c r="Y939" i="27"/>
  <c r="X948" i="27"/>
  <c r="C989" i="27" l="1"/>
  <c r="C1008" i="27" s="1"/>
  <c r="C985" i="27" s="1"/>
  <c r="C986" i="27" s="1"/>
  <c r="Y942" i="27"/>
  <c r="Y944" i="27" s="1"/>
  <c r="X945" i="27" s="1"/>
  <c r="C205" i="27"/>
  <c r="Y208" i="27" l="1"/>
  <c r="Y227" i="27" s="1"/>
  <c r="Y204" i="27" s="1"/>
  <c r="Y200" i="27"/>
  <c r="Y203" i="27" s="1"/>
  <c r="X208" i="27"/>
  <c r="B206" i="27"/>
  <c r="Y989" i="27"/>
  <c r="Y1008" i="27" s="1"/>
  <c r="Y985" i="27" s="1"/>
  <c r="Y981" i="27"/>
  <c r="Y984" i="27" s="1"/>
  <c r="C1024" i="27"/>
  <c r="C1027" i="27" s="1"/>
  <c r="X989" i="27"/>
  <c r="B987" i="27"/>
  <c r="Y986" i="27" l="1"/>
  <c r="Y205" i="27"/>
  <c r="C1033" i="27" l="1"/>
  <c r="C1052" i="27" s="1"/>
  <c r="C1028" i="27" s="1"/>
  <c r="C1029" i="27" s="1"/>
  <c r="X987" i="27"/>
  <c r="B1033" i="27"/>
  <c r="B254" i="27"/>
  <c r="C254" i="27"/>
  <c r="C273" i="27" s="1"/>
  <c r="C249" i="27" s="1"/>
  <c r="C250" i="27" s="1"/>
  <c r="X206" i="27"/>
  <c r="X254" i="27" l="1"/>
  <c r="Y254" i="27"/>
  <c r="Y273" i="27" s="1"/>
  <c r="Y249" i="27" s="1"/>
  <c r="Y250" i="27" s="1"/>
  <c r="B252" i="27"/>
  <c r="Y1033" i="27"/>
  <c r="Y1052" i="27" s="1"/>
  <c r="Y1028" i="27" s="1"/>
  <c r="B1031" i="27"/>
  <c r="Y1024" i="27"/>
  <c r="Y1027" i="27" s="1"/>
  <c r="Y1029" i="27" s="1"/>
  <c r="X1030" i="27" s="1"/>
  <c r="X1033" i="27"/>
  <c r="X251" i="27" l="1"/>
  <c r="C300" i="27"/>
  <c r="C319" i="27" s="1"/>
  <c r="C296" i="27" s="1"/>
  <c r="C297" i="27" s="1"/>
  <c r="C337" i="27" l="1"/>
  <c r="C340" i="27" s="1"/>
  <c r="X300" i="27"/>
  <c r="B298" i="27"/>
  <c r="Y300" i="27"/>
  <c r="Y319" i="27" s="1"/>
  <c r="Y296" i="27" s="1"/>
  <c r="Y292" i="27"/>
  <c r="Y295" i="27" s="1"/>
  <c r="Y297" i="27" s="1"/>
  <c r="B346" i="27" l="1"/>
  <c r="C346" i="27"/>
  <c r="C359" i="27" s="1"/>
  <c r="C341" i="27" s="1"/>
  <c r="X298" i="27"/>
  <c r="C342" i="27"/>
  <c r="X346" i="27" l="1"/>
  <c r="Y346" i="27"/>
  <c r="Y359" i="27" s="1"/>
  <c r="Y341" i="27" s="1"/>
  <c r="Y342" i="27" s="1"/>
  <c r="B344" i="27"/>
  <c r="C379" i="27" l="1"/>
  <c r="C382" i="27" s="1"/>
  <c r="C384" i="27" s="1"/>
  <c r="X343" i="27"/>
  <c r="X387" i="27" l="1"/>
  <c r="B385" i="27"/>
  <c r="Y387" i="27"/>
  <c r="Y401" i="27" s="1"/>
  <c r="Y383" i="27" s="1"/>
  <c r="Y379" i="27"/>
  <c r="Y382" i="27" s="1"/>
  <c r="Y384" i="27" l="1"/>
  <c r="B428" i="27" l="1"/>
  <c r="C428" i="27"/>
  <c r="C440" i="27" s="1"/>
  <c r="C423" i="27" s="1"/>
  <c r="C424" i="27" s="1"/>
  <c r="X385" i="27"/>
  <c r="X428" i="27" l="1"/>
  <c r="Y428" i="27"/>
  <c r="Y440" i="27" s="1"/>
  <c r="Y423" i="27" s="1"/>
  <c r="B426" i="27"/>
  <c r="Y419" i="27"/>
  <c r="Y422" i="27" s="1"/>
  <c r="Y424" i="27" s="1"/>
  <c r="X425" i="27" l="1"/>
  <c r="C472" i="27"/>
  <c r="C491" i="27" s="1"/>
  <c r="C468" i="27" s="1"/>
  <c r="C469" i="27" s="1"/>
  <c r="C509" i="27" l="1"/>
  <c r="C512" i="27" s="1"/>
  <c r="X472" i="27"/>
  <c r="B470" i="27"/>
  <c r="Y472" i="27"/>
  <c r="Y491" i="27" s="1"/>
  <c r="Y468" i="27" s="1"/>
  <c r="Y464" i="27"/>
  <c r="Y467" i="27" s="1"/>
  <c r="Y469" i="27" s="1"/>
  <c r="B518" i="27" l="1"/>
  <c r="C518" i="27"/>
  <c r="C530" i="27" s="1"/>
  <c r="C513" i="27" s="1"/>
  <c r="X470" i="27"/>
  <c r="C514" i="27"/>
  <c r="X518" i="27" l="1"/>
  <c r="Y518" i="27"/>
  <c r="Y530" i="27" s="1"/>
  <c r="Y513" i="27" s="1"/>
  <c r="B516" i="27"/>
  <c r="Y509" i="27"/>
  <c r="Y512" i="27" s="1"/>
  <c r="Y514" i="27" s="1"/>
  <c r="C564" i="27" l="1"/>
  <c r="C578" i="27" s="1"/>
  <c r="C560" i="27" s="1"/>
  <c r="C561" i="27" s="1"/>
  <c r="X515" i="27"/>
  <c r="X564" i="27" l="1"/>
  <c r="B562" i="27"/>
  <c r="Y564" i="27"/>
  <c r="Y578" i="27" s="1"/>
  <c r="Y560" i="27" s="1"/>
  <c r="Y561" i="27" s="1"/>
  <c r="B605" i="27" l="1"/>
  <c r="C596" i="27"/>
  <c r="C599" i="27" s="1"/>
  <c r="C605" i="27"/>
  <c r="C624" i="27" s="1"/>
  <c r="C600" i="27" s="1"/>
  <c r="X562" i="27"/>
  <c r="C601" i="27" l="1"/>
  <c r="X605" i="27" l="1"/>
  <c r="Y605" i="27"/>
  <c r="Y624" i="27" s="1"/>
  <c r="Y600" i="27" s="1"/>
  <c r="B603" i="27"/>
  <c r="Y596" i="27"/>
  <c r="C652" i="27" l="1"/>
  <c r="C666" i="27" s="1"/>
  <c r="C648" i="27" s="1"/>
  <c r="Y599" i="27"/>
  <c r="Y601" i="27" s="1"/>
  <c r="C644" i="27" l="1"/>
  <c r="C647" i="27" s="1"/>
  <c r="C649" i="27" s="1"/>
  <c r="X602" i="27"/>
  <c r="X652" i="27" l="1"/>
  <c r="B650" i="27"/>
  <c r="Y652" i="27"/>
  <c r="Y666" i="27" s="1"/>
  <c r="Y648" i="27" s="1"/>
  <c r="Y649" i="27" s="1"/>
  <c r="B693" i="27" l="1"/>
  <c r="C693" i="27"/>
  <c r="C708" i="27" s="1"/>
  <c r="C688" i="27" s="1"/>
  <c r="C689" i="27" s="1"/>
  <c r="X650" i="27"/>
  <c r="X693" i="27" l="1"/>
  <c r="Y693" i="27"/>
  <c r="Y708" i="27" s="1"/>
  <c r="Y688" i="27" s="1"/>
  <c r="Y689" i="27" s="1"/>
  <c r="X690" i="27" s="1"/>
  <c r="B691" i="27"/>
  <c r="C1000" i="5" l="1"/>
  <c r="C971" i="13"/>
  <c r="C1025" i="1"/>
  <c r="H383" i="23" l="1"/>
  <c r="C979" i="19"/>
  <c r="H370" i="23" l="1"/>
  <c r="H371" i="23"/>
  <c r="H977" i="6" l="1"/>
  <c r="C959" i="6" s="1"/>
  <c r="Y934" i="8"/>
  <c r="C973" i="26" l="1"/>
  <c r="AN1020" i="26"/>
  <c r="R1020" i="26"/>
  <c r="AD1018" i="26"/>
  <c r="H1018" i="26"/>
  <c r="C1003" i="26" s="1"/>
  <c r="Y1012" i="26"/>
  <c r="C1012" i="26"/>
  <c r="Y1003" i="26"/>
  <c r="AN975" i="26"/>
  <c r="Y966" i="26" s="1"/>
  <c r="R975" i="26"/>
  <c r="C966" i="26" s="1"/>
  <c r="AD973" i="26"/>
  <c r="Y958" i="26" s="1"/>
  <c r="H973" i="26"/>
  <c r="C958" i="26" s="1"/>
  <c r="B965" i="26"/>
  <c r="AN931" i="26"/>
  <c r="Y923" i="26" s="1"/>
  <c r="R931" i="26"/>
  <c r="C923" i="26" s="1"/>
  <c r="Y930" i="26"/>
  <c r="AD929" i="26"/>
  <c r="H929" i="26"/>
  <c r="Y914" i="26"/>
  <c r="C914" i="26"/>
  <c r="Y913" i="26"/>
  <c r="Y916" i="26" s="1"/>
  <c r="C886" i="26"/>
  <c r="AN888" i="26"/>
  <c r="Y879" i="26" s="1"/>
  <c r="R888" i="26"/>
  <c r="C879" i="26" s="1"/>
  <c r="AD886" i="26"/>
  <c r="Y871" i="26" s="1"/>
  <c r="H886" i="26"/>
  <c r="C871" i="26" s="1"/>
  <c r="B878" i="26"/>
  <c r="Y870" i="26"/>
  <c r="C838" i="26"/>
  <c r="AN839" i="26"/>
  <c r="Y831" i="26" s="1"/>
  <c r="R839" i="26"/>
  <c r="C831" i="26" s="1"/>
  <c r="AD837" i="26"/>
  <c r="Y822" i="26" s="1"/>
  <c r="H837" i="26"/>
  <c r="C822" i="26" s="1"/>
  <c r="C821" i="26"/>
  <c r="S802" i="26"/>
  <c r="C792" i="26" s="1"/>
  <c r="AN794" i="26"/>
  <c r="Y785" i="26" s="1"/>
  <c r="R794" i="26"/>
  <c r="C785" i="26" s="1"/>
  <c r="AD792" i="26"/>
  <c r="Y777" i="26" s="1"/>
  <c r="H792" i="26"/>
  <c r="B784" i="26"/>
  <c r="C777" i="26"/>
  <c r="C776" i="26"/>
  <c r="R756" i="26"/>
  <c r="C752" i="26" s="1"/>
  <c r="AN753" i="26"/>
  <c r="Y745" i="26" s="1"/>
  <c r="R753" i="26"/>
  <c r="C745" i="26" s="1"/>
  <c r="AD751" i="26"/>
  <c r="H751" i="26"/>
  <c r="C736" i="26" s="1"/>
  <c r="Y736" i="26"/>
  <c r="Y735" i="26"/>
  <c r="C784" i="26" s="1"/>
  <c r="R715" i="26"/>
  <c r="AN710" i="26"/>
  <c r="Y701" i="26" s="1"/>
  <c r="R710" i="26"/>
  <c r="AD708" i="26"/>
  <c r="Y693" i="26" s="1"/>
  <c r="H708" i="26"/>
  <c r="C693" i="26" s="1"/>
  <c r="C708" i="26"/>
  <c r="C701" i="26"/>
  <c r="B700" i="26"/>
  <c r="C692" i="26"/>
  <c r="AN672" i="26"/>
  <c r="Y667" i="26" s="1"/>
  <c r="AN668" i="26"/>
  <c r="Y660" i="26" s="1"/>
  <c r="R668" i="26"/>
  <c r="C660" i="26" s="1"/>
  <c r="AD666" i="26"/>
  <c r="Y651" i="26" s="1"/>
  <c r="H666" i="26"/>
  <c r="C651" i="26"/>
  <c r="Y650" i="26"/>
  <c r="C700" i="26" s="1"/>
  <c r="R631" i="26"/>
  <c r="C621" i="26" s="1"/>
  <c r="AN623" i="26"/>
  <c r="Y614" i="26" s="1"/>
  <c r="R623" i="26"/>
  <c r="C614" i="26" s="1"/>
  <c r="AD621" i="26"/>
  <c r="Y606" i="26" s="1"/>
  <c r="H621" i="26"/>
  <c r="C606" i="26" s="1"/>
  <c r="B613" i="26"/>
  <c r="AN579" i="26"/>
  <c r="Y571" i="26" s="1"/>
  <c r="R579" i="26"/>
  <c r="C571" i="26" s="1"/>
  <c r="AD577" i="26"/>
  <c r="H577" i="26"/>
  <c r="Y562" i="26"/>
  <c r="C562" i="26"/>
  <c r="Y561" i="26"/>
  <c r="C613" i="26" s="1"/>
  <c r="AN538" i="26"/>
  <c r="Y529" i="26" s="1"/>
  <c r="R538" i="26"/>
  <c r="C529" i="26" s="1"/>
  <c r="AD536" i="26"/>
  <c r="H536" i="26"/>
  <c r="C521" i="26" s="1"/>
  <c r="B528" i="26"/>
  <c r="Y521" i="26"/>
  <c r="C520" i="26"/>
  <c r="AN496" i="26"/>
  <c r="AN492" i="26"/>
  <c r="Y484" i="26" s="1"/>
  <c r="R492" i="26"/>
  <c r="AD490" i="26"/>
  <c r="Y475" i="26" s="1"/>
  <c r="H490" i="26"/>
  <c r="C475" i="26" s="1"/>
  <c r="C484" i="26"/>
  <c r="Y474" i="26"/>
  <c r="AN460" i="26"/>
  <c r="Y453" i="26" s="1"/>
  <c r="R455" i="26"/>
  <c r="C446" i="26" s="1"/>
  <c r="AD453" i="26"/>
  <c r="Y438" i="26" s="1"/>
  <c r="H453" i="26"/>
  <c r="C438" i="26" s="1"/>
  <c r="AN452" i="26"/>
  <c r="Y446" i="26" s="1"/>
  <c r="B445" i="26"/>
  <c r="Y437" i="26"/>
  <c r="R409" i="26"/>
  <c r="AD407" i="26"/>
  <c r="Y392" i="26" s="1"/>
  <c r="H407" i="26"/>
  <c r="C392" i="26" s="1"/>
  <c r="AM406" i="26"/>
  <c r="AN402" i="26"/>
  <c r="Y401" i="26" s="1"/>
  <c r="C401" i="26"/>
  <c r="Y391" i="26"/>
  <c r="C391" i="26"/>
  <c r="AR371" i="26"/>
  <c r="Y368" i="26" s="1"/>
  <c r="R370" i="26"/>
  <c r="C361" i="26" s="1"/>
  <c r="AD368" i="26"/>
  <c r="Y353" i="26" s="1"/>
  <c r="H368" i="26"/>
  <c r="C353" i="26" s="1"/>
  <c r="AN363" i="26"/>
  <c r="Y361" i="26" s="1"/>
  <c r="B360" i="26"/>
  <c r="Y352" i="26"/>
  <c r="AN322" i="26"/>
  <c r="Y314" i="26" s="1"/>
  <c r="R322" i="26"/>
  <c r="C314" i="26" s="1"/>
  <c r="AD320" i="26"/>
  <c r="Y305" i="26" s="1"/>
  <c r="H320" i="26"/>
  <c r="C305" i="26" s="1"/>
  <c r="AN277" i="26"/>
  <c r="Y268" i="26" s="1"/>
  <c r="R277" i="26"/>
  <c r="C268" i="26" s="1"/>
  <c r="AD275" i="26"/>
  <c r="Y260" i="26" s="1"/>
  <c r="H275" i="26"/>
  <c r="C260" i="26" s="1"/>
  <c r="B267" i="26"/>
  <c r="Y259" i="26"/>
  <c r="C259" i="26"/>
  <c r="AN230" i="26"/>
  <c r="Y222" i="26" s="1"/>
  <c r="R230" i="26"/>
  <c r="C222" i="26" s="1"/>
  <c r="AD228" i="26"/>
  <c r="Y213" i="26" s="1"/>
  <c r="H228" i="26"/>
  <c r="C213" i="26" s="1"/>
  <c r="Y212" i="26"/>
  <c r="AN193" i="26"/>
  <c r="Y184" i="26" s="1"/>
  <c r="R193" i="26"/>
  <c r="C184" i="26" s="1"/>
  <c r="AD191" i="26"/>
  <c r="Y176" i="26" s="1"/>
  <c r="H191" i="26"/>
  <c r="C176" i="26" s="1"/>
  <c r="B183" i="26"/>
  <c r="Y175" i="26"/>
  <c r="AN153" i="26"/>
  <c r="Y145" i="26" s="1"/>
  <c r="R153" i="26"/>
  <c r="C145" i="26" s="1"/>
  <c r="AD151" i="26"/>
  <c r="Y136" i="26" s="1"/>
  <c r="H151" i="26"/>
  <c r="C136" i="26" s="1"/>
  <c r="Y135" i="26"/>
  <c r="C135" i="26"/>
  <c r="AN121" i="26"/>
  <c r="Y112" i="26" s="1"/>
  <c r="R121" i="26"/>
  <c r="C112" i="26" s="1"/>
  <c r="AD119" i="26"/>
  <c r="H119" i="26"/>
  <c r="C104" i="26" s="1"/>
  <c r="B111" i="26"/>
  <c r="Y104" i="26"/>
  <c r="AN71" i="26"/>
  <c r="Y63" i="26" s="1"/>
  <c r="R71" i="26"/>
  <c r="C63" i="26" s="1"/>
  <c r="AD69" i="26"/>
  <c r="Y54" i="26" s="1"/>
  <c r="H69" i="26"/>
  <c r="C54" i="26" s="1"/>
  <c r="AN26" i="26"/>
  <c r="Y17" i="26" s="1"/>
  <c r="R26" i="26"/>
  <c r="AD24" i="26"/>
  <c r="Y9" i="26" s="1"/>
  <c r="H24" i="26"/>
  <c r="C35" i="26"/>
  <c r="C12" i="26" s="1"/>
  <c r="B16" i="26"/>
  <c r="Y8" i="26"/>
  <c r="Y477" i="26" l="1"/>
  <c r="C779" i="26"/>
  <c r="C262" i="26"/>
  <c r="Y178" i="26"/>
  <c r="C523" i="26"/>
  <c r="C803" i="26"/>
  <c r="C780" i="26" s="1"/>
  <c r="C781" i="26" s="1"/>
  <c r="C632" i="26"/>
  <c r="C609" i="26" s="1"/>
  <c r="Y653" i="26"/>
  <c r="Y215" i="26"/>
  <c r="Y262" i="26"/>
  <c r="C695" i="26"/>
  <c r="Y138" i="26"/>
  <c r="C394" i="26"/>
  <c r="Y394" i="26"/>
  <c r="Y11" i="26"/>
  <c r="Y440" i="26"/>
  <c r="Y355" i="26"/>
  <c r="C824" i="26"/>
  <c r="C717" i="26"/>
  <c r="C696" i="26" s="1"/>
  <c r="C697" i="26" s="1"/>
  <c r="Y873" i="26"/>
  <c r="C138" i="26"/>
  <c r="C11" i="26"/>
  <c r="C13" i="26" s="1"/>
  <c r="C9" i="26"/>
  <c r="Y738" i="26"/>
  <c r="Y564" i="26"/>
  <c r="Y776" i="26" l="1"/>
  <c r="Y779" i="26" s="1"/>
  <c r="Y784" i="26"/>
  <c r="Y803" i="26" s="1"/>
  <c r="Y780" i="26" s="1"/>
  <c r="B782" i="26"/>
  <c r="X784" i="26"/>
  <c r="Y700" i="26"/>
  <c r="Y717" i="26" s="1"/>
  <c r="Y696" i="26" s="1"/>
  <c r="X700" i="26"/>
  <c r="C735" i="26"/>
  <c r="C738" i="26" s="1"/>
  <c r="B698" i="26"/>
  <c r="Y692" i="26"/>
  <c r="Y695" i="26" s="1"/>
  <c r="Y16" i="26"/>
  <c r="Y35" i="26" s="1"/>
  <c r="Y12" i="26" s="1"/>
  <c r="Y13" i="26" s="1"/>
  <c r="X16" i="26"/>
  <c r="B14" i="26"/>
  <c r="Y781" i="26"/>
  <c r="Y697" i="26" l="1"/>
  <c r="X698" i="26" s="1"/>
  <c r="B62" i="26"/>
  <c r="C62" i="26"/>
  <c r="C78" i="26" s="1"/>
  <c r="C57" i="26" s="1"/>
  <c r="X14" i="26"/>
  <c r="C53" i="26"/>
  <c r="C56" i="26" s="1"/>
  <c r="C58" i="26" s="1"/>
  <c r="B830" i="26"/>
  <c r="C830" i="26"/>
  <c r="C849" i="26" s="1"/>
  <c r="C825" i="26" s="1"/>
  <c r="C826" i="26" s="1"/>
  <c r="X782" i="26"/>
  <c r="C744" i="26" l="1"/>
  <c r="C758" i="26" s="1"/>
  <c r="C739" i="26" s="1"/>
  <c r="C740" i="26" s="1"/>
  <c r="B742" i="26" s="1"/>
  <c r="B744" i="26"/>
  <c r="Y62" i="26"/>
  <c r="Y78" i="26" s="1"/>
  <c r="Y57" i="26" s="1"/>
  <c r="X62" i="26"/>
  <c r="B60" i="26"/>
  <c r="Y53" i="26"/>
  <c r="Y56" i="26" s="1"/>
  <c r="Y830" i="26"/>
  <c r="Y849" i="26" s="1"/>
  <c r="Y825" i="26" s="1"/>
  <c r="X830" i="26"/>
  <c r="B828" i="26"/>
  <c r="Y821" i="26"/>
  <c r="Y824" i="26" s="1"/>
  <c r="Y744" i="26" l="1"/>
  <c r="Y758" i="26" s="1"/>
  <c r="Y739" i="26" s="1"/>
  <c r="Y740" i="26" s="1"/>
  <c r="X741" i="26" s="1"/>
  <c r="X744" i="26"/>
  <c r="Y58" i="26"/>
  <c r="C111" i="26" s="1"/>
  <c r="C122" i="26" s="1"/>
  <c r="C107" i="26" s="1"/>
  <c r="Y826" i="26"/>
  <c r="C878" i="26" s="1"/>
  <c r="C897" i="26" s="1"/>
  <c r="C874" i="26" s="1"/>
  <c r="X827" i="26" l="1"/>
  <c r="C870" i="26"/>
  <c r="C873" i="26" s="1"/>
  <c r="C875" i="26" s="1"/>
  <c r="B876" i="26" s="1"/>
  <c r="C103" i="26"/>
  <c r="C106" i="26" s="1"/>
  <c r="C108" i="26"/>
  <c r="Y111" i="26" s="1"/>
  <c r="Y122" i="26" s="1"/>
  <c r="Y107" i="26" s="1"/>
  <c r="X59" i="26"/>
  <c r="X111" i="26"/>
  <c r="Y103" i="26"/>
  <c r="Y106" i="26" s="1"/>
  <c r="B109" i="26"/>
  <c r="Y108" i="26" l="1"/>
  <c r="X878" i="26"/>
  <c r="Y878" i="26"/>
  <c r="Y897" i="26" s="1"/>
  <c r="Y874" i="26" s="1"/>
  <c r="Y875" i="26" s="1"/>
  <c r="X876" i="26" s="1"/>
  <c r="C144" i="26"/>
  <c r="C154" i="26" s="1"/>
  <c r="C139" i="26" s="1"/>
  <c r="C140" i="26" s="1"/>
  <c r="B144" i="26"/>
  <c r="X109" i="26"/>
  <c r="B922" i="26" l="1"/>
  <c r="C913" i="26"/>
  <c r="C916" i="26" s="1"/>
  <c r="C922" i="26"/>
  <c r="C937" i="26" s="1"/>
  <c r="C917" i="26" s="1"/>
  <c r="Y144" i="26"/>
  <c r="Y154" i="26" s="1"/>
  <c r="Y139" i="26" s="1"/>
  <c r="Y140" i="26" s="1"/>
  <c r="X144" i="26"/>
  <c r="B142" i="26"/>
  <c r="C918" i="26" l="1"/>
  <c r="B920" i="26" s="1"/>
  <c r="C183" i="26"/>
  <c r="C194" i="26" s="1"/>
  <c r="C179" i="26" s="1"/>
  <c r="C175" i="26"/>
  <c r="C178" i="26" s="1"/>
  <c r="X141" i="26"/>
  <c r="X922" i="26" l="1"/>
  <c r="Y922" i="26"/>
  <c r="Y937" i="26" s="1"/>
  <c r="Y917" i="26" s="1"/>
  <c r="Y918" i="26" s="1"/>
  <c r="C957" i="26" s="1"/>
  <c r="C960" i="26" s="1"/>
  <c r="C180" i="26"/>
  <c r="R981" i="4"/>
  <c r="C976" i="4" s="1"/>
  <c r="R982" i="6"/>
  <c r="C974" i="6" s="1"/>
  <c r="R987" i="22"/>
  <c r="C980" i="22" s="1"/>
  <c r="R950" i="13"/>
  <c r="C942" i="13" s="1"/>
  <c r="R980" i="5"/>
  <c r="C971" i="5" s="1"/>
  <c r="R1002" i="1"/>
  <c r="C996" i="1" s="1"/>
  <c r="R993" i="2"/>
  <c r="C974" i="2" s="1"/>
  <c r="R1015" i="3"/>
  <c r="C1007" i="3" s="1"/>
  <c r="C965" i="26" l="1"/>
  <c r="C984" i="26" s="1"/>
  <c r="C961" i="26" s="1"/>
  <c r="C962" i="26" s="1"/>
  <c r="X965" i="26" s="1"/>
  <c r="X919" i="26"/>
  <c r="Y183" i="26"/>
  <c r="Y194" i="26" s="1"/>
  <c r="Y179" i="26" s="1"/>
  <c r="Y180" i="26" s="1"/>
  <c r="X183" i="26"/>
  <c r="B181" i="26"/>
  <c r="H438" i="23"/>
  <c r="H437" i="23"/>
  <c r="H436" i="23"/>
  <c r="H435" i="23"/>
  <c r="H434" i="23"/>
  <c r="H433" i="23"/>
  <c r="H432" i="23"/>
  <c r="H431" i="23"/>
  <c r="H430" i="23"/>
  <c r="H429" i="23"/>
  <c r="H428" i="23"/>
  <c r="H427" i="23"/>
  <c r="H426" i="23"/>
  <c r="H425" i="23"/>
  <c r="H424" i="23"/>
  <c r="H423" i="23"/>
  <c r="H422" i="23"/>
  <c r="H421" i="23"/>
  <c r="H420" i="23"/>
  <c r="H419" i="23"/>
  <c r="H418" i="23"/>
  <c r="H417" i="23"/>
  <c r="H416" i="23"/>
  <c r="H415" i="23"/>
  <c r="H414" i="23"/>
  <c r="H413" i="23"/>
  <c r="H412" i="23"/>
  <c r="H411" i="23"/>
  <c r="H410" i="23"/>
  <c r="H409" i="23"/>
  <c r="H408" i="23"/>
  <c r="H407" i="23"/>
  <c r="H406" i="23"/>
  <c r="H405" i="23"/>
  <c r="H404" i="23"/>
  <c r="H403" i="23"/>
  <c r="H402" i="23"/>
  <c r="H401" i="23"/>
  <c r="H400" i="23"/>
  <c r="H399" i="23"/>
  <c r="H398" i="23"/>
  <c r="H397" i="23"/>
  <c r="H396" i="23"/>
  <c r="H395" i="23"/>
  <c r="H394" i="23"/>
  <c r="H393" i="23"/>
  <c r="H392" i="23"/>
  <c r="H391" i="23"/>
  <c r="H390" i="23"/>
  <c r="H389" i="23"/>
  <c r="H388" i="23"/>
  <c r="H387" i="23"/>
  <c r="H386" i="23"/>
  <c r="H385" i="23"/>
  <c r="H384" i="23"/>
  <c r="H382" i="23"/>
  <c r="H381" i="23"/>
  <c r="H380" i="23"/>
  <c r="H379" i="23"/>
  <c r="H378" i="23"/>
  <c r="H377" i="23"/>
  <c r="H376" i="23"/>
  <c r="H375" i="23"/>
  <c r="H374" i="23"/>
  <c r="H373" i="23"/>
  <c r="H372" i="23"/>
  <c r="H369" i="23"/>
  <c r="H368" i="23"/>
  <c r="H367" i="23"/>
  <c r="H366" i="23"/>
  <c r="H365" i="23"/>
  <c r="H364" i="23"/>
  <c r="H363" i="23"/>
  <c r="H362" i="23"/>
  <c r="H361" i="23"/>
  <c r="H360" i="23"/>
  <c r="H359" i="23"/>
  <c r="Y957" i="26" l="1"/>
  <c r="Y960" i="26" s="1"/>
  <c r="C1002" i="26"/>
  <c r="C1005" i="26" s="1"/>
  <c r="B963" i="26"/>
  <c r="Y965" i="26"/>
  <c r="Y984" i="26" s="1"/>
  <c r="Y961" i="26" s="1"/>
  <c r="B221" i="26"/>
  <c r="C221" i="26"/>
  <c r="C240" i="26" s="1"/>
  <c r="C216" i="26" s="1"/>
  <c r="X181" i="26"/>
  <c r="C212" i="26"/>
  <c r="C215" i="26" s="1"/>
  <c r="AN937" i="2"/>
  <c r="D169" i="12"/>
  <c r="D168" i="12"/>
  <c r="D171" i="12" s="1"/>
  <c r="E172" i="12" s="1"/>
  <c r="H166" i="12"/>
  <c r="H171" i="12" s="1"/>
  <c r="C163" i="12"/>
  <c r="Y962" i="26" l="1"/>
  <c r="B1011" i="26" s="1"/>
  <c r="C217" i="26"/>
  <c r="Y221" i="26" s="1"/>
  <c r="Y240" i="26" s="1"/>
  <c r="Y216" i="26" s="1"/>
  <c r="Y217" i="26" s="1"/>
  <c r="X963" i="26"/>
  <c r="AN940" i="6"/>
  <c r="C1011" i="26" l="1"/>
  <c r="C1030" i="26" s="1"/>
  <c r="C1006" i="26" s="1"/>
  <c r="C1007" i="26" s="1"/>
  <c r="Y1011" i="26" s="1"/>
  <c r="Y1030" i="26" s="1"/>
  <c r="Y1006" i="26" s="1"/>
  <c r="B219" i="26"/>
  <c r="X221" i="26"/>
  <c r="C267" i="26"/>
  <c r="C286" i="26" s="1"/>
  <c r="C263" i="26" s="1"/>
  <c r="C264" i="26" s="1"/>
  <c r="X218" i="26"/>
  <c r="AN956" i="1"/>
  <c r="Y952" i="1" s="1"/>
  <c r="Y933" i="6"/>
  <c r="Y926" i="2"/>
  <c r="AN943" i="22"/>
  <c r="Y938" i="22" s="1"/>
  <c r="AN905" i="13"/>
  <c r="Y896" i="13" s="1"/>
  <c r="AN937" i="4"/>
  <c r="Y933" i="4" s="1"/>
  <c r="AN964" i="3"/>
  <c r="Y960" i="3" s="1"/>
  <c r="AN935" i="5"/>
  <c r="Y930" i="5" s="1"/>
  <c r="Y879" i="13"/>
  <c r="Y921" i="22"/>
  <c r="Y913" i="5"/>
  <c r="Y1002" i="26" l="1"/>
  <c r="Y1005" i="26" s="1"/>
  <c r="Y1007" i="26" s="1"/>
  <c r="X1008" i="26" s="1"/>
  <c r="X1011" i="26"/>
  <c r="B1009" i="26"/>
  <c r="Y267" i="26"/>
  <c r="Y286" i="26" s="1"/>
  <c r="Y263" i="26" s="1"/>
  <c r="Y264" i="26" s="1"/>
  <c r="X267" i="26"/>
  <c r="B265" i="26"/>
  <c r="H310" i="23"/>
  <c r="C313" i="26" l="1"/>
  <c r="C332" i="26" s="1"/>
  <c r="C308" i="26" s="1"/>
  <c r="B313" i="26"/>
  <c r="X265" i="26"/>
  <c r="C304" i="26"/>
  <c r="C307" i="26" s="1"/>
  <c r="C309" i="26" s="1"/>
  <c r="R919" i="3"/>
  <c r="C914" i="3" s="1"/>
  <c r="R911" i="1"/>
  <c r="C906" i="1" s="1"/>
  <c r="R897" i="4"/>
  <c r="C889" i="4" s="1"/>
  <c r="R861" i="13"/>
  <c r="C852" i="13" s="1"/>
  <c r="R899" i="6"/>
  <c r="C889" i="6" s="1"/>
  <c r="R895" i="5"/>
  <c r="C886" i="5" s="1"/>
  <c r="R901" i="22"/>
  <c r="C894" i="22" s="1"/>
  <c r="R899" i="2"/>
  <c r="C883" i="2" s="1"/>
  <c r="Y313" i="26" l="1"/>
  <c r="Y323" i="26" s="1"/>
  <c r="Y308" i="26" s="1"/>
  <c r="X313" i="26"/>
  <c r="B311" i="26"/>
  <c r="Y304" i="26"/>
  <c r="H354" i="23"/>
  <c r="H353" i="23"/>
  <c r="H352" i="23"/>
  <c r="H351" i="23"/>
  <c r="H350" i="23"/>
  <c r="H349" i="23"/>
  <c r="H348" i="23"/>
  <c r="H347" i="23"/>
  <c r="H346" i="23"/>
  <c r="H345" i="23"/>
  <c r="H344" i="23"/>
  <c r="H343" i="23"/>
  <c r="H342" i="23"/>
  <c r="H341" i="23"/>
  <c r="H340" i="23"/>
  <c r="H339" i="23"/>
  <c r="H338" i="23"/>
  <c r="H337" i="23"/>
  <c r="H336" i="23"/>
  <c r="H335" i="23"/>
  <c r="H334" i="23"/>
  <c r="H333" i="23"/>
  <c r="H332" i="23"/>
  <c r="H331" i="23"/>
  <c r="H330" i="23"/>
  <c r="H329" i="23"/>
  <c r="H328" i="23"/>
  <c r="H327" i="23"/>
  <c r="H326" i="23"/>
  <c r="H325" i="23"/>
  <c r="H324" i="23"/>
  <c r="H323" i="23"/>
  <c r="H322" i="23"/>
  <c r="H321" i="23"/>
  <c r="H320" i="23"/>
  <c r="H319" i="23"/>
  <c r="H318" i="23"/>
  <c r="H317" i="23"/>
  <c r="H316" i="23"/>
  <c r="H315" i="23"/>
  <c r="H314" i="23"/>
  <c r="H313" i="23"/>
  <c r="H312" i="23"/>
  <c r="H311" i="23"/>
  <c r="H309" i="23"/>
  <c r="H308" i="23"/>
  <c r="H307" i="23"/>
  <c r="H306" i="23"/>
  <c r="H305" i="23"/>
  <c r="H304" i="23"/>
  <c r="H303" i="23"/>
  <c r="H302" i="23"/>
  <c r="H301" i="23"/>
  <c r="H300" i="23"/>
  <c r="H299" i="23"/>
  <c r="H298" i="23"/>
  <c r="H297" i="23"/>
  <c r="H296" i="23"/>
  <c r="H295" i="23"/>
  <c r="H294" i="23"/>
  <c r="H293" i="23"/>
  <c r="H292" i="23"/>
  <c r="H291" i="23"/>
  <c r="H290" i="23"/>
  <c r="H289" i="23"/>
  <c r="H288" i="23"/>
  <c r="H287" i="23"/>
  <c r="H286" i="23"/>
  <c r="H285" i="23"/>
  <c r="H284" i="23"/>
  <c r="H283" i="23"/>
  <c r="H282" i="23"/>
  <c r="H281" i="23"/>
  <c r="H280" i="23"/>
  <c r="H279" i="23"/>
  <c r="H278" i="23"/>
  <c r="H277" i="23"/>
  <c r="H276" i="23"/>
  <c r="H275" i="23"/>
  <c r="C360" i="26" l="1"/>
  <c r="C373" i="26" s="1"/>
  <c r="C356" i="26" s="1"/>
  <c r="Y307" i="26"/>
  <c r="Y309" i="26" s="1"/>
  <c r="H895" i="6"/>
  <c r="C874" i="6" s="1"/>
  <c r="C352" i="26" l="1"/>
  <c r="C355" i="26" s="1"/>
  <c r="C357" i="26" s="1"/>
  <c r="X310" i="26"/>
  <c r="Y846" i="8"/>
  <c r="Y806" i="8"/>
  <c r="C849" i="19"/>
  <c r="C894" i="19"/>
  <c r="Y849" i="19"/>
  <c r="R850" i="6"/>
  <c r="C844" i="6" s="1"/>
  <c r="R846" i="5"/>
  <c r="C838" i="5" s="1"/>
  <c r="R851" i="4"/>
  <c r="C844" i="4" s="1"/>
  <c r="R814" i="13"/>
  <c r="C805" i="13" s="1"/>
  <c r="R855" i="22"/>
  <c r="C850" i="22" s="1"/>
  <c r="R876" i="3"/>
  <c r="C869" i="3" s="1"/>
  <c r="R846" i="2"/>
  <c r="C835" i="2" s="1"/>
  <c r="R865" i="1"/>
  <c r="C861" i="1" s="1"/>
  <c r="C806" i="8"/>
  <c r="Y360" i="26" l="1"/>
  <c r="Y373" i="26" s="1"/>
  <c r="Y356" i="26" s="1"/>
  <c r="Y357" i="26" s="1"/>
  <c r="X360" i="26"/>
  <c r="B358" i="26"/>
  <c r="L142" i="12"/>
  <c r="C142" i="12"/>
  <c r="L119" i="12"/>
  <c r="C119" i="12"/>
  <c r="C99" i="12"/>
  <c r="L99" i="12" s="1"/>
  <c r="L76" i="12"/>
  <c r="L53" i="12"/>
  <c r="C53" i="12"/>
  <c r="C76" i="12" s="1"/>
  <c r="L28" i="12"/>
  <c r="C28" i="12"/>
  <c r="L6" i="12"/>
  <c r="C400" i="26" l="1"/>
  <c r="C413" i="26" s="1"/>
  <c r="C395" i="26" s="1"/>
  <c r="C396" i="26" s="1"/>
  <c r="B400" i="26"/>
  <c r="X358" i="26"/>
  <c r="H205" i="23"/>
  <c r="H206" i="23"/>
  <c r="H207" i="23"/>
  <c r="H208" i="23"/>
  <c r="H209" i="23"/>
  <c r="H210" i="23"/>
  <c r="H211" i="23"/>
  <c r="H212" i="23"/>
  <c r="H213" i="23"/>
  <c r="H214" i="23"/>
  <c r="H215" i="23"/>
  <c r="B398" i="26" l="1"/>
  <c r="Y400" i="26"/>
  <c r="Y413" i="26" s="1"/>
  <c r="Y395" i="26" s="1"/>
  <c r="Y396" i="26" s="1"/>
  <c r="X400" i="26"/>
  <c r="C804" i="22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X397" i="26" l="1"/>
  <c r="C437" i="26"/>
  <c r="C440" i="26" s="1"/>
  <c r="C445" i="26"/>
  <c r="C458" i="26" s="1"/>
  <c r="C441" i="26" s="1"/>
  <c r="R788" i="3"/>
  <c r="C442" i="26" l="1"/>
  <c r="B443" i="26" s="1"/>
  <c r="Y445" i="26"/>
  <c r="Y458" i="26" s="1"/>
  <c r="Y441" i="26" s="1"/>
  <c r="Y442" i="26" s="1"/>
  <c r="C776" i="5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X445" i="26" l="1"/>
  <c r="X443" i="26"/>
  <c r="C483" i="26"/>
  <c r="C496" i="26" s="1"/>
  <c r="C478" i="26" s="1"/>
  <c r="C474" i="26"/>
  <c r="C477" i="26" s="1"/>
  <c r="B483" i="26"/>
  <c r="C763" i="8"/>
  <c r="C479" i="26" l="1"/>
  <c r="Y483" i="26" s="1"/>
  <c r="Y496" i="26" s="1"/>
  <c r="Y478" i="26" s="1"/>
  <c r="Y479" i="26" s="1"/>
  <c r="B481" i="26"/>
  <c r="R683" i="13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X483" i="26" l="1"/>
  <c r="X480" i="26"/>
  <c r="C528" i="26"/>
  <c r="C543" i="26" s="1"/>
  <c r="C524" i="26" s="1"/>
  <c r="C525" i="26" s="1"/>
  <c r="C725" i="8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Y520" i="26" l="1"/>
  <c r="Y523" i="26" s="1"/>
  <c r="X528" i="26"/>
  <c r="Y528" i="26"/>
  <c r="Y543" i="26" s="1"/>
  <c r="Y524" i="26" s="1"/>
  <c r="B526" i="26"/>
  <c r="H74" i="23"/>
  <c r="Y525" i="26" l="1"/>
  <c r="Y639" i="9"/>
  <c r="H73" i="23"/>
  <c r="B570" i="26" l="1"/>
  <c r="C561" i="26"/>
  <c r="C564" i="26" s="1"/>
  <c r="C570" i="26"/>
  <c r="C585" i="26" s="1"/>
  <c r="C565" i="26" s="1"/>
  <c r="X526" i="26"/>
  <c r="C692" i="5"/>
  <c r="C566" i="26" l="1"/>
  <c r="H60" i="23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X570" i="26" l="1"/>
  <c r="Y570" i="26"/>
  <c r="Y585" i="26" s="1"/>
  <c r="Y565" i="26" s="1"/>
  <c r="Y566" i="26" s="1"/>
  <c r="B568" i="26"/>
  <c r="H31" i="23"/>
  <c r="H28" i="23"/>
  <c r="H29" i="23"/>
  <c r="H30" i="23"/>
  <c r="C605" i="26" l="1"/>
  <c r="C608" i="26" s="1"/>
  <c r="C610" i="26" s="1"/>
  <c r="X567" i="26"/>
  <c r="AD630" i="6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Y605" i="26" l="1"/>
  <c r="Y608" i="26" s="1"/>
  <c r="X613" i="26"/>
  <c r="Y613" i="26"/>
  <c r="Y632" i="26" s="1"/>
  <c r="Y609" i="26" s="1"/>
  <c r="B611" i="26"/>
  <c r="M148" i="12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Y610" i="26" l="1"/>
  <c r="M150" i="12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B659" i="26" l="1"/>
  <c r="C659" i="26"/>
  <c r="C674" i="26" s="1"/>
  <c r="C654" i="26" s="1"/>
  <c r="X611" i="26"/>
  <c r="C650" i="26"/>
  <c r="C653" i="26" s="1"/>
  <c r="D149" i="12"/>
  <c r="D148" i="12"/>
  <c r="D147" i="12"/>
  <c r="H145" i="12"/>
  <c r="H150" i="12" s="1"/>
  <c r="M106" i="12"/>
  <c r="AD504" i="6"/>
  <c r="Y484" i="6" s="1"/>
  <c r="C655" i="26" l="1"/>
  <c r="D150" i="12"/>
  <c r="E151" i="12" s="1"/>
  <c r="AN500" i="4"/>
  <c r="Y659" i="26" l="1"/>
  <c r="Y674" i="26" s="1"/>
  <c r="Y654" i="26" s="1"/>
  <c r="Y655" i="26" s="1"/>
  <c r="X656" i="26" s="1"/>
  <c r="X659" i="26"/>
  <c r="B657" i="26"/>
  <c r="AN513" i="22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25" i="22"/>
  <c r="AN1027" i="22"/>
  <c r="Y1019" i="22" s="1"/>
  <c r="R1027" i="22"/>
  <c r="C1019" i="22" s="1"/>
  <c r="AD1025" i="22"/>
  <c r="Y1010" i="22" s="1"/>
  <c r="C1010" i="22"/>
  <c r="H980" i="22"/>
  <c r="C965" i="22" s="1"/>
  <c r="AN982" i="22"/>
  <c r="Y973" i="22" s="1"/>
  <c r="R982" i="22"/>
  <c r="C973" i="22" s="1"/>
  <c r="AD980" i="22"/>
  <c r="Y965" i="22" s="1"/>
  <c r="B972" i="22"/>
  <c r="H937" i="22"/>
  <c r="C922" i="22" s="1"/>
  <c r="AN939" i="22"/>
  <c r="Y931" i="22" s="1"/>
  <c r="R939" i="22"/>
  <c r="C931" i="22" s="1"/>
  <c r="AD937" i="22"/>
  <c r="Y922" i="22" s="1"/>
  <c r="H894" i="22"/>
  <c r="C879" i="22" s="1"/>
  <c r="AN896" i="22"/>
  <c r="Y887" i="22" s="1"/>
  <c r="R896" i="22"/>
  <c r="C887" i="22" s="1"/>
  <c r="AD894" i="22"/>
  <c r="Y879" i="22" s="1"/>
  <c r="B886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40" i="19"/>
  <c r="Y1032" i="19" s="1"/>
  <c r="R1040" i="19"/>
  <c r="C1032" i="19" s="1"/>
  <c r="AD1038" i="19"/>
  <c r="Y1023" i="19" s="1"/>
  <c r="H1038" i="19"/>
  <c r="C1023" i="19" s="1"/>
  <c r="AN997" i="19"/>
  <c r="Y988" i="19" s="1"/>
  <c r="R997" i="19"/>
  <c r="C988" i="19" s="1"/>
  <c r="AD995" i="19"/>
  <c r="Y980" i="19" s="1"/>
  <c r="H995" i="19"/>
  <c r="C980" i="19" s="1"/>
  <c r="B987" i="19"/>
  <c r="AN957" i="19"/>
  <c r="Y949" i="19" s="1"/>
  <c r="R957" i="19"/>
  <c r="C949" i="19" s="1"/>
  <c r="AD955" i="19"/>
  <c r="Y940" i="19" s="1"/>
  <c r="H955" i="19"/>
  <c r="C940" i="19" s="1"/>
  <c r="AN912" i="19"/>
  <c r="Y903" i="19" s="1"/>
  <c r="R912" i="19"/>
  <c r="C903" i="19" s="1"/>
  <c r="AD910" i="19"/>
  <c r="Y895" i="19" s="1"/>
  <c r="H910" i="19"/>
  <c r="C895" i="19" s="1"/>
  <c r="B902" i="19"/>
  <c r="AN867" i="19"/>
  <c r="Y859" i="19" s="1"/>
  <c r="R867" i="19"/>
  <c r="C859" i="19" s="1"/>
  <c r="AD865" i="19"/>
  <c r="Y850" i="19" s="1"/>
  <c r="H865" i="19"/>
  <c r="C850" i="19" s="1"/>
  <c r="AN825" i="19"/>
  <c r="Y816" i="19" s="1"/>
  <c r="R825" i="19"/>
  <c r="C816" i="19" s="1"/>
  <c r="AD823" i="19"/>
  <c r="Y808" i="19" s="1"/>
  <c r="H823" i="19"/>
  <c r="C808" i="19" s="1"/>
  <c r="B815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Y13" i="19" s="1"/>
  <c r="C62" i="19" s="1"/>
  <c r="C81" i="19" s="1"/>
  <c r="C57" i="19" s="1"/>
  <c r="C58" i="19" s="1"/>
  <c r="X16" i="19"/>
  <c r="C543" i="22"/>
  <c r="Y546" i="22" s="1"/>
  <c r="Y560" i="22" s="1"/>
  <c r="Y542" i="22" s="1"/>
  <c r="Y538" i="22"/>
  <c r="Y541" i="22" s="1"/>
  <c r="Y53" i="3"/>
  <c r="B544" i="22" l="1"/>
  <c r="X546" i="22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C111" i="19"/>
  <c r="B112" i="19" s="1"/>
  <c r="Y16" i="16"/>
  <c r="Y35" i="16" s="1"/>
  <c r="Y12" i="16" s="1"/>
  <c r="Y13" i="16" s="1"/>
  <c r="B14" i="16"/>
  <c r="X16" i="16"/>
  <c r="Y106" i="19" l="1"/>
  <c r="Y109" i="19" s="1"/>
  <c r="X114" i="19"/>
  <c r="B585" i="22"/>
  <c r="Y587" i="22"/>
  <c r="Y600" i="22" s="1"/>
  <c r="Y582" i="22" s="1"/>
  <c r="Y114" i="19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57" i="22" s="1"/>
  <c r="C837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38" i="22" l="1"/>
  <c r="Y833" i="22" s="1"/>
  <c r="Y836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842" i="22" l="1"/>
  <c r="Y857" i="22" s="1"/>
  <c r="Y837" i="22" s="1"/>
  <c r="B840" i="22"/>
  <c r="X842" i="22"/>
  <c r="Y838" i="22"/>
  <c r="X839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886" i="22" l="1"/>
  <c r="C905" i="22" s="1"/>
  <c r="C882" i="22" s="1"/>
  <c r="C878" i="22"/>
  <c r="C881" i="22" s="1"/>
  <c r="C883" i="22" s="1"/>
  <c r="Y886" i="22" s="1"/>
  <c r="Y905" i="22" s="1"/>
  <c r="Y88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6" i="22" l="1"/>
  <c r="Y878" i="22"/>
  <c r="Y881" i="22" s="1"/>
  <c r="Y883" i="22" s="1"/>
  <c r="C930" i="22" s="1"/>
  <c r="C946" i="22" s="1"/>
  <c r="C925" i="22" s="1"/>
  <c r="C921" i="22"/>
  <c r="C924" i="22" s="1"/>
  <c r="B884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B930" i="22" l="1"/>
  <c r="C926" i="22"/>
  <c r="X884" i="22"/>
  <c r="C518" i="19"/>
  <c r="C530" i="19" s="1"/>
  <c r="C513" i="19" s="1"/>
  <c r="C514" i="19" s="1"/>
  <c r="Y518" i="19" s="1"/>
  <c r="Y530" i="19" s="1"/>
  <c r="Y513" i="19" s="1"/>
  <c r="X470" i="19"/>
  <c r="Y390" i="16"/>
  <c r="B928" i="22" l="1"/>
  <c r="X930" i="22"/>
  <c r="Y930" i="22"/>
  <c r="Y946" i="22" s="1"/>
  <c r="Y925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Y924" i="22" l="1"/>
  <c r="Y926" i="22" s="1"/>
  <c r="C972" i="22" s="1"/>
  <c r="C991" i="22" s="1"/>
  <c r="C968" i="22" s="1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C964" i="22" l="1"/>
  <c r="C967" i="22" s="1"/>
  <c r="C969" i="22" s="1"/>
  <c r="X927" i="22"/>
  <c r="Y435" i="16"/>
  <c r="C561" i="19"/>
  <c r="C474" i="16"/>
  <c r="C477" i="16" s="1"/>
  <c r="X436" i="16"/>
  <c r="C482" i="16"/>
  <c r="C501" i="16" s="1"/>
  <c r="C478" i="16" s="1"/>
  <c r="Y972" i="22" l="1"/>
  <c r="Y991" i="22" s="1"/>
  <c r="Y968" i="22" s="1"/>
  <c r="B970" i="22"/>
  <c r="X972" i="22"/>
  <c r="Y964" i="22"/>
  <c r="Y967" i="22" s="1"/>
  <c r="X564" i="19"/>
  <c r="Y564" i="19"/>
  <c r="Y578" i="19" s="1"/>
  <c r="Y560" i="19" s="1"/>
  <c r="Y556" i="19"/>
  <c r="Y559" i="19" s="1"/>
  <c r="B562" i="19"/>
  <c r="C479" i="16"/>
  <c r="Y969" i="22" l="1"/>
  <c r="Y561" i="19"/>
  <c r="C519" i="16"/>
  <c r="C522" i="16" s="1"/>
  <c r="X482" i="16"/>
  <c r="B480" i="16"/>
  <c r="Y482" i="16"/>
  <c r="Y501" i="16" s="1"/>
  <c r="Y478" i="16" s="1"/>
  <c r="Y474" i="16"/>
  <c r="Y477" i="16" s="1"/>
  <c r="B1018" i="22" l="1"/>
  <c r="C1009" i="22"/>
  <c r="C1012" i="22" s="1"/>
  <c r="X970" i="22"/>
  <c r="C1018" i="22"/>
  <c r="C1037" i="22" s="1"/>
  <c r="C1013" i="22" s="1"/>
  <c r="C605" i="19"/>
  <c r="C624" i="19" s="1"/>
  <c r="C600" i="19" s="1"/>
  <c r="C596" i="19"/>
  <c r="C599" i="19" s="1"/>
  <c r="X562" i="19"/>
  <c r="B605" i="19"/>
  <c r="Y479" i="16"/>
  <c r="C1014" i="22" l="1"/>
  <c r="Y1018" i="22" s="1"/>
  <c r="Y1037" i="22" s="1"/>
  <c r="Y1013" i="22" s="1"/>
  <c r="X1018" i="22"/>
  <c r="Y1009" i="22"/>
  <c r="Y1012" i="22" s="1"/>
  <c r="Y1014" i="22" s="1"/>
  <c r="X1015" i="22" s="1"/>
  <c r="B1016" i="22"/>
  <c r="C601" i="19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C618" i="16"/>
  <c r="C621" i="16" s="1"/>
  <c r="X581" i="16"/>
  <c r="B579" i="16"/>
  <c r="Y581" i="16"/>
  <c r="Y600" i="16" s="1"/>
  <c r="Y577" i="16" s="1"/>
  <c r="Y573" i="16"/>
  <c r="Y576" i="16" s="1"/>
  <c r="Y649" i="19" l="1"/>
  <c r="C693" i="19" s="1"/>
  <c r="C708" i="19" s="1"/>
  <c r="C688" i="19" s="1"/>
  <c r="C689" i="19" s="1"/>
  <c r="B693" i="19"/>
  <c r="Y578" i="16"/>
  <c r="X650" i="19" l="1"/>
  <c r="X693" i="19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5" i="19" l="1"/>
  <c r="C831" i="19" s="1"/>
  <c r="C811" i="19" s="1"/>
  <c r="Y770" i="19"/>
  <c r="Y772" i="19" s="1"/>
  <c r="X672" i="16"/>
  <c r="B720" i="16"/>
  <c r="Y720" i="16"/>
  <c r="Y739" i="16" s="1"/>
  <c r="Y715" i="16" s="1"/>
  <c r="B718" i="16"/>
  <c r="Y711" i="16"/>
  <c r="X720" i="16"/>
  <c r="AN989" i="13"/>
  <c r="Y981" i="13" s="1"/>
  <c r="R989" i="13"/>
  <c r="C981" i="13" s="1"/>
  <c r="AD987" i="13"/>
  <c r="Y972" i="13" s="1"/>
  <c r="H987" i="13"/>
  <c r="C972" i="13" s="1"/>
  <c r="AN944" i="13"/>
  <c r="Y935" i="13" s="1"/>
  <c r="R944" i="13"/>
  <c r="C935" i="13" s="1"/>
  <c r="AD942" i="13"/>
  <c r="Y927" i="13" s="1"/>
  <c r="H942" i="13"/>
  <c r="C927" i="13" s="1"/>
  <c r="B934" i="13"/>
  <c r="AN897" i="13"/>
  <c r="Y889" i="13" s="1"/>
  <c r="R897" i="13"/>
  <c r="C889" i="13" s="1"/>
  <c r="AD895" i="13"/>
  <c r="Y880" i="13" s="1"/>
  <c r="H895" i="13"/>
  <c r="C880" i="13" s="1"/>
  <c r="AN854" i="13"/>
  <c r="Y845" i="13" s="1"/>
  <c r="R854" i="13"/>
  <c r="C845" i="13" s="1"/>
  <c r="AD852" i="13"/>
  <c r="Y837" i="13" s="1"/>
  <c r="H852" i="13"/>
  <c r="C837" i="13" s="1"/>
  <c r="B844" i="13"/>
  <c r="AN806" i="13"/>
  <c r="Y798" i="13" s="1"/>
  <c r="R806" i="13"/>
  <c r="C798" i="13" s="1"/>
  <c r="AD804" i="13"/>
  <c r="Y789" i="13" s="1"/>
  <c r="H804" i="13"/>
  <c r="C789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7" i="19"/>
  <c r="C810" i="19" s="1"/>
  <c r="C812" i="19" s="1"/>
  <c r="C767" i="16"/>
  <c r="C786" i="16" s="1"/>
  <c r="C763" i="16" s="1"/>
  <c r="Y714" i="16"/>
  <c r="Y716" i="16" s="1"/>
  <c r="Y11" i="13"/>
  <c r="C13" i="13"/>
  <c r="B14" i="13" s="1"/>
  <c r="C9" i="13"/>
  <c r="X815" i="19" l="1"/>
  <c r="B813" i="19"/>
  <c r="Y815" i="19"/>
  <c r="Y831" i="19" s="1"/>
  <c r="Y811" i="19" s="1"/>
  <c r="Y807" i="19"/>
  <c r="Y810" i="19" s="1"/>
  <c r="C852" i="19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2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58" i="19" l="1"/>
  <c r="C873" i="19" s="1"/>
  <c r="C853" i="19" s="1"/>
  <c r="C854" i="19" s="1"/>
  <c r="B858" i="19"/>
  <c r="X813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2" i="19" l="1"/>
  <c r="B856" i="19"/>
  <c r="Y858" i="19"/>
  <c r="Y873" i="19" s="1"/>
  <c r="Y853" i="19" s="1"/>
  <c r="X858" i="19"/>
  <c r="X59" i="13"/>
  <c r="X765" i="16"/>
  <c r="B813" i="16"/>
  <c r="Y813" i="16"/>
  <c r="Y832" i="16" s="1"/>
  <c r="Y808" i="16" s="1"/>
  <c r="B811" i="16"/>
  <c r="Y804" i="16"/>
  <c r="X813" i="16"/>
  <c r="C107" i="13"/>
  <c r="Y854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02" i="19" l="1"/>
  <c r="C921" i="19" s="1"/>
  <c r="C898" i="19" s="1"/>
  <c r="C897" i="19"/>
  <c r="X855" i="19"/>
  <c r="C852" i="16"/>
  <c r="C855" i="16" s="1"/>
  <c r="C857" i="16" s="1"/>
  <c r="X810" i="16"/>
  <c r="Y107" i="13"/>
  <c r="C899" i="19" l="1"/>
  <c r="Y894" i="19" s="1"/>
  <c r="Y897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02" i="19" l="1"/>
  <c r="Y921" i="19" s="1"/>
  <c r="Y898" i="19" s="1"/>
  <c r="Y899" i="19" s="1"/>
  <c r="C939" i="19" s="1"/>
  <c r="C942" i="19" s="1"/>
  <c r="B900" i="19"/>
  <c r="X902" i="19"/>
  <c r="C138" i="13"/>
  <c r="Y857" i="16"/>
  <c r="C906" i="16" s="1"/>
  <c r="C925" i="16" s="1"/>
  <c r="C901" i="16" s="1"/>
  <c r="C902" i="16" s="1"/>
  <c r="C948" i="19" l="1"/>
  <c r="C961" i="19" s="1"/>
  <c r="C943" i="19" s="1"/>
  <c r="C944" i="19" s="1"/>
  <c r="X900" i="19"/>
  <c r="B948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48" i="19" l="1"/>
  <c r="Y961" i="19" s="1"/>
  <c r="Y943" i="19" s="1"/>
  <c r="B946" i="19"/>
  <c r="X948" i="19"/>
  <c r="Y939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987" i="19" l="1"/>
  <c r="C1006" i="19" s="1"/>
  <c r="C983" i="19" s="1"/>
  <c r="Y942" i="19"/>
  <c r="Y944" i="19" s="1"/>
  <c r="C177" i="13"/>
  <c r="Y173" i="13" s="1"/>
  <c r="Y176" i="13" s="1"/>
  <c r="X903" i="16"/>
  <c r="C946" i="16"/>
  <c r="C949" i="16" s="1"/>
  <c r="C951" i="16" s="1"/>
  <c r="C982" i="19" l="1"/>
  <c r="C984" i="19" s="1"/>
  <c r="X945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987" i="19"/>
  <c r="Y1006" i="19" s="1"/>
  <c r="Y983" i="19" s="1"/>
  <c r="Y979" i="19"/>
  <c r="Y982" i="19" s="1"/>
  <c r="B985" i="19"/>
  <c r="X987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984" i="19"/>
  <c r="C221" i="13"/>
  <c r="C222" i="13" s="1"/>
  <c r="Y218" i="13" s="1"/>
  <c r="C1047" i="16"/>
  <c r="C1066" i="16" s="1"/>
  <c r="C1043" i="16" s="1"/>
  <c r="B1031" i="19" l="1"/>
  <c r="C1022" i="19"/>
  <c r="C1025" i="19" s="1"/>
  <c r="X985" i="19"/>
  <c r="C1031" i="19"/>
  <c r="C1048" i="19" s="1"/>
  <c r="C1026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C1027" i="19" l="1"/>
  <c r="Y1031" i="19" s="1"/>
  <c r="Y1048" i="19" s="1"/>
  <c r="Y1026" i="19" s="1"/>
  <c r="X1031" i="19"/>
  <c r="B1029" i="19"/>
  <c r="Y1025" i="19"/>
  <c r="Y1027" i="19" s="1"/>
  <c r="X1028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B663" i="13"/>
  <c r="Y662" i="13" l="1"/>
  <c r="X663" i="13" s="1"/>
  <c r="C709" i="13" l="1"/>
  <c r="C725" i="13" s="1"/>
  <c r="C704" i="13" s="1"/>
  <c r="C705" i="13" s="1"/>
  <c r="Y709" i="13" s="1"/>
  <c r="Y725" i="13" s="1"/>
  <c r="Y704" i="13" s="1"/>
  <c r="B709" i="13"/>
  <c r="Y703" i="13"/>
  <c r="Y705" i="13" l="1"/>
  <c r="B707" i="13"/>
  <c r="X709" i="13"/>
  <c r="C753" i="13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7" i="13" l="1"/>
  <c r="C815" i="13" s="1"/>
  <c r="C792" i="13" s="1"/>
  <c r="C788" i="13"/>
  <c r="C791" i="13" s="1"/>
  <c r="X751" i="13"/>
  <c r="B797" i="13"/>
  <c r="C793" i="13" l="1"/>
  <c r="Y797" i="13" s="1"/>
  <c r="Y815" i="13" s="1"/>
  <c r="Y792" i="13" s="1"/>
  <c r="B795" i="13" l="1"/>
  <c r="Y788" i="13"/>
  <c r="Y791" i="13" s="1"/>
  <c r="Y793" i="13" s="1"/>
  <c r="C844" i="13" s="1"/>
  <c r="C863" i="13" s="1"/>
  <c r="C840" i="13" s="1"/>
  <c r="X797" i="13"/>
  <c r="X794" i="13" l="1"/>
  <c r="C836" i="13"/>
  <c r="C839" i="13" s="1"/>
  <c r="C841" i="13" s="1"/>
  <c r="Y844" i="13" s="1"/>
  <c r="Y863" i="13" s="1"/>
  <c r="Y840" i="13" s="1"/>
  <c r="B842" i="13" l="1"/>
  <c r="X844" i="13"/>
  <c r="C879" i="13"/>
  <c r="C882" i="13" s="1"/>
  <c r="Y836" i="13"/>
  <c r="Y839" i="13" s="1"/>
  <c r="Y841" i="13" s="1"/>
  <c r="X842" i="13" s="1"/>
  <c r="C888" i="13" l="1"/>
  <c r="C906" i="13" s="1"/>
  <c r="C883" i="13" s="1"/>
  <c r="C884" i="13" s="1"/>
  <c r="X888" i="13" s="1"/>
  <c r="B888" i="13"/>
  <c r="Y882" i="13" l="1"/>
  <c r="Y888" i="13"/>
  <c r="Y906" i="13" s="1"/>
  <c r="Y883" i="13" s="1"/>
  <c r="B886" i="13"/>
  <c r="C934" i="13" l="1"/>
  <c r="C953" i="13" s="1"/>
  <c r="C930" i="13" s="1"/>
  <c r="Y884" i="13"/>
  <c r="C926" i="13" s="1"/>
  <c r="C929" i="13" s="1"/>
  <c r="X885" i="13" l="1"/>
  <c r="C931" i="13"/>
  <c r="Y934" i="13" s="1"/>
  <c r="Y953" i="13" s="1"/>
  <c r="Y930" i="13" s="1"/>
  <c r="X934" i="13" l="1"/>
  <c r="Y926" i="13"/>
  <c r="Y929" i="13" s="1"/>
  <c r="Y931" i="13" s="1"/>
  <c r="C980" i="13" s="1"/>
  <c r="C999" i="13" s="1"/>
  <c r="C975" i="13" s="1"/>
  <c r="B932" i="13"/>
  <c r="C974" i="13"/>
  <c r="H24" i="1"/>
  <c r="H24" i="7"/>
  <c r="C976" i="13" l="1"/>
  <c r="B978" i="13" s="1"/>
  <c r="B980" i="13"/>
  <c r="X932" i="13"/>
  <c r="AN1049" i="3"/>
  <c r="Y1041" i="3" s="1"/>
  <c r="R1049" i="3"/>
  <c r="C1041" i="3" s="1"/>
  <c r="AD1047" i="3"/>
  <c r="Y1032" i="3" s="1"/>
  <c r="H1047" i="3"/>
  <c r="C1032" i="3" s="1"/>
  <c r="AN1009" i="3"/>
  <c r="Y1000" i="3" s="1"/>
  <c r="R1009" i="3"/>
  <c r="C1000" i="3" s="1"/>
  <c r="AD1007" i="3"/>
  <c r="Y992" i="3" s="1"/>
  <c r="H1007" i="3"/>
  <c r="C992" i="3" s="1"/>
  <c r="B999" i="3"/>
  <c r="AN961" i="3"/>
  <c r="Y953" i="3" s="1"/>
  <c r="R961" i="3"/>
  <c r="C953" i="3" s="1"/>
  <c r="AD959" i="3"/>
  <c r="Y944" i="3" s="1"/>
  <c r="H959" i="3"/>
  <c r="C944" i="3" s="1"/>
  <c r="AN916" i="3"/>
  <c r="Y907" i="3" s="1"/>
  <c r="R916" i="3"/>
  <c r="C907" i="3" s="1"/>
  <c r="AD914" i="3"/>
  <c r="Y899" i="3" s="1"/>
  <c r="H914" i="3"/>
  <c r="C899" i="3" s="1"/>
  <c r="B906" i="3"/>
  <c r="AN870" i="3"/>
  <c r="Y862" i="3" s="1"/>
  <c r="R870" i="3"/>
  <c r="C862" i="3" s="1"/>
  <c r="AD868" i="3"/>
  <c r="Y853" i="3" s="1"/>
  <c r="H868" i="3"/>
  <c r="C853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71" i="13" l="1"/>
  <c r="Y974" i="13" s="1"/>
  <c r="Y980" i="13"/>
  <c r="Y999" i="13" s="1"/>
  <c r="Y975" i="13" s="1"/>
  <c r="X980" i="13"/>
  <c r="C13" i="3"/>
  <c r="C9" i="3"/>
  <c r="Y976" i="13" l="1"/>
  <c r="X977" i="13" s="1"/>
  <c r="Y16" i="3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70" i="9"/>
  <c r="Y1053" i="9" s="1"/>
  <c r="H1068" i="9"/>
  <c r="C1053" i="9" s="1"/>
  <c r="AN1025" i="9"/>
  <c r="Y1016" i="9" s="1"/>
  <c r="R1025" i="9"/>
  <c r="C1016" i="9" s="1"/>
  <c r="AD1025" i="9"/>
  <c r="Y1008" i="9" s="1"/>
  <c r="H1023" i="9"/>
  <c r="C1008" i="9" s="1"/>
  <c r="B1015" i="9"/>
  <c r="AN977" i="9"/>
  <c r="Y969" i="9" s="1"/>
  <c r="R977" i="9"/>
  <c r="C969" i="9" s="1"/>
  <c r="AD977" i="9"/>
  <c r="Y960" i="9" s="1"/>
  <c r="H975" i="9"/>
  <c r="C960" i="9" s="1"/>
  <c r="AN932" i="9"/>
  <c r="Y923" i="9" s="1"/>
  <c r="R932" i="9"/>
  <c r="C923" i="9" s="1"/>
  <c r="AD932" i="9"/>
  <c r="Y915" i="9" s="1"/>
  <c r="H930" i="9"/>
  <c r="C915" i="9" s="1"/>
  <c r="B922" i="9"/>
  <c r="AN883" i="9"/>
  <c r="Y875" i="9" s="1"/>
  <c r="R883" i="9"/>
  <c r="C875" i="9" s="1"/>
  <c r="AD883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37" i="8"/>
  <c r="Y1029" i="8" s="1"/>
  <c r="R1037" i="8"/>
  <c r="C1029" i="8" s="1"/>
  <c r="AD1035" i="8"/>
  <c r="Y1020" i="8" s="1"/>
  <c r="H1035" i="8"/>
  <c r="C1020" i="8" s="1"/>
  <c r="AN998" i="8"/>
  <c r="Y989" i="8" s="1"/>
  <c r="R998" i="8"/>
  <c r="C989" i="8" s="1"/>
  <c r="AD996" i="8"/>
  <c r="Y981" i="8" s="1"/>
  <c r="H996" i="8"/>
  <c r="C981" i="8" s="1"/>
  <c r="B988" i="8"/>
  <c r="AN952" i="8"/>
  <c r="Y944" i="8" s="1"/>
  <c r="R952" i="8"/>
  <c r="C944" i="8" s="1"/>
  <c r="AD950" i="8"/>
  <c r="Y935" i="8" s="1"/>
  <c r="H950" i="8"/>
  <c r="C935" i="8" s="1"/>
  <c r="AN907" i="8"/>
  <c r="Y898" i="8" s="1"/>
  <c r="R907" i="8"/>
  <c r="C898" i="8" s="1"/>
  <c r="AD905" i="8"/>
  <c r="Y890" i="8" s="1"/>
  <c r="H905" i="8"/>
  <c r="C890" i="8" s="1"/>
  <c r="B897" i="8"/>
  <c r="AN864" i="8"/>
  <c r="Y856" i="8" s="1"/>
  <c r="R864" i="8"/>
  <c r="C856" i="8" s="1"/>
  <c r="AD862" i="8"/>
  <c r="Y847" i="8" s="1"/>
  <c r="H862" i="8"/>
  <c r="C847" i="8" s="1"/>
  <c r="AN824" i="8"/>
  <c r="Y815" i="8" s="1"/>
  <c r="R824" i="8"/>
  <c r="C815" i="8" s="1"/>
  <c r="AD822" i="8"/>
  <c r="Y807" i="8" s="1"/>
  <c r="H822" i="8"/>
  <c r="C807" i="8" s="1"/>
  <c r="B814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18" i="6"/>
  <c r="Y1010" i="6" s="1"/>
  <c r="R1018" i="6"/>
  <c r="C1010" i="6" s="1"/>
  <c r="AD1016" i="6"/>
  <c r="Y1001" i="6" s="1"/>
  <c r="H1016" i="6"/>
  <c r="C1001" i="6" s="1"/>
  <c r="AN976" i="6"/>
  <c r="Y967" i="6" s="1"/>
  <c r="R976" i="6"/>
  <c r="C967" i="6" s="1"/>
  <c r="AD974" i="6"/>
  <c r="Y959" i="6" s="1"/>
  <c r="B966" i="6"/>
  <c r="AN934" i="6"/>
  <c r="Y926" i="6" s="1"/>
  <c r="R934" i="6"/>
  <c r="C926" i="6" s="1"/>
  <c r="AD932" i="6"/>
  <c r="Y917" i="6" s="1"/>
  <c r="H932" i="6"/>
  <c r="C917" i="6" s="1"/>
  <c r="AN891" i="6"/>
  <c r="Y882" i="6" s="1"/>
  <c r="R891" i="6"/>
  <c r="C882" i="6" s="1"/>
  <c r="AD889" i="6"/>
  <c r="Y874" i="6" s="1"/>
  <c r="B881" i="6"/>
  <c r="AN845" i="6"/>
  <c r="Y837" i="6" s="1"/>
  <c r="R845" i="6"/>
  <c r="C837" i="6" s="1"/>
  <c r="AD843" i="6"/>
  <c r="Y828" i="6" s="1"/>
  <c r="H843" i="6"/>
  <c r="C828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18" i="5"/>
  <c r="Y1010" i="5" s="1"/>
  <c r="R1018" i="5"/>
  <c r="C1010" i="5" s="1"/>
  <c r="AD1016" i="5"/>
  <c r="Y1001" i="5" s="1"/>
  <c r="H1016" i="5"/>
  <c r="C1001" i="5" s="1"/>
  <c r="AN973" i="5"/>
  <c r="Y964" i="5" s="1"/>
  <c r="R973" i="5"/>
  <c r="C964" i="5" s="1"/>
  <c r="AD971" i="5"/>
  <c r="Y956" i="5" s="1"/>
  <c r="H971" i="5"/>
  <c r="C956" i="5" s="1"/>
  <c r="B963" i="5"/>
  <c r="AN931" i="5"/>
  <c r="Y923" i="5" s="1"/>
  <c r="R931" i="5"/>
  <c r="C923" i="5" s="1"/>
  <c r="AD929" i="5"/>
  <c r="Y914" i="5" s="1"/>
  <c r="H929" i="5"/>
  <c r="C914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23" i="4"/>
  <c r="Y1015" i="4" s="1"/>
  <c r="R1023" i="4"/>
  <c r="C1015" i="4" s="1"/>
  <c r="AD1021" i="4"/>
  <c r="Y1006" i="4" s="1"/>
  <c r="H1021" i="4"/>
  <c r="C1006" i="4" s="1"/>
  <c r="AN978" i="4"/>
  <c r="Y969" i="4" s="1"/>
  <c r="R978" i="4"/>
  <c r="C969" i="4" s="1"/>
  <c r="AD976" i="4"/>
  <c r="Y961" i="4" s="1"/>
  <c r="H976" i="4"/>
  <c r="C961" i="4" s="1"/>
  <c r="B968" i="4"/>
  <c r="AN934" i="4"/>
  <c r="Y926" i="4" s="1"/>
  <c r="R934" i="4"/>
  <c r="C926" i="4" s="1"/>
  <c r="AD932" i="4"/>
  <c r="Y917" i="4" s="1"/>
  <c r="H932" i="4"/>
  <c r="C917" i="4" s="1"/>
  <c r="AN891" i="4"/>
  <c r="Y882" i="4" s="1"/>
  <c r="R891" i="4"/>
  <c r="C882" i="4" s="1"/>
  <c r="AD889" i="4"/>
  <c r="Y874" i="4" s="1"/>
  <c r="H889" i="4"/>
  <c r="C874" i="4" s="1"/>
  <c r="B881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18" i="2"/>
  <c r="Y1012" i="2" s="1"/>
  <c r="R1018" i="2"/>
  <c r="C1010" i="2" s="1"/>
  <c r="AD1016" i="2"/>
  <c r="Y1003" i="2" s="1"/>
  <c r="Y1005" i="2" s="1"/>
  <c r="H1016" i="2"/>
  <c r="AN976" i="2"/>
  <c r="Y965" i="2" s="1"/>
  <c r="R976" i="2"/>
  <c r="C967" i="2" s="1"/>
  <c r="AD972" i="2"/>
  <c r="Y957" i="2" s="1"/>
  <c r="H975" i="2"/>
  <c r="C959" i="2" s="1"/>
  <c r="B966" i="2"/>
  <c r="AN928" i="2"/>
  <c r="Y919" i="2" s="1"/>
  <c r="R928" i="2"/>
  <c r="C920" i="2" s="1"/>
  <c r="AD926" i="2"/>
  <c r="Y910" i="2" s="1"/>
  <c r="H926" i="2"/>
  <c r="C911" i="2" s="1"/>
  <c r="AN885" i="2"/>
  <c r="Y874" i="2" s="1"/>
  <c r="R880" i="2"/>
  <c r="C876" i="2" s="1"/>
  <c r="AD883" i="2"/>
  <c r="Y866" i="2" s="1"/>
  <c r="H883" i="2"/>
  <c r="C868" i="2" s="1"/>
  <c r="B875" i="2"/>
  <c r="AN836" i="2"/>
  <c r="Y828" i="2" s="1"/>
  <c r="R836" i="2"/>
  <c r="C828" i="2" s="1"/>
  <c r="AD834" i="2"/>
  <c r="Y819" i="2" s="1"/>
  <c r="H834" i="2"/>
  <c r="C819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43" i="1"/>
  <c r="Y1035" i="1" s="1"/>
  <c r="R1043" i="1"/>
  <c r="C1035" i="1" s="1"/>
  <c r="AD1041" i="1"/>
  <c r="Y1026" i="1" s="1"/>
  <c r="H1041" i="1"/>
  <c r="C1026" i="1" s="1"/>
  <c r="AN998" i="1"/>
  <c r="Y989" i="1" s="1"/>
  <c r="R998" i="1"/>
  <c r="C989" i="1" s="1"/>
  <c r="AD996" i="1"/>
  <c r="Y981" i="1" s="1"/>
  <c r="H996" i="1"/>
  <c r="C981" i="1" s="1"/>
  <c r="B988" i="1"/>
  <c r="AN953" i="1"/>
  <c r="Y945" i="1" s="1"/>
  <c r="R953" i="1"/>
  <c r="C945" i="1" s="1"/>
  <c r="AD951" i="1"/>
  <c r="Y936" i="1" s="1"/>
  <c r="H951" i="1"/>
  <c r="C936" i="1" s="1"/>
  <c r="AN908" i="1"/>
  <c r="Y899" i="1" s="1"/>
  <c r="R908" i="1"/>
  <c r="C899" i="1" s="1"/>
  <c r="AD906" i="1"/>
  <c r="Y891" i="1" s="1"/>
  <c r="H906" i="1"/>
  <c r="C891" i="1" s="1"/>
  <c r="B898" i="1"/>
  <c r="AN862" i="1"/>
  <c r="Y854" i="1" s="1"/>
  <c r="R862" i="1"/>
  <c r="C854" i="1" s="1"/>
  <c r="AD860" i="1"/>
  <c r="Y845" i="1" s="1"/>
  <c r="H860" i="1"/>
  <c r="C845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X62" i="8" s="1"/>
  <c r="Y53" i="11"/>
  <c r="Y5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C58" i="2"/>
  <c r="B60" i="8" l="1"/>
  <c r="Y62" i="11"/>
  <c r="Y81" i="11" s="1"/>
  <c r="Y57" i="11" s="1"/>
  <c r="Y58" i="11" s="1"/>
  <c r="C106" i="11" s="1"/>
  <c r="C109" i="11" s="1"/>
  <c r="B60" i="1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11" l="1"/>
  <c r="C133" i="11" s="1"/>
  <c r="C110" i="11" s="1"/>
  <c r="C111" i="11" s="1"/>
  <c r="Y106" i="11" s="1"/>
  <c r="Y109" i="11" s="1"/>
  <c r="X59" i="11"/>
  <c r="C114" i="9"/>
  <c r="C133" i="9" s="1"/>
  <c r="C110" i="9" s="1"/>
  <c r="C106" i="9"/>
  <c r="C109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X114" i="11"/>
  <c r="B112" i="11" l="1"/>
  <c r="C151" i="11"/>
  <c r="C154" i="11" s="1"/>
  <c r="Y114" i="11"/>
  <c r="Y133" i="11" s="1"/>
  <c r="Y110" i="11" s="1"/>
  <c r="C111" i="9"/>
  <c r="Y113" i="6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C176" i="2" l="1"/>
  <c r="C179" i="2" s="1"/>
  <c r="C181" i="2" s="1"/>
  <c r="Y184" i="2" s="1"/>
  <c r="Y203" i="2" s="1"/>
  <c r="Y180" i="2" s="1"/>
  <c r="B254" i="11"/>
  <c r="X206" i="11"/>
  <c r="X142" i="2"/>
  <c r="B252" i="11"/>
  <c r="Y254" i="11"/>
  <c r="Y273" i="11" s="1"/>
  <c r="Y249" i="11" s="1"/>
  <c r="Y250" i="11" s="1"/>
  <c r="X251" i="11" s="1"/>
  <c r="X254" i="1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9" i="7" l="1"/>
  <c r="C297" i="1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C333" i="7" l="1"/>
  <c r="C352" i="7" s="1"/>
  <c r="C328" i="7" s="1"/>
  <c r="C329" i="7" s="1"/>
  <c r="X333" i="7" s="1"/>
  <c r="X285" i="7"/>
  <c r="B317" i="4"/>
  <c r="Y320" i="4"/>
  <c r="Y334" i="4" s="1"/>
  <c r="Y315" i="4" s="1"/>
  <c r="Y311" i="4"/>
  <c r="Y314" i="4" s="1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33" i="7" l="1"/>
  <c r="Y352" i="7" s="1"/>
  <c r="Y328" i="7" s="1"/>
  <c r="B331" i="7"/>
  <c r="Y324" i="7"/>
  <c r="Y327" i="7" s="1"/>
  <c r="Y329" i="7" s="1"/>
  <c r="Y316" i="4"/>
  <c r="X317" i="4" s="1"/>
  <c r="C380" i="7"/>
  <c r="C399" i="7" s="1"/>
  <c r="C376" i="7" s="1"/>
  <c r="C313" i="2"/>
  <c r="C316" i="2" s="1"/>
  <c r="B322" i="2"/>
  <c r="C322" i="2"/>
  <c r="C341" i="2" s="1"/>
  <c r="C317" i="2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C358" i="4" l="1"/>
  <c r="C361" i="4" s="1"/>
  <c r="C366" i="4"/>
  <c r="C378" i="4" s="1"/>
  <c r="C362" i="4" s="1"/>
  <c r="C318" i="2"/>
  <c r="Y322" i="2" s="1"/>
  <c r="Y334" i="2" s="1"/>
  <c r="Y317" i="2" s="1"/>
  <c r="X330" i="7"/>
  <c r="C372" i="7"/>
  <c r="C375" i="7" s="1"/>
  <c r="C377" i="7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X322" i="2" l="1"/>
  <c r="B320" i="2"/>
  <c r="Y313" i="2"/>
  <c r="Y316" i="2" s="1"/>
  <c r="Y318" i="2" s="1"/>
  <c r="C369" i="2" s="1"/>
  <c r="C381" i="2" s="1"/>
  <c r="C365" i="2" s="1"/>
  <c r="C363" i="4"/>
  <c r="B364" i="4"/>
  <c r="Y359" i="4"/>
  <c r="Y362" i="4" s="1"/>
  <c r="Y367" i="4"/>
  <c r="Y379" i="4" s="1"/>
  <c r="Y363" i="4" s="1"/>
  <c r="X367" i="4"/>
  <c r="Y380" i="7"/>
  <c r="Y399" i="7" s="1"/>
  <c r="Y376" i="7" s="1"/>
  <c r="Y372" i="7"/>
  <c r="Y375" i="7" s="1"/>
  <c r="C417" i="7"/>
  <c r="C420" i="7" s="1"/>
  <c r="X380" i="7"/>
  <c r="B378" i="7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64" i="4" l="1"/>
  <c r="X365" i="4" s="1"/>
  <c r="Y377" i="7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90" i="11" l="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487" i="11" l="1"/>
  <c r="C536" i="11" s="1"/>
  <c r="C555" i="11" s="1"/>
  <c r="C531" i="11" s="1"/>
  <c r="C532" i="11" s="1"/>
  <c r="C474" i="7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43" i="4" l="1"/>
  <c r="Y446" i="4" s="1"/>
  <c r="Y448" i="4" s="1"/>
  <c r="X449" i="4" s="1"/>
  <c r="B449" i="4"/>
  <c r="C482" i="4"/>
  <c r="C485" i="4" s="1"/>
  <c r="X451" i="4"/>
  <c r="Y474" i="7"/>
  <c r="B514" i="8"/>
  <c r="X466" i="8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Y519" i="7" l="1"/>
  <c r="C568" i="7" s="1"/>
  <c r="C571" i="7" s="1"/>
  <c r="Y487" i="4"/>
  <c r="X488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 l="1"/>
  <c r="C600" i="8" s="1"/>
  <c r="C576" i="7"/>
  <c r="C595" i="7" s="1"/>
  <c r="C572" i="7" s="1"/>
  <c r="C573" i="7" s="1"/>
  <c r="C528" i="4"/>
  <c r="C531" i="4" s="1"/>
  <c r="X520" i="7"/>
  <c r="C536" i="4"/>
  <c r="C551" i="4" s="1"/>
  <c r="C532" i="4" s="1"/>
  <c r="C533" i="4" s="1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Y568" i="7" l="1"/>
  <c r="Y571" i="7" s="1"/>
  <c r="Y576" i="7"/>
  <c r="Y595" i="7" s="1"/>
  <c r="Y572" i="7" s="1"/>
  <c r="X576" i="7"/>
  <c r="C613" i="7"/>
  <c r="C616" i="7" s="1"/>
  <c r="B574" i="7"/>
  <c r="B534" i="4"/>
  <c r="Y528" i="4"/>
  <c r="Y531" i="4" s="1"/>
  <c r="X536" i="4"/>
  <c r="Y536" i="4"/>
  <c r="Y551" i="4" s="1"/>
  <c r="Y532" i="4" s="1"/>
  <c r="X682" i="11"/>
  <c r="B680" i="11"/>
  <c r="Y674" i="11"/>
  <c r="Y677" i="11" s="1"/>
  <c r="Y682" i="11"/>
  <c r="Y694" i="11" s="1"/>
  <c r="Y678" i="11" s="1"/>
  <c r="Y679" i="11" s="1"/>
  <c r="C721" i="11" s="1"/>
  <c r="C740" i="11" s="1"/>
  <c r="C716" i="11" s="1"/>
  <c r="C712" i="11"/>
  <c r="C715" i="11" s="1"/>
  <c r="C479" i="2"/>
  <c r="X483" i="2" s="1"/>
  <c r="X632" i="11"/>
  <c r="Y557" i="8"/>
  <c r="X558" i="8" s="1"/>
  <c r="C530" i="6"/>
  <c r="Y520" i="5"/>
  <c r="Y523" i="5" s="1"/>
  <c r="Y525" i="5" s="1"/>
  <c r="C561" i="5" s="1"/>
  <c r="C564" i="5" s="1"/>
  <c r="X528" i="5"/>
  <c r="B526" i="5"/>
  <c r="C288" i="1"/>
  <c r="B289" i="1" s="1"/>
  <c r="Y573" i="7" l="1"/>
  <c r="C717" i="11"/>
  <c r="Y721" i="11" s="1"/>
  <c r="Y740" i="11" s="1"/>
  <c r="Y716" i="11" s="1"/>
  <c r="Y533" i="4"/>
  <c r="X534" i="4" s="1"/>
  <c r="B606" i="8"/>
  <c r="C606" i="8"/>
  <c r="C625" i="8" s="1"/>
  <c r="C601" i="8" s="1"/>
  <c r="C602" i="8" s="1"/>
  <c r="B604" i="8" s="1"/>
  <c r="Y483" i="2"/>
  <c r="Y494" i="2" s="1"/>
  <c r="Y478" i="2" s="1"/>
  <c r="B578" i="4"/>
  <c r="C622" i="7"/>
  <c r="C641" i="7" s="1"/>
  <c r="C617" i="7" s="1"/>
  <c r="C618" i="7" s="1"/>
  <c r="B622" i="7"/>
  <c r="X574" i="7"/>
  <c r="B481" i="2"/>
  <c r="Y474" i="2"/>
  <c r="Y477" i="2" s="1"/>
  <c r="X721" i="11"/>
  <c r="B721" i="11"/>
  <c r="X680" i="11"/>
  <c r="Y712" i="11"/>
  <c r="C768" i="11" s="1"/>
  <c r="C787" i="11" s="1"/>
  <c r="C764" i="11" s="1"/>
  <c r="B719" i="1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X291" i="1"/>
  <c r="Y291" i="1"/>
  <c r="Y310" i="1" s="1"/>
  <c r="Y287" i="1" s="1"/>
  <c r="C569" i="4" l="1"/>
  <c r="C572" i="4" s="1"/>
  <c r="C578" i="4"/>
  <c r="C593" i="4" s="1"/>
  <c r="C573" i="4" s="1"/>
  <c r="Y479" i="2"/>
  <c r="C517" i="2" s="1"/>
  <c r="C520" i="2" s="1"/>
  <c r="Y597" i="8"/>
  <c r="C653" i="8" s="1"/>
  <c r="C666" i="8" s="1"/>
  <c r="C649" i="8" s="1"/>
  <c r="Y606" i="8"/>
  <c r="Y625" i="8" s="1"/>
  <c r="Y601" i="8" s="1"/>
  <c r="X606" i="8"/>
  <c r="Y715" i="11"/>
  <c r="Y717" i="11" s="1"/>
  <c r="X718" i="11" s="1"/>
  <c r="Y622" i="7"/>
  <c r="Y641" i="7" s="1"/>
  <c r="Y617" i="7" s="1"/>
  <c r="B620" i="7"/>
  <c r="Y613" i="7"/>
  <c r="X622" i="7"/>
  <c r="Y530" i="6"/>
  <c r="C567" i="6" s="1"/>
  <c r="C570" i="6" s="1"/>
  <c r="B568" i="5"/>
  <c r="Y570" i="5"/>
  <c r="Y585" i="5" s="1"/>
  <c r="Y565" i="5" s="1"/>
  <c r="X570" i="5"/>
  <c r="Y600" i="8"/>
  <c r="Y288" i="1"/>
  <c r="C574" i="4" l="1"/>
  <c r="X480" i="2"/>
  <c r="C525" i="2"/>
  <c r="C541" i="2" s="1"/>
  <c r="C521" i="2" s="1"/>
  <c r="C522" i="2" s="1"/>
  <c r="Y602" i="8"/>
  <c r="X603" i="8" s="1"/>
  <c r="C760" i="11"/>
  <c r="C763" i="11" s="1"/>
  <c r="C765" i="11" s="1"/>
  <c r="Y768" i="11" s="1"/>
  <c r="Y787" i="11" s="1"/>
  <c r="Y764" i="11" s="1"/>
  <c r="C669" i="7"/>
  <c r="C688" i="7" s="1"/>
  <c r="C665" i="7" s="1"/>
  <c r="Y616" i="7"/>
  <c r="Y618" i="7" s="1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B337" i="1"/>
  <c r="X289" i="1"/>
  <c r="C645" i="8" l="1"/>
  <c r="C648" i="8" s="1"/>
  <c r="C650" i="8" s="1"/>
  <c r="Y653" i="8" s="1"/>
  <c r="Y666" i="8" s="1"/>
  <c r="Y649" i="8" s="1"/>
  <c r="B766" i="11"/>
  <c r="Y760" i="11"/>
  <c r="Y763" i="11" s="1"/>
  <c r="X768" i="11"/>
  <c r="C805" i="11"/>
  <c r="C808" i="11" s="1"/>
  <c r="X525" i="2"/>
  <c r="Y525" i="2"/>
  <c r="Y541" i="2" s="1"/>
  <c r="Y521" i="2" s="1"/>
  <c r="B523" i="2"/>
  <c r="Y517" i="2"/>
  <c r="Y520" i="2" s="1"/>
  <c r="C661" i="7"/>
  <c r="C664" i="7" s="1"/>
  <c r="C666" i="7" s="1"/>
  <c r="X619" i="7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765" i="11"/>
  <c r="B651" i="8" l="1"/>
  <c r="X653" i="8"/>
  <c r="Y645" i="8"/>
  <c r="Y648" i="8" s="1"/>
  <c r="C684" i="8"/>
  <c r="C687" i="8" s="1"/>
  <c r="Y522" i="2"/>
  <c r="X523" i="2" s="1"/>
  <c r="C706" i="7"/>
  <c r="C709" i="7" s="1"/>
  <c r="X669" i="7"/>
  <c r="B667" i="7"/>
  <c r="Y669" i="7"/>
  <c r="Y688" i="7" s="1"/>
  <c r="Y665" i="7" s="1"/>
  <c r="Y661" i="7"/>
  <c r="Y664" i="7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C556" i="2" l="1"/>
  <c r="C559" i="2" s="1"/>
  <c r="B565" i="2"/>
  <c r="C565" i="2"/>
  <c r="C582" i="2" s="1"/>
  <c r="C560" i="2" s="1"/>
  <c r="C561" i="2" s="1"/>
  <c r="X565" i="2" s="1"/>
  <c r="Y666" i="7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Y556" i="2" l="1"/>
  <c r="Y559" i="2" s="1"/>
  <c r="B563" i="2"/>
  <c r="Y565" i="2"/>
  <c r="Y582" i="2" s="1"/>
  <c r="Y560" i="2" s="1"/>
  <c r="C715" i="7"/>
  <c r="C734" i="7" s="1"/>
  <c r="C710" i="7" s="1"/>
  <c r="C711" i="7" s="1"/>
  <c r="X667" i="7"/>
  <c r="B715" i="7"/>
  <c r="C659" i="5"/>
  <c r="C674" i="5" s="1"/>
  <c r="C654" i="5" s="1"/>
  <c r="C653" i="5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Y561" i="2" l="1"/>
  <c r="X562" i="2" s="1"/>
  <c r="C610" i="2"/>
  <c r="C629" i="2" s="1"/>
  <c r="C606" i="2" s="1"/>
  <c r="Y706" i="7"/>
  <c r="Y715" i="7"/>
  <c r="Y734" i="7" s="1"/>
  <c r="Y710" i="7" s="1"/>
  <c r="B713" i="7"/>
  <c r="X715" i="7"/>
  <c r="C655" i="5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C602" i="2" l="1"/>
  <c r="C605" i="2" s="1"/>
  <c r="C607" i="2" s="1"/>
  <c r="C762" i="7"/>
  <c r="C781" i="7" s="1"/>
  <c r="C758" i="7" s="1"/>
  <c r="Y709" i="7"/>
  <c r="Y711" i="7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X610" i="2" l="1"/>
  <c r="Y610" i="2"/>
  <c r="Y629" i="2" s="1"/>
  <c r="Y606" i="2" s="1"/>
  <c r="Y602" i="2"/>
  <c r="Y605" i="2" s="1"/>
  <c r="Y607" i="2" s="1"/>
  <c r="B608" i="2"/>
  <c r="C754" i="7"/>
  <c r="C757" i="7" s="1"/>
  <c r="C759" i="7" s="1"/>
  <c r="X712" i="7"/>
  <c r="C695" i="5"/>
  <c r="C697" i="5" s="1"/>
  <c r="X700" i="5" s="1"/>
  <c r="X656" i="5"/>
  <c r="C657" i="6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B654" i="2" l="1"/>
  <c r="C654" i="2"/>
  <c r="C670" i="2" s="1"/>
  <c r="C649" i="2" s="1"/>
  <c r="X608" i="2"/>
  <c r="C645" i="2"/>
  <c r="C648" i="2" s="1"/>
  <c r="C650" i="2" s="1"/>
  <c r="Y762" i="7"/>
  <c r="Y781" i="7" s="1"/>
  <c r="Y758" i="7" s="1"/>
  <c r="Y754" i="7"/>
  <c r="Y757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Y759" i="7" l="1"/>
  <c r="C808" i="7" s="1"/>
  <c r="C827" i="7" s="1"/>
  <c r="C803" i="7" s="1"/>
  <c r="C804" i="7" s="1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4" i="8"/>
  <c r="C830" i="8" s="1"/>
  <c r="C810" i="8" s="1"/>
  <c r="Y766" i="8"/>
  <c r="Y768" i="8" s="1"/>
  <c r="Y907" i="11"/>
  <c r="Y926" i="11" s="1"/>
  <c r="Y902" i="11" s="1"/>
  <c r="B905" i="11"/>
  <c r="Y898" i="11"/>
  <c r="Y901" i="11" s="1"/>
  <c r="X907" i="11"/>
  <c r="X760" i="7" l="1"/>
  <c r="X808" i="7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9" i="8"/>
  <c r="C811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4" i="8"/>
  <c r="Y830" i="8" s="1"/>
  <c r="Y810" i="8" s="1"/>
  <c r="Y809" i="8"/>
  <c r="X814" i="8"/>
  <c r="B812" i="8"/>
  <c r="C847" i="7" l="1"/>
  <c r="C850" i="7" s="1"/>
  <c r="C852" i="7" s="1"/>
  <c r="X805" i="7"/>
  <c r="C692" i="2"/>
  <c r="X695" i="2" s="1"/>
  <c r="Y697" i="6"/>
  <c r="C467" i="1"/>
  <c r="B468" i="1" s="1"/>
  <c r="C781" i="5"/>
  <c r="X784" i="5" s="1"/>
  <c r="Y811" i="8"/>
  <c r="Y955" i="11"/>
  <c r="Y974" i="11" s="1"/>
  <c r="Y951" i="11" s="1"/>
  <c r="Y947" i="11"/>
  <c r="Y950" i="11" s="1"/>
  <c r="C992" i="11"/>
  <c r="C995" i="11" s="1"/>
  <c r="X955" i="11"/>
  <c r="B953" i="11"/>
  <c r="Y687" i="2" l="1"/>
  <c r="Y690" i="2" s="1"/>
  <c r="X812" i="8"/>
  <c r="C846" i="8"/>
  <c r="C849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55" i="8"/>
  <c r="C870" i="8" s="1"/>
  <c r="C850" i="8" s="1"/>
  <c r="B855" i="8"/>
  <c r="Y952" i="11"/>
  <c r="Y692" i="2" l="1"/>
  <c r="X693" i="2" s="1"/>
  <c r="C851" i="8"/>
  <c r="B853" i="8" s="1"/>
  <c r="Y852" i="7"/>
  <c r="C744" i="6"/>
  <c r="X748" i="6" s="1"/>
  <c r="Y467" i="1"/>
  <c r="Y781" i="5"/>
  <c r="B830" i="5" s="1"/>
  <c r="C1001" i="11"/>
  <c r="C1020" i="11" s="1"/>
  <c r="C996" i="11" s="1"/>
  <c r="C997" i="11" s="1"/>
  <c r="X953" i="11"/>
  <c r="B1001" i="11"/>
  <c r="Y739" i="6" l="1"/>
  <c r="Y742" i="6" s="1"/>
  <c r="C730" i="2"/>
  <c r="C733" i="2" s="1"/>
  <c r="C739" i="2"/>
  <c r="C755" i="2" s="1"/>
  <c r="C734" i="2" s="1"/>
  <c r="B739" i="2"/>
  <c r="C792" i="6"/>
  <c r="C811" i="6" s="1"/>
  <c r="C788" i="6" s="1"/>
  <c r="X855" i="8"/>
  <c r="Y849" i="8"/>
  <c r="Y855" i="8"/>
  <c r="Y870" i="8" s="1"/>
  <c r="Y850" i="8" s="1"/>
  <c r="C901" i="7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X468" i="1"/>
  <c r="C500" i="1"/>
  <c r="C503" i="1" s="1"/>
  <c r="C525" i="1"/>
  <c r="C504" i="1" s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C735" i="2" l="1"/>
  <c r="Y739" i="2" s="1"/>
  <c r="Y755" i="2" s="1"/>
  <c r="Y734" i="2" s="1"/>
  <c r="B737" i="2"/>
  <c r="Y851" i="8"/>
  <c r="C897" i="8" s="1"/>
  <c r="C916" i="8" s="1"/>
  <c r="C893" i="8" s="1"/>
  <c r="C889" i="8"/>
  <c r="C892" i="8" s="1"/>
  <c r="Y730" i="2"/>
  <c r="Y733" i="2" s="1"/>
  <c r="Y892" i="7"/>
  <c r="Y895" i="7" s="1"/>
  <c r="X901" i="7"/>
  <c r="B899" i="7"/>
  <c r="Y901" i="7"/>
  <c r="Y920" i="7" s="1"/>
  <c r="Y896" i="7" s="1"/>
  <c r="X745" i="6"/>
  <c r="X792" i="6"/>
  <c r="C827" i="6"/>
  <c r="C830" i="6" s="1"/>
  <c r="Y792" i="6"/>
  <c r="Y811" i="6" s="1"/>
  <c r="Y788" i="6" s="1"/>
  <c r="Y784" i="6"/>
  <c r="Y787" i="6" s="1"/>
  <c r="B790" i="6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Y735" i="2" l="1"/>
  <c r="C783" i="2" s="1"/>
  <c r="C802" i="2" s="1"/>
  <c r="C779" i="2" s="1"/>
  <c r="X739" i="2"/>
  <c r="X852" i="8"/>
  <c r="Y897" i="7"/>
  <c r="C941" i="7" s="1"/>
  <c r="C944" i="7" s="1"/>
  <c r="C775" i="2"/>
  <c r="C778" i="2" s="1"/>
  <c r="Y789" i="6"/>
  <c r="X790" i="6" s="1"/>
  <c r="C894" i="8"/>
  <c r="Y889" i="8" s="1"/>
  <c r="Y892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X898" i="7" l="1"/>
  <c r="C949" i="7"/>
  <c r="C968" i="7" s="1"/>
  <c r="C945" i="7" s="1"/>
  <c r="C946" i="7" s="1"/>
  <c r="Y941" i="7" s="1"/>
  <c r="Y944" i="7" s="1"/>
  <c r="X949" i="7"/>
  <c r="C986" i="7"/>
  <c r="C989" i="7" s="1"/>
  <c r="B836" i="6"/>
  <c r="X897" i="8"/>
  <c r="C836" i="6"/>
  <c r="C852" i="6" s="1"/>
  <c r="C831" i="6" s="1"/>
  <c r="C832" i="6" s="1"/>
  <c r="Y827" i="6" s="1"/>
  <c r="Y830" i="6" s="1"/>
  <c r="C780" i="2"/>
  <c r="B895" i="8"/>
  <c r="Y897" i="8"/>
  <c r="Y916" i="8" s="1"/>
  <c r="Y893" i="8" s="1"/>
  <c r="Y894" i="8" s="1"/>
  <c r="C934" i="8" s="1"/>
  <c r="C937" i="8" s="1"/>
  <c r="Y505" i="1"/>
  <c r="C571" i="1" s="1"/>
  <c r="C555" i="1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Y949" i="7" l="1"/>
  <c r="Y968" i="7" s="1"/>
  <c r="Y945" i="7" s="1"/>
  <c r="B947" i="7"/>
  <c r="Y946" i="7"/>
  <c r="X947" i="7" s="1"/>
  <c r="X836" i="6"/>
  <c r="Y836" i="6"/>
  <c r="Y852" i="6" s="1"/>
  <c r="Y831" i="6" s="1"/>
  <c r="Y832" i="6" s="1"/>
  <c r="B834" i="6"/>
  <c r="Y783" i="2"/>
  <c r="Y802" i="2" s="1"/>
  <c r="Y779" i="2" s="1"/>
  <c r="B781" i="2"/>
  <c r="X783" i="2"/>
  <c r="Y775" i="2"/>
  <c r="Y778" i="2" s="1"/>
  <c r="C818" i="2"/>
  <c r="C821" i="2" s="1"/>
  <c r="X895" i="8"/>
  <c r="C943" i="8"/>
  <c r="C962" i="8" s="1"/>
  <c r="C938" i="8" s="1"/>
  <c r="C939" i="8" s="1"/>
  <c r="B941" i="8" s="1"/>
  <c r="B943" i="8"/>
  <c r="Y875" i="5"/>
  <c r="C551" i="1"/>
  <c r="C554" i="1" s="1"/>
  <c r="C556" i="1" s="1"/>
  <c r="X506" i="1"/>
  <c r="Y1045" i="11"/>
  <c r="C995" i="7" l="1"/>
  <c r="C1014" i="7" s="1"/>
  <c r="C990" i="7" s="1"/>
  <c r="C991" i="7" s="1"/>
  <c r="Y995" i="7" s="1"/>
  <c r="Y1014" i="7" s="1"/>
  <c r="Y990" i="7" s="1"/>
  <c r="B995" i="7"/>
  <c r="C922" i="5"/>
  <c r="C937" i="5" s="1"/>
  <c r="C917" i="5" s="1"/>
  <c r="C913" i="5"/>
  <c r="C916" i="5" s="1"/>
  <c r="Y986" i="7"/>
  <c r="X995" i="7"/>
  <c r="Y780" i="2"/>
  <c r="X781" i="2" s="1"/>
  <c r="C988" i="8"/>
  <c r="C1001" i="8" s="1"/>
  <c r="C984" i="8" s="1"/>
  <c r="Y943" i="8"/>
  <c r="Y962" i="8" s="1"/>
  <c r="Y938" i="8" s="1"/>
  <c r="X943" i="8"/>
  <c r="X876" i="5"/>
  <c r="X833" i="6"/>
  <c r="C873" i="6"/>
  <c r="C876" i="6" s="1"/>
  <c r="C881" i="6"/>
  <c r="C900" i="6" s="1"/>
  <c r="C877" i="6" s="1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B993" i="7" l="1"/>
  <c r="C918" i="5"/>
  <c r="Y937" i="8"/>
  <c r="Y939" i="8" s="1"/>
  <c r="X940" i="8" s="1"/>
  <c r="Y989" i="7"/>
  <c r="Y991" i="7" s="1"/>
  <c r="C1042" i="7"/>
  <c r="C1061" i="7" s="1"/>
  <c r="C1038" i="7" s="1"/>
  <c r="C827" i="2"/>
  <c r="C846" i="2" s="1"/>
  <c r="C822" i="2" s="1"/>
  <c r="C823" i="2" s="1"/>
  <c r="X827" i="2" s="1"/>
  <c r="B827" i="2"/>
  <c r="C878" i="6"/>
  <c r="Y556" i="1"/>
  <c r="Y1094" i="11"/>
  <c r="Y1113" i="11" s="1"/>
  <c r="Y1089" i="11" s="1"/>
  <c r="B1092" i="11"/>
  <c r="Y1085" i="11"/>
  <c r="Y1088" i="11" s="1"/>
  <c r="X1094" i="11"/>
  <c r="Y922" i="5" l="1"/>
  <c r="Y937" i="5" s="1"/>
  <c r="Y917" i="5" s="1"/>
  <c r="X922" i="5"/>
  <c r="B920" i="5"/>
  <c r="C1034" i="7"/>
  <c r="C1037" i="7" s="1"/>
  <c r="C1039" i="7" s="1"/>
  <c r="X992" i="7"/>
  <c r="B825" i="2"/>
  <c r="Y818" i="2"/>
  <c r="Y821" i="2" s="1"/>
  <c r="Y827" i="2"/>
  <c r="Y844" i="2" s="1"/>
  <c r="Y822" i="2" s="1"/>
  <c r="C980" i="8"/>
  <c r="C983" i="8" s="1"/>
  <c r="C985" i="8" s="1"/>
  <c r="Y988" i="8" s="1"/>
  <c r="Y1001" i="8" s="1"/>
  <c r="Y984" i="8" s="1"/>
  <c r="C595" i="1"/>
  <c r="C612" i="1" s="1"/>
  <c r="C590" i="1" s="1"/>
  <c r="C586" i="1"/>
  <c r="C589" i="1" s="1"/>
  <c r="B879" i="6"/>
  <c r="X881" i="6"/>
  <c r="Y881" i="6"/>
  <c r="Y900" i="6" s="1"/>
  <c r="Y877" i="6" s="1"/>
  <c r="Y873" i="6"/>
  <c r="Y876" i="6" s="1"/>
  <c r="B595" i="1"/>
  <c r="X557" i="1"/>
  <c r="Y1090" i="11"/>
  <c r="X1091" i="11" s="1"/>
  <c r="Y916" i="5" l="1"/>
  <c r="Y918" i="5" s="1"/>
  <c r="C963" i="5" s="1"/>
  <c r="C982" i="5" s="1"/>
  <c r="C959" i="5" s="1"/>
  <c r="Y980" i="8"/>
  <c r="Y983" i="8" s="1"/>
  <c r="Y985" i="8" s="1"/>
  <c r="Y823" i="2"/>
  <c r="X988" i="8"/>
  <c r="Y1042" i="7"/>
  <c r="Y1061" i="7" s="1"/>
  <c r="Y1038" i="7" s="1"/>
  <c r="C1079" i="7"/>
  <c r="C1082" i="7" s="1"/>
  <c r="Y1034" i="7"/>
  <c r="Y1037" i="7" s="1"/>
  <c r="X1042" i="7"/>
  <c r="B1040" i="7"/>
  <c r="B986" i="8"/>
  <c r="C591" i="1"/>
  <c r="X595" i="1" s="1"/>
  <c r="Y878" i="6"/>
  <c r="X986" i="8" l="1"/>
  <c r="C1022" i="8"/>
  <c r="C875" i="2"/>
  <c r="C894" i="2" s="1"/>
  <c r="C871" i="2" s="1"/>
  <c r="X879" i="6"/>
  <c r="C916" i="6"/>
  <c r="C919" i="6" s="1"/>
  <c r="C955" i="5"/>
  <c r="C958" i="5" s="1"/>
  <c r="C960" i="5" s="1"/>
  <c r="X919" i="5"/>
  <c r="C867" i="2"/>
  <c r="C870" i="2" s="1"/>
  <c r="C1028" i="8"/>
  <c r="C1044" i="8" s="1"/>
  <c r="C1023" i="8" s="1"/>
  <c r="B1028" i="8"/>
  <c r="X824" i="2"/>
  <c r="Y1039" i="7"/>
  <c r="B593" i="1"/>
  <c r="Y595" i="1"/>
  <c r="Y612" i="1" s="1"/>
  <c r="Y590" i="1" s="1"/>
  <c r="B925" i="6"/>
  <c r="C925" i="6"/>
  <c r="C941" i="6" s="1"/>
  <c r="C920" i="6" s="1"/>
  <c r="C921" i="6" s="1"/>
  <c r="X925" i="6" s="1"/>
  <c r="C1024" i="8" l="1"/>
  <c r="B1026" i="8" s="1"/>
  <c r="C872" i="2"/>
  <c r="Y865" i="2" s="1"/>
  <c r="Y868" i="2" s="1"/>
  <c r="Y955" i="5"/>
  <c r="Y958" i="5" s="1"/>
  <c r="B961" i="5"/>
  <c r="C1003" i="5"/>
  <c r="Y963" i="5"/>
  <c r="Y982" i="5" s="1"/>
  <c r="Y959" i="5" s="1"/>
  <c r="X963" i="5"/>
  <c r="X1028" i="8"/>
  <c r="Y1019" i="8"/>
  <c r="Y1022" i="8" s="1"/>
  <c r="Y1028" i="8"/>
  <c r="Y1044" i="8" s="1"/>
  <c r="Y1023" i="8" s="1"/>
  <c r="C1088" i="7"/>
  <c r="C1107" i="7" s="1"/>
  <c r="C1083" i="7" s="1"/>
  <c r="C1084" i="7" s="1"/>
  <c r="B1088" i="7"/>
  <c r="X1040" i="7"/>
  <c r="Y589" i="1"/>
  <c r="Y591" i="1" s="1"/>
  <c r="C640" i="1" s="1"/>
  <c r="C654" i="1" s="1"/>
  <c r="C636" i="1" s="1"/>
  <c r="B923" i="6"/>
  <c r="Y925" i="6"/>
  <c r="Y941" i="6" s="1"/>
  <c r="Y920" i="6" s="1"/>
  <c r="Y916" i="6"/>
  <c r="Y919" i="6" s="1"/>
  <c r="Y873" i="2" l="1"/>
  <c r="Y892" i="2" s="1"/>
  <c r="Y869" i="2" s="1"/>
  <c r="Y870" i="2" s="1"/>
  <c r="X871" i="2" s="1"/>
  <c r="B873" i="2"/>
  <c r="X873" i="2"/>
  <c r="C910" i="2"/>
  <c r="C913" i="2" s="1"/>
  <c r="Y960" i="5"/>
  <c r="X961" i="5" s="1"/>
  <c r="Y1024" i="8"/>
  <c r="X1025" i="8" s="1"/>
  <c r="Y1088" i="7"/>
  <c r="Y1107" i="7" s="1"/>
  <c r="Y1083" i="7" s="1"/>
  <c r="B1086" i="7"/>
  <c r="X1088" i="7"/>
  <c r="Y1079" i="7"/>
  <c r="Y1082" i="7" s="1"/>
  <c r="C632" i="1"/>
  <c r="C635" i="1" s="1"/>
  <c r="C637" i="1" s="1"/>
  <c r="X592" i="1"/>
  <c r="Y921" i="6"/>
  <c r="C919" i="2" l="1"/>
  <c r="C938" i="2" s="1"/>
  <c r="C914" i="2" s="1"/>
  <c r="C915" i="2" s="1"/>
  <c r="Y918" i="2" s="1"/>
  <c r="Y936" i="2" s="1"/>
  <c r="Y913" i="2" s="1"/>
  <c r="B919" i="2"/>
  <c r="C1009" i="5"/>
  <c r="C1028" i="5" s="1"/>
  <c r="C1004" i="5" s="1"/>
  <c r="C1005" i="5" s="1"/>
  <c r="Y1009" i="5" s="1"/>
  <c r="Y1028" i="5" s="1"/>
  <c r="Y1004" i="5" s="1"/>
  <c r="B1009" i="5"/>
  <c r="X922" i="6"/>
  <c r="C966" i="6"/>
  <c r="C985" i="6" s="1"/>
  <c r="C962" i="6" s="1"/>
  <c r="Y1084" i="7"/>
  <c r="X1085" i="7" s="1"/>
  <c r="Y640" i="1"/>
  <c r="Y654" i="1" s="1"/>
  <c r="Y636" i="1" s="1"/>
  <c r="X640" i="1"/>
  <c r="Y632" i="1"/>
  <c r="Y635" i="1" s="1"/>
  <c r="B638" i="1"/>
  <c r="C958" i="6"/>
  <c r="C961" i="6" s="1"/>
  <c r="Y909" i="2" l="1"/>
  <c r="Y912" i="2" s="1"/>
  <c r="Y914" i="2" s="1"/>
  <c r="C966" i="2" s="1"/>
  <c r="B917" i="2"/>
  <c r="X918" i="2"/>
  <c r="Y1000" i="5"/>
  <c r="Y1003" i="5" s="1"/>
  <c r="Y1005" i="5" s="1"/>
  <c r="X1006" i="5" s="1"/>
  <c r="B1007" i="5"/>
  <c r="X1009" i="5"/>
  <c r="C963" i="6"/>
  <c r="Y637" i="1"/>
  <c r="Y958" i="6" l="1"/>
  <c r="Y961" i="6" s="1"/>
  <c r="Y966" i="6"/>
  <c r="Y985" i="6" s="1"/>
  <c r="Y962" i="6" s="1"/>
  <c r="B964" i="6"/>
  <c r="X966" i="6"/>
  <c r="X915" i="2"/>
  <c r="C985" i="2"/>
  <c r="C962" i="2" s="1"/>
  <c r="C958" i="2"/>
  <c r="C961" i="2" s="1"/>
  <c r="B681" i="1"/>
  <c r="C672" i="1"/>
  <c r="C675" i="1" s="1"/>
  <c r="X638" i="1"/>
  <c r="C681" i="1"/>
  <c r="C700" i="1" s="1"/>
  <c r="C676" i="1" s="1"/>
  <c r="Y963" i="6" l="1"/>
  <c r="C963" i="2"/>
  <c r="Y964" i="2" s="1"/>
  <c r="Y983" i="2" s="1"/>
  <c r="Y960" i="2" s="1"/>
  <c r="C677" i="1"/>
  <c r="X964" i="6" l="1"/>
  <c r="C1000" i="6"/>
  <c r="C1003" i="6" s="1"/>
  <c r="C1009" i="6"/>
  <c r="C1028" i="6" s="1"/>
  <c r="C1004" i="6" s="1"/>
  <c r="B1009" i="6"/>
  <c r="B964" i="2"/>
  <c r="Y956" i="2"/>
  <c r="Y959" i="2" s="1"/>
  <c r="Y961" i="2" s="1"/>
  <c r="C1000" i="2" s="1"/>
  <c r="X964" i="2"/>
  <c r="Y681" i="1"/>
  <c r="Y700" i="1" s="1"/>
  <c r="Y676" i="1" s="1"/>
  <c r="Y675" i="1"/>
  <c r="B679" i="1"/>
  <c r="X681" i="1"/>
  <c r="C1009" i="2" l="1"/>
  <c r="C1028" i="2" s="1"/>
  <c r="C1004" i="2" s="1"/>
  <c r="C1005" i="6"/>
  <c r="Y1009" i="6" s="1"/>
  <c r="Y1028" i="6" s="1"/>
  <c r="Y1004" i="6" s="1"/>
  <c r="X1009" i="6"/>
  <c r="X962" i="2"/>
  <c r="B1009" i="2"/>
  <c r="Y677" i="1"/>
  <c r="C1005" i="2" l="1"/>
  <c r="B1007" i="6"/>
  <c r="Y1000" i="6"/>
  <c r="Y1003" i="6" s="1"/>
  <c r="Y1005" i="6" s="1"/>
  <c r="X1006" i="6" s="1"/>
  <c r="C720" i="1"/>
  <c r="C723" i="1" s="1"/>
  <c r="C728" i="1"/>
  <c r="C740" i="1" s="1"/>
  <c r="C724" i="1" s="1"/>
  <c r="X678" i="1"/>
  <c r="Y1011" i="2" l="1"/>
  <c r="Y1030" i="2" s="1"/>
  <c r="Y1002" i="2"/>
  <c r="X1011" i="2"/>
  <c r="B1007" i="2"/>
  <c r="C725" i="1"/>
  <c r="Y728" i="1" s="1"/>
  <c r="Y740" i="1" s="1"/>
  <c r="Y724" i="1" s="1"/>
  <c r="Y1006" i="2" l="1"/>
  <c r="Y1007" i="2" s="1"/>
  <c r="X1008" i="2" s="1"/>
  <c r="B726" i="1"/>
  <c r="Y720" i="1"/>
  <c r="Y723" i="1" s="1"/>
  <c r="Y725" i="1" s="1"/>
  <c r="X728" i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4" i="1"/>
  <c r="C847" i="1" s="1"/>
  <c r="B807" i="1"/>
  <c r="Y809" i="1"/>
  <c r="Y828" i="1" s="1"/>
  <c r="Y805" i="1" s="1"/>
  <c r="Y806" i="1" l="1"/>
  <c r="X807" i="1" s="1"/>
  <c r="B853" i="1" l="1"/>
  <c r="C853" i="1"/>
  <c r="C869" i="1" s="1"/>
  <c r="C848" i="1" s="1"/>
  <c r="C849" i="1" s="1"/>
  <c r="Y853" i="1" s="1"/>
  <c r="Y869" i="1" s="1"/>
  <c r="Y848" i="1" s="1"/>
  <c r="B851" i="1" l="1"/>
  <c r="X853" i="1"/>
  <c r="Y844" i="1"/>
  <c r="Y847" i="1" s="1"/>
  <c r="Y849" i="1" s="1"/>
  <c r="C898" i="1" s="1"/>
  <c r="C917" i="1" s="1"/>
  <c r="C894" i="1" s="1"/>
  <c r="X850" i="1" l="1"/>
  <c r="C890" i="1"/>
  <c r="C893" i="1" s="1"/>
  <c r="C895" i="1" s="1"/>
  <c r="Y890" i="1" l="1"/>
  <c r="Y893" i="1" s="1"/>
  <c r="Y898" i="1"/>
  <c r="Y917" i="1" s="1"/>
  <c r="Y894" i="1" s="1"/>
  <c r="X898" i="1"/>
  <c r="B896" i="1"/>
  <c r="Y895" i="1" l="1"/>
  <c r="C242" i="3"/>
  <c r="C244" i="3" s="1"/>
  <c r="Y239" i="3" s="1"/>
  <c r="B944" i="1" l="1"/>
  <c r="C935" i="1"/>
  <c r="C938" i="1" s="1"/>
  <c r="C944" i="1"/>
  <c r="C960" i="1" s="1"/>
  <c r="C939" i="1" s="1"/>
  <c r="C940" i="1" s="1"/>
  <c r="B942" i="1" s="1"/>
  <c r="X896" i="1"/>
  <c r="B246" i="3"/>
  <c r="Y248" i="3"/>
  <c r="Y267" i="3" s="1"/>
  <c r="Y243" i="3" s="1"/>
  <c r="X248" i="3"/>
  <c r="Y242" i="3"/>
  <c r="Y935" i="1" l="1"/>
  <c r="Y938" i="1" s="1"/>
  <c r="Y944" i="1"/>
  <c r="Y960" i="1" s="1"/>
  <c r="Y939" i="1" s="1"/>
  <c r="X944" i="1"/>
  <c r="Y244" i="3"/>
  <c r="C294" i="3" s="1"/>
  <c r="C313" i="3" s="1"/>
  <c r="C290" i="3" s="1"/>
  <c r="Y940" i="1" l="1"/>
  <c r="C286" i="3"/>
  <c r="C289" i="3" s="1"/>
  <c r="C291" i="3" s="1"/>
  <c r="X294" i="3" s="1"/>
  <c r="X245" i="3"/>
  <c r="C980" i="1" l="1"/>
  <c r="C983" i="1" s="1"/>
  <c r="C988" i="1"/>
  <c r="C1007" i="1" s="1"/>
  <c r="C984" i="1" s="1"/>
  <c r="X941" i="1"/>
  <c r="B292" i="3"/>
  <c r="Y294" i="3"/>
  <c r="Y313" i="3" s="1"/>
  <c r="Y290" i="3" s="1"/>
  <c r="Y286" i="3"/>
  <c r="Y289" i="3" s="1"/>
  <c r="C985" i="1" l="1"/>
  <c r="B986" i="1" s="1"/>
  <c r="Y980" i="1"/>
  <c r="Y983" i="1" s="1"/>
  <c r="C1028" i="1"/>
  <c r="Y291" i="3"/>
  <c r="C331" i="3" s="1"/>
  <c r="C334" i="3" s="1"/>
  <c r="X988" i="1" l="1"/>
  <c r="Y988" i="1"/>
  <c r="Y1007" i="1" s="1"/>
  <c r="Y984" i="1" s="1"/>
  <c r="Y985" i="1" s="1"/>
  <c r="X986" i="1" s="1"/>
  <c r="X292" i="3"/>
  <c r="C340" i="3"/>
  <c r="C359" i="3" s="1"/>
  <c r="C335" i="3" s="1"/>
  <c r="C336" i="3" s="1"/>
  <c r="B340" i="3"/>
  <c r="C1034" i="1" l="1"/>
  <c r="C1053" i="1" s="1"/>
  <c r="C1029" i="1" s="1"/>
  <c r="C1030" i="1" s="1"/>
  <c r="B1032" i="1" s="1"/>
  <c r="B1034" i="1"/>
  <c r="B338" i="3"/>
  <c r="Y340" i="3"/>
  <c r="Y354" i="3" s="1"/>
  <c r="Y335" i="3" s="1"/>
  <c r="X340" i="3"/>
  <c r="Y331" i="3"/>
  <c r="X1034" i="1" l="1"/>
  <c r="Y1025" i="1"/>
  <c r="Y1028" i="1" s="1"/>
  <c r="Y1034" i="1"/>
  <c r="Y1053" i="1" s="1"/>
  <c r="Y1029" i="1" s="1"/>
  <c r="Y334" i="3"/>
  <c r="Y336" i="3" s="1"/>
  <c r="C387" i="3" s="1"/>
  <c r="C400" i="3" s="1"/>
  <c r="C383" i="3" s="1"/>
  <c r="Y1030" i="1" l="1"/>
  <c r="X1031" i="1" s="1"/>
  <c r="X337" i="3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 l="1"/>
  <c r="C727" i="3" s="1"/>
  <c r="C729" i="3" s="1"/>
  <c r="B730" i="3" s="1"/>
  <c r="X682" i="3"/>
  <c r="Y724" i="3" l="1"/>
  <c r="Y727" i="3" s="1"/>
  <c r="C763" i="3"/>
  <c r="C766" i="3" s="1"/>
  <c r="Y732" i="3"/>
  <c r="Y747" i="3" s="1"/>
  <c r="Y728" i="3" s="1"/>
  <c r="X732" i="3"/>
  <c r="Y729" i="3" l="1"/>
  <c r="B772" i="3" s="1"/>
  <c r="X730" i="3" l="1"/>
  <c r="C772" i="3"/>
  <c r="C789" i="3" s="1"/>
  <c r="C767" i="3" s="1"/>
  <c r="C768" i="3" s="1"/>
  <c r="Y763" i="3" s="1"/>
  <c r="Y766" i="3" s="1"/>
  <c r="X772" i="3" l="1"/>
  <c r="Y772" i="3"/>
  <c r="Y789" i="3" s="1"/>
  <c r="Y767" i="3" s="1"/>
  <c r="Y768" i="3" s="1"/>
  <c r="C809" i="3" s="1"/>
  <c r="C812" i="3" s="1"/>
  <c r="B770" i="3"/>
  <c r="C817" i="3" l="1"/>
  <c r="C836" i="3" s="1"/>
  <c r="C813" i="3" s="1"/>
  <c r="C814" i="3" s="1"/>
  <c r="X769" i="3"/>
  <c r="Y809" i="3" l="1"/>
  <c r="Y812" i="3" s="1"/>
  <c r="C852" i="3"/>
  <c r="C855" i="3" s="1"/>
  <c r="X817" i="3"/>
  <c r="Y817" i="3"/>
  <c r="Y836" i="3" s="1"/>
  <c r="Y813" i="3" s="1"/>
  <c r="B815" i="3"/>
  <c r="Y814" i="3" l="1"/>
  <c r="X815" i="3" s="1"/>
  <c r="C861" i="3" l="1"/>
  <c r="C877" i="3" s="1"/>
  <c r="C856" i="3" s="1"/>
  <c r="C857" i="3" s="1"/>
  <c r="B859" i="3" s="1"/>
  <c r="B861" i="3"/>
  <c r="X861" i="3" l="1"/>
  <c r="Y861" i="3"/>
  <c r="Y877" i="3" s="1"/>
  <c r="Y856" i="3" s="1"/>
  <c r="Y852" i="3"/>
  <c r="Y855" i="3" s="1"/>
  <c r="Y857" i="3" s="1"/>
  <c r="C898" i="3" s="1"/>
  <c r="C901" i="3" s="1"/>
  <c r="C906" i="3" l="1"/>
  <c r="C925" i="3" s="1"/>
  <c r="C902" i="3" s="1"/>
  <c r="C903" i="3" s="1"/>
  <c r="X858" i="3"/>
  <c r="B904" i="3" l="1"/>
  <c r="X906" i="3"/>
  <c r="C943" i="3"/>
  <c r="C946" i="3" s="1"/>
  <c r="Y898" i="3"/>
  <c r="Y901" i="3" s="1"/>
  <c r="Y906" i="3"/>
  <c r="Y925" i="3" s="1"/>
  <c r="Y902" i="3" s="1"/>
  <c r="Y903" i="3" l="1"/>
  <c r="C952" i="3" s="1"/>
  <c r="C971" i="3" s="1"/>
  <c r="C947" i="3" s="1"/>
  <c r="C948" i="3" s="1"/>
  <c r="B950" i="3" s="1"/>
  <c r="Y952" i="3" l="1"/>
  <c r="Y971" i="3" s="1"/>
  <c r="Y947" i="3" s="1"/>
  <c r="Y943" i="3"/>
  <c r="B952" i="3"/>
  <c r="X952" i="3"/>
  <c r="X904" i="3"/>
  <c r="Y946" i="3" l="1"/>
  <c r="Y948" i="3" s="1"/>
  <c r="C991" i="3" l="1"/>
  <c r="C994" i="3" s="1"/>
  <c r="C999" i="3"/>
  <c r="C1015" i="3" s="1"/>
  <c r="C995" i="3" s="1"/>
  <c r="X949" i="3"/>
  <c r="C996" i="3" l="1"/>
  <c r="B997" i="3" l="1"/>
  <c r="X999" i="3"/>
  <c r="Y991" i="3"/>
  <c r="Y994" i="3" s="1"/>
  <c r="Y999" i="3"/>
  <c r="Y1015" i="3" s="1"/>
  <c r="Y995" i="3" s="1"/>
  <c r="Y996" i="3" l="1"/>
  <c r="C1031" i="3" s="1"/>
  <c r="C1034" i="3" s="1"/>
  <c r="X997" i="3" l="1"/>
  <c r="B1040" i="3"/>
  <c r="C1040" i="3"/>
  <c r="C1059" i="3" s="1"/>
  <c r="C1035" i="3" s="1"/>
  <c r="C1036" i="3" s="1"/>
  <c r="Y1031" i="3" l="1"/>
  <c r="Y1034" i="3" s="1"/>
  <c r="X1040" i="3"/>
  <c r="Y1040" i="3"/>
  <c r="Y1059" i="3" s="1"/>
  <c r="Y1035" i="3" s="1"/>
  <c r="B1038" i="3"/>
  <c r="C638" i="4"/>
  <c r="C615" i="4" s="1"/>
  <c r="C616" i="4" s="1"/>
  <c r="Y611" i="4" s="1"/>
  <c r="Y614" i="4" s="1"/>
  <c r="Y1036" i="3" l="1"/>
  <c r="X1037" i="3" s="1"/>
  <c r="Y619" i="4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2" i="4" s="1"/>
  <c r="C831" i="4" s="1"/>
  <c r="C832" i="4" s="1"/>
  <c r="Y836" i="4" s="1"/>
  <c r="Y852" i="4" s="1"/>
  <c r="Y831" i="4" s="1"/>
  <c r="X788" i="4"/>
  <c r="X836" i="4" l="1"/>
  <c r="B834" i="4"/>
  <c r="Y827" i="4"/>
  <c r="Y830" i="4" s="1"/>
  <c r="Y832" i="4" s="1"/>
  <c r="X833" i="4" s="1"/>
  <c r="C881" i="4" l="1"/>
  <c r="C900" i="4" s="1"/>
  <c r="C877" i="4" s="1"/>
  <c r="C873" i="4"/>
  <c r="C876" i="4" s="1"/>
  <c r="C878" i="4" l="1"/>
  <c r="B879" i="4" s="1"/>
  <c r="X881" i="4" l="1"/>
  <c r="Y881" i="4"/>
  <c r="Y900" i="4" s="1"/>
  <c r="Y877" i="4" s="1"/>
  <c r="Y873" i="4"/>
  <c r="Y876" i="4" s="1"/>
  <c r="Y878" i="4" l="1"/>
  <c r="X879" i="4" l="1"/>
  <c r="C916" i="4"/>
  <c r="C919" i="4" s="1"/>
  <c r="B925" i="4"/>
  <c r="C925" i="4"/>
  <c r="C940" i="4" s="1"/>
  <c r="C920" i="4" s="1"/>
  <c r="C921" i="4" l="1"/>
  <c r="X925" i="4" s="1"/>
  <c r="B923" i="4"/>
  <c r="Y925" i="4"/>
  <c r="Y940" i="4" s="1"/>
  <c r="Y920" i="4" s="1"/>
  <c r="Y916" i="4"/>
  <c r="Y919" i="4" l="1"/>
  <c r="Y921" i="4" s="1"/>
  <c r="C960" i="4" l="1"/>
  <c r="C963" i="4" s="1"/>
  <c r="C968" i="4"/>
  <c r="C987" i="4" s="1"/>
  <c r="C964" i="4" s="1"/>
  <c r="X922" i="4"/>
  <c r="C965" i="4" l="1"/>
  <c r="B966" i="4" s="1"/>
  <c r="X968" i="4" l="1"/>
  <c r="Y968" i="4"/>
  <c r="Y987" i="4" s="1"/>
  <c r="Y964" i="4" s="1"/>
  <c r="Y960" i="4"/>
  <c r="Y963" i="4" s="1"/>
  <c r="Y965" i="4" l="1"/>
  <c r="C594" i="9"/>
  <c r="C596" i="9" s="1"/>
  <c r="X966" i="4" l="1"/>
  <c r="C1005" i="4"/>
  <c r="C1008" i="4" s="1"/>
  <c r="C1014" i="4"/>
  <c r="C1033" i="4" s="1"/>
  <c r="C1009" i="4" s="1"/>
  <c r="B1014" i="4"/>
  <c r="B598" i="9"/>
  <c r="X600" i="9"/>
  <c r="Y600" i="9"/>
  <c r="Y619" i="9" s="1"/>
  <c r="Y595" i="9" s="1"/>
  <c r="Y591" i="9"/>
  <c r="C1010" i="4" l="1"/>
  <c r="Y1005" i="4" s="1"/>
  <c r="Y1008" i="4" s="1"/>
  <c r="X1014" i="4"/>
  <c r="C647" i="9"/>
  <c r="C661" i="9" s="1"/>
  <c r="C643" i="9" s="1"/>
  <c r="Y594" i="9"/>
  <c r="Y596" i="9" s="1"/>
  <c r="B1012" i="4" l="1"/>
  <c r="Y1014" i="4"/>
  <c r="Y1033" i="4" s="1"/>
  <c r="Y1009" i="4" s="1"/>
  <c r="Y1010" i="4" s="1"/>
  <c r="X1011" i="4" s="1"/>
  <c r="X597" i="9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Y727" i="9"/>
  <c r="Y730" i="9" s="1"/>
  <c r="Y732" i="9" l="1"/>
  <c r="C772" i="9" s="1"/>
  <c r="C775" i="9" s="1"/>
  <c r="X733" i="9" l="1"/>
  <c r="C781" i="9"/>
  <c r="C800" i="9" s="1"/>
  <c r="C776" i="9" s="1"/>
  <c r="C777" i="9" s="1"/>
  <c r="Y781" i="9" s="1"/>
  <c r="Y800" i="9" s="1"/>
  <c r="Y776" i="9" s="1"/>
  <c r="B781" i="9"/>
  <c r="Y772" i="9" l="1"/>
  <c r="C828" i="9" s="1"/>
  <c r="C847" i="9" s="1"/>
  <c r="C824" i="9" s="1"/>
  <c r="B779" i="9"/>
  <c r="X781" i="9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7" i="9" l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 l="1"/>
  <c r="C968" i="9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l="1"/>
  <c r="X965" i="9" s="1"/>
  <c r="C1015" i="9"/>
  <c r="C1034" i="9" s="1"/>
  <c r="C1011" i="9" s="1"/>
  <c r="C1007" i="9" l="1"/>
  <c r="C1010" i="9" s="1"/>
  <c r="C1012" i="9" s="1"/>
  <c r="C1052" i="9" s="1"/>
  <c r="C1055" i="9" s="1"/>
  <c r="X1015" i="9" l="1"/>
  <c r="B1013" i="9"/>
  <c r="Y1015" i="9"/>
  <c r="Y1034" i="9" s="1"/>
  <c r="Y1011" i="9" s="1"/>
  <c r="Y1007" i="9"/>
  <c r="Y1010" i="9" s="1"/>
  <c r="Y1012" i="9" l="1"/>
  <c r="X1013" i="9" s="1"/>
  <c r="C1061" i="9" l="1"/>
  <c r="C1080" i="9" s="1"/>
  <c r="C1056" i="9" s="1"/>
  <c r="C1057" i="9" s="1"/>
  <c r="Y1052" i="9" s="1"/>
  <c r="Y1055" i="9" s="1"/>
  <c r="B1061" i="9"/>
  <c r="Y1061" i="9" l="1"/>
  <c r="Y1080" i="9" s="1"/>
  <c r="Y1056" i="9" s="1"/>
  <c r="Y1057" i="9" s="1"/>
  <c r="X1058" i="9" s="1"/>
  <c r="X1061" i="9"/>
  <c r="B1059" i="9"/>
  <c r="S530" i="4"/>
</calcChain>
</file>

<file path=xl/sharedStrings.xml><?xml version="1.0" encoding="utf-8"?>
<sst xmlns="http://schemas.openxmlformats.org/spreadsheetml/2006/main" count="34725" uniqueCount="1816">
  <si>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</si>
  <si>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</si>
  <si>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</si>
  <si>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</si>
  <si>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</si>
  <si>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</si>
  <si>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</si>
  <si>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</si>
  <si>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</si>
  <si>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</si>
  <si>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</si>
  <si>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</si>
  <si>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</si>
  <si>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</si>
  <si>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</si>
  <si>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</si>
  <si>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</si>
  <si>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</si>
  <si>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</si>
  <si>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</si>
  <si>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</si>
  <si>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</si>
  <si>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</si>
  <si>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</si>
  <si>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</si>
  <si>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</si>
  <si>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</si>
  <si>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</si>
  <si>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</si>
  <si>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</si>
  <si>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</si>
  <si>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</si>
  <si>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</si>
  <si>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</si>
  <si>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</si>
  <si>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</si>
  <si>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</si>
  <si>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</si>
  <si>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</si>
  <si>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</si>
  <si>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</si>
  <si>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</si>
  <si>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</si>
  <si>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</si>
  <si>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</si>
  <si>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</si>
  <si>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</si>
  <si>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</si>
  <si>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</si>
  <si>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</si>
  <si>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</si>
  <si>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</si>
  <si>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</si>
  <si>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</si>
  <si>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</si>
  <si>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</si>
  <si>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</si>
  <si>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</si>
  <si>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</si>
  <si>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</si>
  <si>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</si>
  <si>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</si>
  <si>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</si>
  <si>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</si>
  <si>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</si>
  <si>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</si>
  <si>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</si>
  <si>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</si>
  <si>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</si>
  <si>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</si>
  <si>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</si>
  <si>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</si>
  <si>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</si>
  <si>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</si>
  <si>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</si>
  <si>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</si>
  <si>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</si>
  <si>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</si>
  <si>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</si>
  <si>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</si>
  <si>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</si>
  <si>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</si>
  <si>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</si>
  <si>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</si>
  <si>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</si>
  <si>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</si>
  <si>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</si>
  <si>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</si>
  <si>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</si>
  <si>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</si>
  <si>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</si>
  <si>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</si>
  <si>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</si>
  <si>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</si>
  <si>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</si>
  <si>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</si>
  <si>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</si>
  <si>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</si>
  <si>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</si>
  <si>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</si>
  <si>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</si>
  <si>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</si>
  <si>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</si>
  <si>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</si>
  <si>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</si>
  <si>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</si>
  <si>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</si>
  <si>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</si>
  <si>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</si>
  <si>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</si>
  <si>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</si>
  <si>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</si>
  <si>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</si>
  <si>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</si>
  <si>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</si>
  <si>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</si>
  <si>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</si>
  <si>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</si>
  <si>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</si>
  <si>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</si>
  <si>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</si>
  <si>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</si>
  <si>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</si>
  <si>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</si>
  <si>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</si>
  <si>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</si>
  <si>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</si>
  <si>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</si>
  <si>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</si>
  <si>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</si>
  <si>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</si>
  <si>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</si>
  <si>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</si>
  <si>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</si>
  <si>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</si>
  <si>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</si>
  <si>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</si>
  <si>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</si>
  <si>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</si>
  <si>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</si>
  <si>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</si>
  <si>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</si>
  <si>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</si>
  <si>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</si>
  <si>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</si>
  <si>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</si>
  <si>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</si>
  <si>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</si>
  <si>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</si>
  <si>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</si>
  <si>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</si>
  <si>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</si>
  <si>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</si>
  <si>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</si>
  <si>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</si>
  <si>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</si>
  <si>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</si>
  <si>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</si>
  <si>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</si>
  <si>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</si>
  <si>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</si>
  <si>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</si>
  <si>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</si>
  <si>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</si>
  <si>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</si>
  <si>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</si>
  <si>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</si>
  <si>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</si>
  <si>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</si>
  <si>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</si>
  <si>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</si>
  <si>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</si>
  <si>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</si>
  <si>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</si>
  <si>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</si>
  <si>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</si>
  <si>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</si>
  <si>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</si>
  <si>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</si>
  <si>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</si>
  <si>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</si>
  <si>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</si>
  <si>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</si>
  <si>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</si>
  <si>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</si>
  <si>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</si>
  <si>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</si>
  <si>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</si>
  <si>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</si>
  <si>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</si>
  <si>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</si>
  <si>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</si>
  <si>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</si>
  <si>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</si>
  <si>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</si>
  <si>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</si>
  <si>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</si>
  <si>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</si>
  <si>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</si>
  <si>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</si>
  <si>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</si>
  <si>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</si>
  <si>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</si>
  <si>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</si>
  <si>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</si>
  <si>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</si>
  <si>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</si>
  <si>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</si>
  <si>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</si>
  <si>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</si>
  <si>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</si>
  <si>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</si>
  <si>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</si>
  <si>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</si>
  <si>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</si>
  <si>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</si>
  <si>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</si>
  <si>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</si>
  <si>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</si>
  <si>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</si>
  <si>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</si>
  <si>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</si>
  <si>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</si>
  <si>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</si>
  <si>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</si>
  <si>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</si>
  <si>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</si>
  <si>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</si>
  <si>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</si>
  <si>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</si>
  <si>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</si>
  <si>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</si>
  <si>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</si>
  <si>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</si>
  <si>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</si>
  <si>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</si>
  <si>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</si>
  <si>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</si>
  <si>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</si>
  <si>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</si>
  <si>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</si>
  <si>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</si>
  <si>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</si>
  <si>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</si>
  <si>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</si>
  <si>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</si>
  <si>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</si>
  <si>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</si>
  <si>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</si>
  <si>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</si>
  <si>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</si>
  <si>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</si>
  <si>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</si>
  <si>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</si>
  <si>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</si>
  <si>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</si>
  <si>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</si>
  <si>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</si>
  <si>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</si>
  <si>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</si>
  <si>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</si>
  <si>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</si>
  <si>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</si>
  <si>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</si>
  <si>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</si>
  <si>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</si>
  <si>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</si>
  <si>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</si>
  <si>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</si>
  <si>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</si>
  <si>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</si>
  <si>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</si>
  <si>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</si>
  <si>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</si>
  <si>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</si>
  <si>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</si>
  <si>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</si>
  <si>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</si>
  <si>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</si>
  <si>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</si>
  <si>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</si>
  <si>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</si>
  <si>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</si>
  <si>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</si>
  <si>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</si>
  <si>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</si>
  <si>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</si>
  <si>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</si>
  <si>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</si>
  <si>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</si>
  <si>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</si>
  <si>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</si>
  <si>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</si>
  <si>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</si>
  <si>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</si>
  <si>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</si>
  <si>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</si>
  <si>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</si>
  <si>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</si>
  <si>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</si>
  <si>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</si>
  <si>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</si>
  <si>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</si>
  <si>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</si>
  <si>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</si>
  <si>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</si>
  <si>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</si>
  <si>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</si>
  <si>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</si>
  <si>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</si>
  <si>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</si>
  <si>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</si>
  <si>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</si>
  <si>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</si>
  <si>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</si>
  <si>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</si>
  <si>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</si>
  <si>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</si>
  <si>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</si>
  <si>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</si>
  <si>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</si>
  <si>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</si>
  <si>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</si>
  <si>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</si>
  <si>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</si>
  <si>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</si>
  <si>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</si>
  <si>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</si>
  <si>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</si>
  <si>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</si>
  <si>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</si>
  <si>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</si>
  <si>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</si>
  <si>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</si>
  <si>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</si>
  <si>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</si>
  <si>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</si>
  <si>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</si>
  <si>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</si>
  <si>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</si>
  <si>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</si>
  <si>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</si>
  <si>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</si>
  <si>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</si>
  <si>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</si>
  <si>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</si>
  <si>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</si>
  <si>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</si>
  <si>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</si>
  <si>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</si>
  <si>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</si>
  <si>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</si>
  <si>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</si>
  <si>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</si>
  <si>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</si>
  <si>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</si>
  <si>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</si>
  <si>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</si>
  <si>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</si>
  <si>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</si>
  <si>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</si>
  <si>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</si>
  <si>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</si>
  <si>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</si>
  <si>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</si>
  <si>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</si>
  <si>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</si>
  <si>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</si>
  <si>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</si>
  <si>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</si>
  <si>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</si>
  <si>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</si>
  <si>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</si>
  <si>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</si>
  <si>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</si>
  <si>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</si>
  <si>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</si>
  <si>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</si>
  <si>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</si>
  <si>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</si>
  <si>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</si>
  <si>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</si>
  <si>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</si>
  <si>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</si>
  <si>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</si>
  <si>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</si>
  <si>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</si>
  <si>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</si>
  <si>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</si>
  <si>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</si>
  <si>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</si>
  <si>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</si>
  <si>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</si>
  <si>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</si>
  <si>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</si>
  <si>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</si>
  <si>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</si>
  <si>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</si>
  <si>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</si>
  <si>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</si>
  <si>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</si>
  <si>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</si>
  <si>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</si>
  <si>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</si>
  <si>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</si>
  <si>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</si>
  <si>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</si>
  <si>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</si>
  <si>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</si>
  <si>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</si>
  <si>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</si>
  <si>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</si>
  <si>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</si>
  <si>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</si>
  <si>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</si>
  <si>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</si>
  <si>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</si>
  <si>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</si>
  <si>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</si>
  <si>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</si>
  <si>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</si>
  <si>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</si>
  <si>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</si>
  <si>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</si>
  <si>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</si>
  <si>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</si>
  <si>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</si>
  <si>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</si>
  <si>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</si>
  <si>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</si>
  <si>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</si>
  <si>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</si>
  <si>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</si>
  <si>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</si>
  <si>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</si>
  <si>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</si>
  <si>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</si>
  <si>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</si>
  <si>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</si>
  <si>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</si>
  <si>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</si>
  <si>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</si>
  <si>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</si>
  <si>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</si>
  <si>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</si>
  <si>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</si>
  <si>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</si>
  <si>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</si>
  <si>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</si>
  <si>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</si>
  <si>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</si>
  <si>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</si>
  <si>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</si>
  <si>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</si>
  <si>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</si>
  <si>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</si>
  <si>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</si>
  <si>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</si>
  <si>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</si>
  <si>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</si>
  <si>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</si>
  <si>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</si>
  <si>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</si>
  <si>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</si>
  <si>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</si>
  <si>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</si>
  <si>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</si>
  <si>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</si>
  <si>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</si>
  <si>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</si>
  <si>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</si>
  <si>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</si>
  <si>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</si>
  <si>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</si>
  <si>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</si>
  <si>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</si>
  <si>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</si>
  <si>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</si>
  <si>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</si>
  <si>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</si>
  <si>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</si>
  <si>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</si>
  <si>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</si>
  <si>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</si>
  <si>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</si>
  <si>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</si>
  <si>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</si>
  <si>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</si>
  <si>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</si>
  <si>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</si>
  <si>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</si>
  <si>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</si>
  <si>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</si>
  <si>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</si>
  <si>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</si>
  <si>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</si>
  <si>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</si>
  <si>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</si>
  <si>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</si>
  <si>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</si>
  <si>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</si>
  <si>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</si>
  <si>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</si>
  <si>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</si>
  <si>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</si>
  <si>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</si>
  <si>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</si>
  <si>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</si>
  <si>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</si>
  <si>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</si>
  <si>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</si>
  <si>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</si>
  <si>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</si>
  <si>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</si>
  <si>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</si>
  <si>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</si>
  <si>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</si>
  <si>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</si>
  <si>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</si>
  <si>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</si>
  <si>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</si>
  <si>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</si>
  <si>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</si>
  <si>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</si>
  <si>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</si>
  <si>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</si>
  <si>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</si>
  <si>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</si>
  <si>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</si>
  <si>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</si>
  <si>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</si>
  <si>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</si>
  <si>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</si>
  <si>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</si>
  <si>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</si>
  <si>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</si>
  <si>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</si>
  <si>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</si>
  <si>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</si>
  <si>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</si>
  <si>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</si>
  <si>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</si>
  <si>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</si>
  <si>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</si>
  <si>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</si>
  <si>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</si>
  <si>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</si>
  <si>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</si>
  <si>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</si>
  <si>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</si>
  <si>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</si>
  <si>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</si>
  <si>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</si>
  <si>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</si>
  <si>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</si>
  <si>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</si>
  <si>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</si>
  <si>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</si>
  <si>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</si>
  <si>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</si>
  <si>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</si>
  <si>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</si>
  <si>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</si>
  <si>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</si>
  <si>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</si>
  <si>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</si>
  <si>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</si>
  <si>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</si>
  <si>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</si>
  <si>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</si>
  <si>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</si>
  <si>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</si>
  <si>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</si>
  <si>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</si>
  <si>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</si>
  <si>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</si>
  <si>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</si>
  <si>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</si>
  <si>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</si>
  <si>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</si>
  <si>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</si>
  <si>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</si>
  <si>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</si>
  <si>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</si>
  <si>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</si>
  <si>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</si>
  <si>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</si>
  <si>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</si>
  <si>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</si>
  <si>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</si>
  <si>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</si>
  <si>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</si>
  <si>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</si>
  <si>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</si>
  <si>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</si>
  <si>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</si>
  <si>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</si>
  <si>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</si>
  <si>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</si>
  <si>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</si>
  <si>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</si>
  <si>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</si>
  <si>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</si>
  <si>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</si>
  <si>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</si>
  <si>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</si>
  <si>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</si>
  <si>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</si>
  <si>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</si>
  <si>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</si>
  <si>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</si>
  <si>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</si>
  <si>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</si>
  <si>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</si>
  <si>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</si>
  <si>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</si>
  <si>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</si>
  <si>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</si>
  <si>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</si>
  <si>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</si>
  <si>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</si>
  <si>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</si>
  <si>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</si>
  <si>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</si>
  <si>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</si>
  <si>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</si>
  <si>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</si>
  <si>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</si>
  <si>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</si>
  <si>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</si>
  <si>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</si>
  <si>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</si>
  <si>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</si>
  <si>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</si>
  <si>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</si>
  <si>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</si>
  <si>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</si>
  <si>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</si>
  <si>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</si>
  <si>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</si>
  <si>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</si>
  <si>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</si>
  <si>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</si>
  <si>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</si>
  <si>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</si>
  <si>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</si>
  <si>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</si>
  <si>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</si>
  <si>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</si>
  <si>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</si>
  <si>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</si>
  <si>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</si>
  <si>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</si>
  <si>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</si>
  <si>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</si>
  <si>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</si>
  <si>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</si>
  <si>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</si>
  <si>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</si>
  <si>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</si>
  <si>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</si>
  <si>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</si>
  <si>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</si>
  <si>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</si>
  <si>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</si>
  <si>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</si>
  <si>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</si>
  <si>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</si>
  <si>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</si>
  <si>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</si>
  <si>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</si>
  <si>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</si>
  <si>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</si>
  <si>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</si>
  <si>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</si>
  <si>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</si>
  <si>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</si>
  <si>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</si>
  <si>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</si>
  <si>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</si>
  <si>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</si>
  <si>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</si>
  <si>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</si>
  <si>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</si>
  <si>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</si>
  <si>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</si>
  <si>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</si>
  <si>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</si>
  <si>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</si>
  <si>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</si>
  <si>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</si>
  <si>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</si>
  <si>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</si>
  <si>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</si>
  <si>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</si>
  <si>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</si>
  <si>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</si>
  <si>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</si>
  <si>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</si>
  <si>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</si>
  <si>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</si>
  <si>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</si>
  <si>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</si>
  <si>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</si>
  <si>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</si>
  <si>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</si>
  <si>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</si>
  <si>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</si>
  <si>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</si>
  <si>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</si>
  <si>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</si>
  <si>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</si>
  <si>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</si>
  <si>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</si>
  <si>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</si>
  <si>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</si>
  <si>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</si>
  <si>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</si>
  <si>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</si>
  <si>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</si>
  <si>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</si>
  <si>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</si>
  <si>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</si>
  <si>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</si>
  <si>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</si>
  <si>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</si>
  <si>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</si>
  <si>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</si>
  <si>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</si>
  <si>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</si>
  <si>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</si>
  <si>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</si>
  <si>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</si>
  <si>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</si>
  <si>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</si>
  <si>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</si>
  <si>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</si>
  <si>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</si>
  <si>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</si>
  <si>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</si>
  <si>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</si>
  <si>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</si>
  <si>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</si>
  <si>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</si>
  <si>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</si>
  <si>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</si>
  <si>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</si>
  <si>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</si>
  <si>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</si>
  <si>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</si>
  <si>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</si>
  <si>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</si>
  <si>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</si>
  <si>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</si>
  <si>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</si>
  <si>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</si>
  <si>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</si>
  <si>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</si>
  <si>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</si>
  <si>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</si>
  <si>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</si>
  <si>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</si>
  <si>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</si>
  <si>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</si>
  <si>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</si>
  <si>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</si>
  <si>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</si>
  <si>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</si>
  <si>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</si>
  <si>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</si>
  <si>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</si>
  <si>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</si>
  <si>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</si>
  <si>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</si>
  <si>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</si>
  <si>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</si>
  <si>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</si>
  <si>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</si>
  <si>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</si>
  <si>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</si>
  <si>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</si>
  <si>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</si>
  <si>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</si>
  <si>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</si>
  <si>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</si>
  <si>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</si>
  <si>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</si>
  <si>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</si>
  <si>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</si>
  <si>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</si>
  <si>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</si>
  <si>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</si>
  <si>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</si>
  <si>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</si>
  <si>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</si>
  <si>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</si>
  <si>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</si>
  <si>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</si>
  <si>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</si>
  <si>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</si>
  <si>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</si>
  <si>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</si>
  <si>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</si>
  <si>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</si>
  <si>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</si>
  <si>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</si>
  <si>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</si>
  <si>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</si>
  <si>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</si>
  <si>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</si>
  <si>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</si>
  <si>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</si>
  <si>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</si>
  <si>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</si>
  <si>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</si>
  <si>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</si>
  <si>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</si>
  <si>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</si>
  <si>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</si>
  <si>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</si>
  <si>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</si>
  <si>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</si>
  <si>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</si>
  <si>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</si>
  <si>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</si>
  <si>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</si>
  <si>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</si>
  <si>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</si>
  <si>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</si>
  <si>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</si>
  <si>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</si>
  <si>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</si>
  <si>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</si>
  <si>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</si>
  <si>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</si>
  <si>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</si>
  <si>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</si>
  <si>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</si>
  <si>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</si>
  <si>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</si>
  <si>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</si>
  <si>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</si>
  <si>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</si>
  <si>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</si>
  <si>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</si>
  <si>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</si>
  <si>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</si>
  <si>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</si>
  <si>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</si>
  <si>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</si>
  <si>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</si>
  <si>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</si>
  <si>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</si>
  <si>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</si>
  <si>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</si>
  <si>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</si>
  <si>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</si>
  <si>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</si>
  <si>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</si>
  <si>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</si>
  <si>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</si>
  <si>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</si>
  <si>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</si>
  <si>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</si>
  <si>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</si>
  <si>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</si>
  <si>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</si>
  <si>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</si>
  <si>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</si>
  <si>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</si>
  <si>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</si>
  <si>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</si>
  <si>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</si>
  <si>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</si>
  <si>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</si>
  <si>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</si>
  <si>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</si>
  <si>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</si>
  <si>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</si>
  <si>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</si>
  <si>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</si>
  <si>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</si>
  <si>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</si>
  <si>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</si>
  <si>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</si>
  <si>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</si>
  <si>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</si>
  <si>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</si>
  <si>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</si>
  <si>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</si>
  <si>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</si>
  <si>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</si>
  <si>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</si>
  <si>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</si>
  <si>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</si>
  <si>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</si>
  <si>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</si>
  <si>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</si>
  <si>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</si>
  <si>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</si>
  <si>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</si>
  <si>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</si>
  <si>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</si>
  <si>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</si>
  <si>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</si>
  <si>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</si>
  <si>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</si>
  <si>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</si>
  <si>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</si>
  <si>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</si>
  <si>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</si>
  <si>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</si>
  <si>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</si>
  <si>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</si>
  <si>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</si>
  <si>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</si>
  <si>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</si>
  <si>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</si>
  <si>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</si>
  <si>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</si>
  <si>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</si>
  <si>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</si>
  <si>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</si>
  <si>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</si>
  <si>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</si>
  <si>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</si>
  <si>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</si>
  <si>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</si>
  <si>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</si>
  <si>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</si>
  <si>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</si>
  <si>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</si>
  <si>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</si>
  <si>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</si>
  <si>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</si>
  <si>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</si>
  <si>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</si>
  <si>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</si>
  <si>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</si>
  <si>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</si>
  <si>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</si>
  <si>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</si>
  <si>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</si>
  <si>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</si>
  <si>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</si>
  <si>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</si>
  <si>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</si>
  <si>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</si>
  <si>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</si>
  <si>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</si>
  <si>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</si>
  <si>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</si>
  <si>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</si>
  <si>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</si>
  <si>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</si>
  <si>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</si>
  <si>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</si>
  <si>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</si>
  <si>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</si>
  <si>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</si>
  <si>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</si>
  <si>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</si>
  <si>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</si>
  <si>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</si>
  <si>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</si>
  <si>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</si>
  <si>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</si>
  <si>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</si>
  <si>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</si>
  <si>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</si>
  <si>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</si>
  <si>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</si>
  <si>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</si>
  <si>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</si>
  <si>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</si>
  <si>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</si>
  <si>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</si>
  <si>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</si>
  <si>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</si>
  <si>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</si>
  <si>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</si>
  <si>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</si>
  <si>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</si>
  <si>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</si>
  <si>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</si>
  <si>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</si>
  <si>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</si>
  <si>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</si>
  <si>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</si>
  <si>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</si>
  <si>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</si>
  <si>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</si>
  <si>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</si>
  <si>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</si>
  <si>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</si>
  <si>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</si>
  <si>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</si>
  <si>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</si>
  <si>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</si>
  <si>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</si>
  <si>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</si>
  <si>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</si>
  <si>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</si>
  <si>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</si>
  <si>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</si>
  <si>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</si>
  <si>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</si>
  <si>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</si>
  <si>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</si>
  <si>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</si>
  <si>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</si>
  <si>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</si>
  <si>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</si>
  <si>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</si>
  <si>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</si>
  <si>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</si>
  <si>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</si>
  <si>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</si>
  <si>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</si>
  <si>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</si>
  <si>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</si>
  <si>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</si>
  <si>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</si>
  <si>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</si>
  <si>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</si>
  <si>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</si>
  <si>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</si>
  <si>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</si>
  <si>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</si>
  <si>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</si>
  <si>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</si>
  <si>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</si>
  <si>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</si>
  <si>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</si>
  <si>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</si>
  <si>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</si>
  <si>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</si>
  <si>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</si>
  <si>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</si>
  <si>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</si>
  <si>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</si>
  <si>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</si>
  <si>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</si>
  <si>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</si>
  <si>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</si>
  <si>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</si>
  <si>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</si>
  <si>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</si>
  <si>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</si>
  <si>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</si>
  <si>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</si>
  <si>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</si>
  <si>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</si>
  <si>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</si>
  <si>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</si>
  <si>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</si>
  <si>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</si>
  <si>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</si>
  <si>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</si>
  <si>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</si>
  <si>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</si>
  <si>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</si>
  <si>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</si>
  <si>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</si>
  <si>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</si>
  <si>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</si>
  <si>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</si>
  <si>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</si>
  <si>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</si>
  <si>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</si>
  <si>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</si>
  <si>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</si>
  <si>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</si>
  <si>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</si>
  <si>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</si>
  <si>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</si>
  <si>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</si>
  <si>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</si>
  <si>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</si>
  <si>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</si>
  <si>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</si>
  <si>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</si>
  <si>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</si>
  <si>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</si>
  <si>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</si>
  <si>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</si>
  <si>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</si>
  <si>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</si>
  <si>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</si>
  <si>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</si>
  <si>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</si>
  <si>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</si>
  <si>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</si>
  <si>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</si>
  <si>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</si>
  <si>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</si>
  <si>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</si>
  <si>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</si>
  <si>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</si>
  <si>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</si>
  <si>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</si>
  <si>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</si>
  <si>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</si>
  <si>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</si>
  <si>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</si>
  <si>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</si>
  <si>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</si>
  <si>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</si>
  <si>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</si>
  <si>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</si>
  <si>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</si>
  <si>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</si>
  <si>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</si>
  <si>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</si>
  <si>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</si>
  <si>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</si>
  <si>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</si>
  <si>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</si>
  <si>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</si>
  <si>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</si>
  <si>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</si>
  <si>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</si>
  <si>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</si>
  <si>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</si>
  <si>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</si>
  <si>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</si>
  <si>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</si>
  <si>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</si>
  <si>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</si>
  <si>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</si>
  <si>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</si>
  <si>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</si>
  <si>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</si>
  <si>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</si>
  <si>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</si>
  <si>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</si>
  <si>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</si>
  <si>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</si>
  <si>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</si>
  <si>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</si>
  <si>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</si>
  <si>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</si>
  <si>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</si>
  <si>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</si>
  <si>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</si>
  <si>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</si>
  <si>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</si>
  <si>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</si>
  <si>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</si>
  <si>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</si>
  <si>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</si>
  <si>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</si>
  <si>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</si>
  <si>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</si>
  <si>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</si>
  <si>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</si>
  <si>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</si>
  <si>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</si>
  <si>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</si>
  <si>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</si>
  <si>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</si>
  <si>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</si>
  <si>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</si>
  <si>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</si>
  <si>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</si>
  <si>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</si>
  <si>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</si>
  <si>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</si>
  <si>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</si>
  <si>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</si>
  <si>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</si>
  <si>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</si>
  <si>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</si>
  <si>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</si>
  <si>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</si>
  <si>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</si>
  <si>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</si>
  <si>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</si>
  <si>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</si>
  <si>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</si>
  <si>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</si>
  <si>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</si>
  <si>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</si>
  <si>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</si>
  <si>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</si>
  <si>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</si>
  <si>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</si>
  <si>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</si>
  <si>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</si>
  <si>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</si>
  <si>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</si>
  <si>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</si>
  <si>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</si>
  <si>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</si>
  <si>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</si>
  <si>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</si>
  <si>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</si>
  <si>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</si>
  <si>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</si>
  <si>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</si>
  <si>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</si>
  <si>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</si>
  <si>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</si>
  <si>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</si>
  <si>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</si>
  <si>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</si>
  <si>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</si>
  <si>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</si>
  <si>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</si>
  <si>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</si>
  <si>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</si>
  <si>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</si>
  <si>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</si>
  <si>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</si>
  <si>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</si>
  <si>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</si>
  <si>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</si>
  <si>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</si>
  <si>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</si>
  <si>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</si>
  <si>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</si>
  <si>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</si>
  <si>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</si>
  <si>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</si>
  <si>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</si>
  <si>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</si>
  <si>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</si>
  <si>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</si>
  <si>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</si>
  <si>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</si>
  <si>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</si>
  <si>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</si>
  <si>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</si>
  <si>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</si>
  <si>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</si>
  <si>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</si>
  <si>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</si>
  <si>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</si>
  <si>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</si>
  <si>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</si>
  <si>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</si>
  <si>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</si>
  <si>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</si>
  <si>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</si>
  <si>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</si>
  <si>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</si>
  <si>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</si>
  <si>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</si>
  <si>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</si>
  <si>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</si>
  <si>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</si>
  <si>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</si>
  <si>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</si>
  <si>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</si>
  <si>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</si>
  <si>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</si>
  <si>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</si>
  <si>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</si>
  <si>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</si>
  <si>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</si>
  <si>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</si>
  <si>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</si>
  <si>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</si>
  <si>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</si>
  <si>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</si>
  <si>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</si>
  <si>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</si>
  <si>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</si>
  <si>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</si>
  <si>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</si>
  <si>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</si>
  <si>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</si>
  <si>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</si>
  <si>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</si>
  <si>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</si>
  <si>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</si>
  <si>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</si>
  <si>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</si>
  <si>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</si>
  <si>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</si>
  <si>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</si>
  <si>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</si>
  <si>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</si>
  <si>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</si>
  <si>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</si>
  <si>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</si>
  <si>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</si>
  <si>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</si>
  <si>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</si>
  <si>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</si>
  <si>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</si>
  <si>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</si>
  <si>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</si>
  <si>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</si>
  <si>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</si>
  <si>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</si>
  <si>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</si>
  <si>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</si>
  <si>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</si>
  <si>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</si>
  <si>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</si>
  <si>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</si>
  <si>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</si>
  <si>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</si>
  <si>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</si>
  <si>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</si>
  <si>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</si>
  <si>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</si>
  <si>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</si>
  <si>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</si>
  <si>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</si>
  <si>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</si>
  <si>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</si>
  <si>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</si>
  <si>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</si>
  <si>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</si>
  <si>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</si>
  <si>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</si>
  <si>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</si>
  <si>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</si>
  <si>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</si>
  <si>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</si>
  <si>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</si>
  <si>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</si>
  <si>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</si>
  <si>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</si>
  <si>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</si>
  <si>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</si>
  <si>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</si>
  <si>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</si>
  <si>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</si>
  <si>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</si>
  <si>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</si>
  <si>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</si>
  <si>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</si>
  <si>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</si>
  <si>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</si>
  <si>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</si>
  <si>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</si>
  <si>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</si>
  <si>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</si>
  <si>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</si>
  <si>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</si>
  <si>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</si>
  <si>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</si>
  <si>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</si>
  <si>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</si>
  <si>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</si>
  <si>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</si>
  <si>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</si>
  <si>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</si>
  <si>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</si>
  <si>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</si>
  <si>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</si>
  <si>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</si>
  <si>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</si>
  <si>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</si>
  <si>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</si>
  <si>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</si>
  <si>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</si>
  <si>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</si>
  <si>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</si>
  <si>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</si>
  <si>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</si>
  <si>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</si>
  <si>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</si>
  <si>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</si>
  <si>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</si>
  <si>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</si>
  <si>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</si>
  <si>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</si>
  <si>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</si>
  <si>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</si>
  <si>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</si>
  <si>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</si>
  <si>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</si>
  <si>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</si>
  <si>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</si>
  <si>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</si>
  <si>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</si>
  <si>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</si>
  <si>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</si>
  <si>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</si>
  <si>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</si>
  <si>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</si>
  <si>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</si>
  <si>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</si>
  <si>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</si>
  <si>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</si>
  <si>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</si>
  <si>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</si>
  <si>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</si>
  <si>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</si>
  <si>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</si>
  <si>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</si>
  <si>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</si>
  <si>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</si>
  <si>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</si>
  <si>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</si>
  <si>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</si>
  <si>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</si>
  <si>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</si>
  <si>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</si>
  <si>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</si>
  <si>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</si>
  <si>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</si>
  <si>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</si>
  <si>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</si>
  <si>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</si>
  <si>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</si>
  <si>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</si>
  <si>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</si>
  <si>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</si>
  <si>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</si>
  <si>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</si>
  <si>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</si>
  <si>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</si>
  <si>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</si>
  <si>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</si>
  <si>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</si>
  <si>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</si>
  <si>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</si>
  <si>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</si>
  <si>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</si>
  <si>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</si>
  <si>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</si>
  <si>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</si>
  <si>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</si>
  <si>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</si>
  <si>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</si>
  <si>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</si>
  <si>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</si>
  <si>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</si>
  <si>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</si>
  <si>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</si>
  <si>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</si>
  <si>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</si>
  <si>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</si>
  <si>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</si>
  <si>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</si>
  <si>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</si>
  <si>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</si>
  <si>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</si>
  <si>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</si>
  <si>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</si>
  <si>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</si>
  <si>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</si>
  <si>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</si>
  <si>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</si>
  <si>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</si>
  <si>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</si>
  <si>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</si>
  <si>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</si>
  <si>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</si>
  <si>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</si>
  <si>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</si>
  <si>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</si>
  <si>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</si>
  <si>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</si>
  <si>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</si>
  <si>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</si>
  <si>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</si>
  <si>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</si>
  <si>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</si>
  <si>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</si>
  <si>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</si>
  <si>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</si>
  <si>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</si>
  <si>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</si>
  <si>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</si>
  <si>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</si>
  <si>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</si>
  <si>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</si>
  <si>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</si>
  <si>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</si>
  <si>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</si>
  <si>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</si>
  <si>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</si>
  <si>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</si>
  <si>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</si>
  <si>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</si>
  <si>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</si>
  <si>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</si>
  <si>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</si>
  <si>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</si>
  <si>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</si>
  <si>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</si>
  <si>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</si>
  <si>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</si>
  <si>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</si>
  <si>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</si>
  <si>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</si>
  <si>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</si>
  <si>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</si>
  <si>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</si>
  <si>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</si>
  <si>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</si>
  <si>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</si>
  <si>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</si>
  <si>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</si>
  <si>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</si>
  <si>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</si>
  <si>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</si>
  <si>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</si>
  <si>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</si>
  <si>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</si>
  <si>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</si>
  <si>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</si>
  <si>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</si>
  <si>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</si>
  <si>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</si>
  <si>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</si>
  <si>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</si>
  <si>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</si>
  <si>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</si>
  <si>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</si>
  <si>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</si>
  <si>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</si>
  <si>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</si>
  <si>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</si>
  <si>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</si>
  <si>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</si>
  <si>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</si>
  <si>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</si>
  <si>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</si>
  <si>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</si>
  <si>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</si>
  <si>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</si>
  <si>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</si>
  <si>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</si>
  <si>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</si>
  <si>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</si>
  <si>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</si>
  <si>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</si>
  <si>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</si>
  <si>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</si>
  <si>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</si>
  <si>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</si>
  <si>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</si>
  <si>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</si>
  <si>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</si>
  <si>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</si>
  <si>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</si>
  <si>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</si>
  <si>
    <t>SUPERMAXI</t>
  </si>
  <si>
    <t xml:space="preserve">INTERAGUA 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</si>
  <si>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</si>
  <si>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</si>
  <si>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</si>
  <si>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</si>
  <si>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</si>
  <si>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</si>
  <si>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</si>
  <si>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</si>
  <si>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</si>
  <si>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</si>
  <si>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</si>
  <si>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</si>
  <si>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</si>
  <si>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</si>
  <si>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</si>
  <si>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</si>
  <si>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 xml:space="preserve">JAIME OLMEDO ABRIL </t>
  </si>
  <si>
    <t xml:space="preserve">CHANGOLUIZA ZAPATA HERMANOS </t>
  </si>
  <si>
    <t>AD</t>
  </si>
  <si>
    <t>ADELANTO PORRAS</t>
  </si>
  <si>
    <t>NUÑES DE LA ROSA RICHARD</t>
  </si>
  <si>
    <t>ADELANTO LETRAS</t>
  </si>
  <si>
    <t>ADELANTO VIAJE A UIO</t>
  </si>
  <si>
    <t xml:space="preserve">ADELANTO DE ESTIVA </t>
  </si>
  <si>
    <t>FLEXNET</t>
  </si>
  <si>
    <t>7 DIAS DE TRABAJO EN OFICI</t>
  </si>
  <si>
    <t xml:space="preserve">MENSUAL SEPTIEMBRE </t>
  </si>
  <si>
    <t xml:space="preserve">MENSUAL OCTUBRE </t>
  </si>
  <si>
    <t>ADELANTO SEMVRA UIO PAB</t>
  </si>
  <si>
    <t xml:space="preserve">ABRILTRASNS TERRENO </t>
  </si>
  <si>
    <t xml:space="preserve">ADELANTO NESTLE UIO </t>
  </si>
  <si>
    <t>ADELANTO NESTLE UIO</t>
  </si>
  <si>
    <t xml:space="preserve">BETTY </t>
  </si>
  <si>
    <t>WENDI</t>
  </si>
  <si>
    <t>VILLAMARIN</t>
  </si>
  <si>
    <t xml:space="preserve">VILLAMARIN </t>
  </si>
  <si>
    <t xml:space="preserve">JANETH CHANGOLUISA </t>
  </si>
  <si>
    <t xml:space="preserve">JORGE ABRIL </t>
  </si>
  <si>
    <t xml:space="preserve">CENTETRANS </t>
  </si>
  <si>
    <t>aloag</t>
  </si>
  <si>
    <t>milagro</t>
  </si>
  <si>
    <t>adealnto estiva</t>
  </si>
  <si>
    <t>adelanto estiva</t>
  </si>
  <si>
    <t>ADELANTO LETRA MAN</t>
  </si>
  <si>
    <t>MILTON ABRIL FRANKIN</t>
  </si>
  <si>
    <t>JUAN PINOS</t>
  </si>
  <si>
    <t>PAG</t>
  </si>
  <si>
    <t xml:space="preserve">SALIDA E INGRESO AL IESS PAUL-JORDY </t>
  </si>
  <si>
    <t>ABRILTRASN AGUA</t>
  </si>
  <si>
    <t>TRANSRIODAMAS</t>
  </si>
  <si>
    <t>CENTETRANS</t>
  </si>
  <si>
    <t xml:space="preserve">CENTENO </t>
  </si>
  <si>
    <t>Q.G.C</t>
  </si>
  <si>
    <t>58225299-1</t>
  </si>
  <si>
    <t xml:space="preserve">VILLAMARIN- CHACHA </t>
  </si>
  <si>
    <t>58225299-2</t>
  </si>
  <si>
    <t>NURY ALVARADO</t>
  </si>
  <si>
    <t>58225299-3</t>
  </si>
  <si>
    <t xml:space="preserve">PERSEO ALFA </t>
  </si>
  <si>
    <t>PERSEO ALFA</t>
  </si>
  <si>
    <t>58225298-2</t>
  </si>
  <si>
    <t xml:space="preserve">LUIS VILLACIS </t>
  </si>
  <si>
    <t>172-171</t>
  </si>
  <si>
    <t>COTRAPEC</t>
  </si>
  <si>
    <t>58225299-4</t>
  </si>
  <si>
    <t>1426-1425</t>
  </si>
  <si>
    <t>ELEZABETH SANDOVAL</t>
  </si>
  <si>
    <t xml:space="preserve">NURI ALVARADO </t>
  </si>
  <si>
    <t>ECUACAO</t>
  </si>
  <si>
    <t>Cristian Abril JAIME ABRIL</t>
  </si>
  <si>
    <t xml:space="preserve">ADELANTO VIAJES </t>
  </si>
  <si>
    <t>QUITO BODE</t>
  </si>
  <si>
    <t>QUITO BODEGA</t>
  </si>
  <si>
    <t>ROSADO PALET</t>
  </si>
  <si>
    <t>JAIME</t>
  </si>
  <si>
    <t xml:space="preserve">STANBY FAMILIA </t>
  </si>
  <si>
    <t xml:space="preserve">FAMILIA UIO </t>
  </si>
  <si>
    <t>PIDACO</t>
  </si>
  <si>
    <t>MARIA YAIDACELA</t>
  </si>
  <si>
    <t>SALDOS NOMINA ALFREDO WILLIAM</t>
  </si>
  <si>
    <t>58261053-1</t>
  </si>
  <si>
    <t>OCTAVIO JINVER CEDEÑO</t>
  </si>
  <si>
    <t>58340939-1</t>
  </si>
  <si>
    <t>JORGE ABRIL</t>
  </si>
  <si>
    <t>58340938-1</t>
  </si>
  <si>
    <t>58340938-2</t>
  </si>
  <si>
    <t>COTRANPECC</t>
  </si>
  <si>
    <t>ALEXIX CABRERA</t>
  </si>
  <si>
    <t>58340938-3</t>
  </si>
  <si>
    <t xml:space="preserve">REBOTE DE DEPOSITO </t>
  </si>
  <si>
    <t xml:space="preserve">NOVIEMBRE </t>
  </si>
  <si>
    <t xml:space="preserve">COMBUSTIBLE 16-31 OCTUBRE </t>
  </si>
  <si>
    <t>N-M</t>
  </si>
  <si>
    <t>INDUSUR</t>
  </si>
  <si>
    <t xml:space="preserve">ADELANTO DE EACEITE </t>
  </si>
  <si>
    <t>ADELANTO TERRENO</t>
  </si>
  <si>
    <t>CRISTIAN MILTON PATRICIO</t>
  </si>
  <si>
    <t>VENTANAS</t>
  </si>
  <si>
    <t xml:space="preserve">GABETAS </t>
  </si>
  <si>
    <t xml:space="preserve">LOMAS </t>
  </si>
  <si>
    <t>BOB</t>
  </si>
  <si>
    <t xml:space="preserve">PALETS UIO </t>
  </si>
  <si>
    <t>ADELANTO ALDIA LOJA</t>
  </si>
  <si>
    <t>LOJA</t>
  </si>
  <si>
    <t>RASTREO CARSYNC</t>
  </si>
  <si>
    <t>PAGO IESS ALFREDO SANDOVAL</t>
  </si>
  <si>
    <t>PAGO IESS PAUL GRANJA</t>
  </si>
  <si>
    <t>PAGO IESS EDER LOPEZ</t>
  </si>
  <si>
    <t>DIMABRU</t>
  </si>
  <si>
    <t>TIA GY</t>
  </si>
  <si>
    <t xml:space="preserve">MACHALA </t>
  </si>
  <si>
    <t>Pago letra sinotruc</t>
  </si>
  <si>
    <t>FELBENITRANS</t>
  </si>
  <si>
    <t>TERRENO ABRILTRANS</t>
  </si>
  <si>
    <t>RELLENO ABRILTRANS</t>
  </si>
  <si>
    <t>JUAN MORENO</t>
  </si>
  <si>
    <t>ADELANTO rosado uio</t>
  </si>
  <si>
    <t xml:space="preserve">ADELANTO embapres </t>
  </si>
  <si>
    <t xml:space="preserve">INALECSA </t>
  </si>
  <si>
    <t xml:space="preserve">JHONSON </t>
  </si>
  <si>
    <t xml:space="preserve">ADELANTO DE VILLAQUIRAN </t>
  </si>
  <si>
    <t>ENBAPRES</t>
  </si>
  <si>
    <t>ROSADO UIO</t>
  </si>
  <si>
    <t>ENVAPRES</t>
  </si>
  <si>
    <t>UVA</t>
  </si>
  <si>
    <t xml:space="preserve">EMBAPRES </t>
  </si>
  <si>
    <t xml:space="preserve">STANBY DIFARE </t>
  </si>
  <si>
    <t>STANDBY</t>
  </si>
  <si>
    <t>JAIME CRISTIAN JUAN</t>
  </si>
  <si>
    <t>CRISTIAN MATERIAL</t>
  </si>
  <si>
    <t xml:space="preserve">JUAN CARLOS PINOS </t>
  </si>
  <si>
    <t xml:space="preserve">PAGO DE ELIZABETH SANDOVAL </t>
  </si>
  <si>
    <t>PAGO DE MARCELO SANDOVAL</t>
  </si>
  <si>
    <t>inpaecsa</t>
  </si>
  <si>
    <t>AMBATO</t>
  </si>
  <si>
    <t xml:space="preserve">RANSA </t>
  </si>
  <si>
    <t>TRANPORTES QGC</t>
  </si>
  <si>
    <t>TALLERES PORRAS</t>
  </si>
  <si>
    <t xml:space="preserve">CAMIONES Y BUSES </t>
  </si>
  <si>
    <t>PORRAS</t>
  </si>
  <si>
    <t>LISSETE SANDOVAL</t>
  </si>
  <si>
    <t xml:space="preserve">PAGO DE CAMBIO DE ACEITE </t>
  </si>
  <si>
    <t xml:space="preserve">PAGO DE MATRICULA </t>
  </si>
  <si>
    <t xml:space="preserve">ADAELANTO </t>
  </si>
  <si>
    <t>CHRISTIAN SANDOVAL</t>
  </si>
  <si>
    <t xml:space="preserve">ANTHONY PORRAS </t>
  </si>
  <si>
    <t>58551890-1</t>
  </si>
  <si>
    <t>PAGO DE REPUESTOS AUTO</t>
  </si>
  <si>
    <t>ADELANTO MESNUAL ANTHOMY</t>
  </si>
  <si>
    <t>PAGO</t>
  </si>
  <si>
    <t>ADELANTO EMBAPRES</t>
  </si>
  <si>
    <t>ADELANTO TUTI EMBA</t>
  </si>
  <si>
    <t>ADELANTO HB ALD</t>
  </si>
  <si>
    <t>rosadp</t>
  </si>
  <si>
    <t xml:space="preserve">LECHE </t>
  </si>
  <si>
    <t xml:space="preserve">FLEXNET </t>
  </si>
  <si>
    <t>EDS ELOY ALFARO DURAN</t>
  </si>
  <si>
    <t>COMBUSTIBLE 1-15 NOVIEMBRE</t>
  </si>
  <si>
    <t>ADLANTO ESTIVA</t>
  </si>
  <si>
    <t xml:space="preserve">TERRANET </t>
  </si>
  <si>
    <t>TERRANET</t>
  </si>
  <si>
    <t xml:space="preserve">JUAN MORENO </t>
  </si>
  <si>
    <t>CRISTIAN ABRIL jua jaime milton  }</t>
  </si>
  <si>
    <t xml:space="preserve">ADELANTO VILLAQUIRAN </t>
  </si>
  <si>
    <t>ADELANTO TIA QUITO</t>
  </si>
  <si>
    <t>ALOAG</t>
  </si>
  <si>
    <t xml:space="preserve">ADELANTO estiva </t>
  </si>
  <si>
    <t>ADELANTO UNILEVER UIO</t>
  </si>
  <si>
    <t>ADELANTO DE UNILEVER</t>
  </si>
  <si>
    <t>CRISTIAN ADELANTO UNILEVER</t>
  </si>
  <si>
    <t>JAIME OLMEDO ABRIL</t>
  </si>
  <si>
    <t>MENSUAL</t>
  </si>
  <si>
    <t xml:space="preserve">ADELANTO JUAN MILTON MARCELO CRISTIAN </t>
  </si>
  <si>
    <t>ADELANTO JUAN CRISTIAN MARCELO</t>
  </si>
  <si>
    <t>AD FACT SIN ATS</t>
  </si>
  <si>
    <t>ADELANTO LETRA CARRO VIATICO</t>
  </si>
  <si>
    <t xml:space="preserve">ADELANTO JUAN CRISTIAN </t>
  </si>
  <si>
    <t>BAYRON CANDO</t>
  </si>
  <si>
    <t xml:space="preserve">ADELANTO CRISTIAN </t>
  </si>
  <si>
    <t>MARCELO JARAMILLO</t>
  </si>
  <si>
    <t>PICA</t>
  </si>
  <si>
    <t>ADELANTO FRANKLIN</t>
  </si>
  <si>
    <t>MENSUAL ALFREDO WILLIAM</t>
  </si>
  <si>
    <t>MENSUAL ALFREDO</t>
  </si>
  <si>
    <t xml:space="preserve">MENSUAL WILLIAM </t>
  </si>
  <si>
    <t>ADELANTO UNILEVER WUITO</t>
  </si>
  <si>
    <t>ADELANTO HB</t>
  </si>
  <si>
    <t>11/16/2023</t>
  </si>
  <si>
    <t>11/17/2023</t>
  </si>
  <si>
    <t>11/19/2023</t>
  </si>
  <si>
    <t>11/20/2023</t>
  </si>
  <si>
    <t>11/21/2023</t>
  </si>
  <si>
    <t>11/22/2023</t>
  </si>
  <si>
    <t>11/23/2023</t>
  </si>
  <si>
    <t>11/24/2023</t>
  </si>
  <si>
    <t>11/25/2023</t>
  </si>
  <si>
    <t>11/26/2023</t>
  </si>
  <si>
    <t>11/27/2023</t>
  </si>
  <si>
    <t>11/28/2023</t>
  </si>
  <si>
    <t>11/29/2023</t>
  </si>
  <si>
    <t>11/30/2023</t>
  </si>
  <si>
    <t>MILTON  ABRIL</t>
  </si>
  <si>
    <t>adelanto par banco</t>
  </si>
  <si>
    <t>SALDO CREDITO DEL AUSTRO</t>
  </si>
  <si>
    <t xml:space="preserve">adelanto POR VIAJES Y CONTENEDOR </t>
  </si>
  <si>
    <t xml:space="preserve">COMBUSTIBLE 16-30 NOVIEMBRE </t>
  </si>
  <si>
    <t xml:space="preserve">IESS NOVIEMBRE </t>
  </si>
  <si>
    <t>JORDY SANDOVAL IESS</t>
  </si>
  <si>
    <t xml:space="preserve">IESS MABELL MECIAS </t>
  </si>
  <si>
    <t xml:space="preserve">cristianabril </t>
  </si>
  <si>
    <t xml:space="preserve">ROSA MOYA </t>
  </si>
  <si>
    <t xml:space="preserve">NOMINA </t>
  </si>
  <si>
    <t>ADELANTO ESTIVA VILLAQUIRAN</t>
  </si>
  <si>
    <t xml:space="preserve">CORDOVILLA </t>
  </si>
  <si>
    <t>TIA LOMAS</t>
  </si>
  <si>
    <t>TIA QUITO</t>
  </si>
  <si>
    <t>CORDOVILLA</t>
  </si>
  <si>
    <t xml:space="preserve">RASTREO CARSYNC </t>
  </si>
  <si>
    <t>RASTREO ICCSE JULIO</t>
  </si>
  <si>
    <t xml:space="preserve">DIMEVAR </t>
  </si>
  <si>
    <t>PAGO MENSUAL</t>
  </si>
  <si>
    <t>ICCE CIA</t>
  </si>
  <si>
    <t>PAGO QUINCENA</t>
  </si>
  <si>
    <t>PAGO PLANILLA</t>
  </si>
  <si>
    <t xml:space="preserve">MATERIAL ABRILTRANS </t>
  </si>
  <si>
    <t>CHANGOLUIZA</t>
  </si>
  <si>
    <t>QGC</t>
  </si>
  <si>
    <t>ICSSE</t>
  </si>
  <si>
    <t>FA</t>
  </si>
  <si>
    <t>PAGO LETRA SINOTRUK</t>
  </si>
  <si>
    <t>GANGA</t>
  </si>
  <si>
    <t>CREDITOS</t>
  </si>
  <si>
    <t xml:space="preserve">PATRICIO SOLA </t>
  </si>
  <si>
    <t>SEMVRa</t>
  </si>
  <si>
    <t>JUAN ABRIL100 COMPAÑIA150</t>
  </si>
  <si>
    <t xml:space="preserve">JHONY ZAMBRANO </t>
  </si>
  <si>
    <t xml:space="preserve">DURAN MAB </t>
  </si>
  <si>
    <t>SUPERIOR</t>
  </si>
  <si>
    <t>CALDERON</t>
  </si>
  <si>
    <t xml:space="preserve">MARCELO ZAPATA </t>
  </si>
  <si>
    <t xml:space="preserve">CAL </t>
  </si>
  <si>
    <t xml:space="preserve">BEATRIS QUILLUPANGUI </t>
  </si>
  <si>
    <t>RASTREO ICCSE AGOSTO</t>
  </si>
  <si>
    <t xml:space="preserve">RASTREO ICCSE  juLIO </t>
  </si>
  <si>
    <t>RASTREO ICCSE juLIO</t>
  </si>
  <si>
    <t>RASTREO ICCSE Julio</t>
  </si>
  <si>
    <t>INGRESO DE JEFFERSON PORTILLA IESS</t>
  </si>
  <si>
    <t>SALIDA DE JORDY SANDOVAL IESS</t>
  </si>
  <si>
    <t>CRISTIAN - ABRILTRANS</t>
  </si>
  <si>
    <t>12/13/2023</t>
  </si>
  <si>
    <t>12/14/2023</t>
  </si>
  <si>
    <t>12/15/2023</t>
  </si>
  <si>
    <t xml:space="preserve">COMBUSTIBLE 1 al 15 DICIEMBRE </t>
  </si>
  <si>
    <t xml:space="preserve">SANTA ELENA </t>
  </si>
  <si>
    <t xml:space="preserve">LECHE ANDINA </t>
  </si>
  <si>
    <t xml:space="preserve">RANZA UIO </t>
  </si>
  <si>
    <t>SUPERIOR UIO</t>
  </si>
  <si>
    <t xml:space="preserve">SUPERIOR UIO </t>
  </si>
  <si>
    <t xml:space="preserve">UNILEVER DIFRE </t>
  </si>
  <si>
    <t>STANBY UNILE</t>
  </si>
  <si>
    <t>EMBAPRES</t>
  </si>
  <si>
    <t>CRISTIAN JUAN -MILTON</t>
  </si>
  <si>
    <t>ADELANTO ALFREDO SANDOVAL</t>
  </si>
  <si>
    <t xml:space="preserve">DICIEMBRE </t>
  </si>
  <si>
    <t xml:space="preserve">TOTAL PAGOS </t>
  </si>
  <si>
    <t xml:space="preserve">ADELANTO UNILEVER ALOAG </t>
  </si>
  <si>
    <t xml:space="preserve">ADELANTO UNILEVER MACHALA </t>
  </si>
  <si>
    <t xml:space="preserve">DIPOR </t>
  </si>
  <si>
    <t xml:space="preserve">BABAHOYO </t>
  </si>
  <si>
    <t>DEBITO DE VIAJES CERVEZA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</si>
</sst>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(&quot;$&quot;\ * #,##0.00_);_(&quot;$&quot;\ * \(#,##0.00\);_(&quot;$&quot;\ * &quot;-&quot;??_);_(@_)"/>
    <numFmt numFmtId="43" formatCode="_(* #,##0.00_);_(* \(#,##0.00\);_(* &quot;-&quot;??_);_(@_)"/>
    <numFmt numFmtId="164" formatCode="_ &quot;$&quot;* #,##0.00_ ;_ &quot;$&quot;* \-#,##0.00_ ;_ &quot;$&quot;* &quot;-&quot;??_ ;_ @_ "/>
    <numFmt numFmtId="165" formatCode="&quot;$&quot;\ #,##0.00"/>
    <numFmt numFmtId="166" formatCode="_-* #,##0.00\ _€_-;\-* #,##0.00\ _€_-;_-* &quot;-&quot;??\ _€_-;_-@_-"/>
    <numFmt numFmtId="167" formatCode="yyyy/mm/dd"/>
    <numFmt numFmtId="168" formatCode="&quot;$&quot;#,##0.00"/>
  </numFmts>
  <fonts count="4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rgb="FF000000"/>
      <name val="Verdana"/>
      <family val="2"/>
    </font>
    <font>
      <sz val="18"/>
      <color theme="1"/>
      <name val="Calibri"/>
      <family val="2"/>
      <scheme val="minor"/>
    </font>
    <font>
      <b/>
      <sz val="18"/>
      <color rgb="FF0070C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73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4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4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44" fontId="0" fillId="2" borderId="1" xfId="1" applyFont="1" applyFill="1" applyBorder="1"/>
    <xf numFmtId="0" fontId="0" fillId="4" borderId="0" xfId="0" applyFill="1"/>
    <xf numFmtId="44" fontId="0" fillId="0" borderId="1" xfId="0" applyNumberFormat="1" applyBorder="1"/>
    <xf numFmtId="165" fontId="2" fillId="0" borderId="0" xfId="0" applyNumberFormat="1" applyFont="1"/>
    <xf numFmtId="165" fontId="0" fillId="0" borderId="0" xfId="0" applyNumberFormat="1"/>
    <xf numFmtId="165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4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6" fontId="0" fillId="0" borderId="0" xfId="2" applyFont="1" applyBorder="1"/>
    <xf numFmtId="166" fontId="0" fillId="0" borderId="0" xfId="0" applyNumberFormat="1"/>
    <xf numFmtId="166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5" fontId="0" fillId="0" borderId="1" xfId="0" applyNumberFormat="1" applyBorder="1"/>
    <xf numFmtId="165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44" fontId="0" fillId="3" borderId="1" xfId="1" applyFont="1" applyFill="1" applyBorder="1"/>
    <xf numFmtId="44" fontId="0" fillId="0" borderId="0" xfId="0" applyNumberFormat="1"/>
    <xf numFmtId="0" fontId="0" fillId="0" borderId="0" xfId="3" applyNumberFormat="1" applyFont="1" applyBorder="1"/>
    <xf numFmtId="4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44" fontId="0" fillId="2" borderId="14" xfId="1" applyFont="1" applyFill="1" applyBorder="1"/>
    <xf numFmtId="0" fontId="4" fillId="3" borderId="0" xfId="0" applyFont="1" applyFill="1" applyAlignment="1">
      <alignment horizontal="center"/>
    </xf>
    <xf numFmtId="4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4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6" fontId="20" fillId="0" borderId="0" xfId="2" applyFont="1" applyFill="1" applyBorder="1"/>
    <xf numFmtId="166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4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5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5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5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7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4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8" fontId="28" fillId="0" borderId="16" xfId="0" applyNumberFormat="1" applyFont="1" applyBorder="1" applyAlignment="1">
      <alignment wrapText="1"/>
    </xf>
    <xf numFmtId="168" fontId="0" fillId="0" borderId="0" xfId="0" applyNumberFormat="1"/>
    <xf numFmtId="0" fontId="2" fillId="3" borderId="2" xfId="0" applyFont="1" applyFill="1" applyBorder="1" applyAlignment="1">
      <alignment horizontal="center"/>
    </xf>
    <xf numFmtId="44" fontId="2" fillId="3" borderId="14" xfId="1" applyFont="1" applyFill="1" applyBorder="1" applyAlignment="1">
      <alignment horizontal="center"/>
    </xf>
    <xf numFmtId="44" fontId="2" fillId="3" borderId="17" xfId="1" applyFont="1" applyFill="1" applyBorder="1" applyAlignment="1">
      <alignment horizontal="center"/>
    </xf>
    <xf numFmtId="168" fontId="28" fillId="0" borderId="1" xfId="0" applyNumberFormat="1" applyFont="1" applyBorder="1" applyAlignment="1">
      <alignment wrapText="1"/>
    </xf>
    <xf numFmtId="168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4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8" fontId="2" fillId="0" borderId="0" xfId="0" applyNumberFormat="1" applyFont="1"/>
    <xf numFmtId="164" fontId="0" fillId="0" borderId="1" xfId="0" applyNumberFormat="1" applyBorder="1"/>
    <xf numFmtId="4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4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4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16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164" fontId="35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14" fontId="2" fillId="0" borderId="0" xfId="0" applyNumberFormat="1" applyFont="1"/>
    <xf numFmtId="0" fontId="37" fillId="0" borderId="0" xfId="0" applyFont="1"/>
    <xf numFmtId="0" fontId="35" fillId="3" borderId="1" xfId="0" applyFont="1" applyFill="1" applyBorder="1" applyAlignment="1">
      <alignment horizontal="right"/>
    </xf>
    <xf numFmtId="0" fontId="35" fillId="3" borderId="1" xfId="0" applyFont="1" applyFill="1" applyBorder="1" applyAlignment="1">
      <alignment horizontal="right" vertical="center"/>
    </xf>
    <xf numFmtId="0" fontId="34" fillId="3" borderId="1" xfId="0" applyFont="1" applyFill="1" applyBorder="1" applyAlignment="1">
      <alignment horizontal="right"/>
    </xf>
    <xf numFmtId="0" fontId="38" fillId="0" borderId="0" xfId="0" applyFont="1" applyAlignment="1">
      <alignment horizontal="right"/>
    </xf>
    <xf numFmtId="164" fontId="0" fillId="2" borderId="1" xfId="0" applyNumberFormat="1" applyFill="1" applyBorder="1"/>
    <xf numFmtId="164" fontId="0" fillId="6" borderId="1" xfId="0" applyNumberFormat="1" applyFill="1" applyBorder="1"/>
    <xf numFmtId="44" fontId="0" fillId="6" borderId="1" xfId="0" applyNumberFormat="1" applyFill="1" applyBorder="1"/>
    <xf numFmtId="0" fontId="25" fillId="0" borderId="0" xfId="0" applyFont="1" applyAlignment="1">
      <alignment horizontal="left" vertical="center" readingOrder="1"/>
    </xf>
    <xf numFmtId="0" fontId="6" fillId="0" borderId="0" xfId="0" applyFont="1"/>
    <xf numFmtId="22" fontId="0" fillId="0" borderId="0" xfId="0" applyNumberFormat="1"/>
    <xf numFmtId="2" fontId="0" fillId="0" borderId="0" xfId="0" applyNumberFormat="1"/>
    <xf numFmtId="44" fontId="0" fillId="3" borderId="1" xfId="0" applyNumberFormat="1" applyFill="1" applyBorder="1"/>
    <xf numFmtId="164" fontId="0" fillId="0" borderId="1" xfId="1" applyNumberFormat="1" applyFont="1" applyBorder="1"/>
    <xf numFmtId="164" fontId="0" fillId="0" borderId="0" xfId="0" applyNumberFormat="1"/>
    <xf numFmtId="164" fontId="2" fillId="0" borderId="1" xfId="0" applyNumberFormat="1" applyFont="1" applyBorder="1"/>
    <xf numFmtId="0" fontId="0" fillId="0" borderId="1" xfId="0" applyBorder="1" applyAlignment="1">
      <alignment horizontal="left"/>
    </xf>
    <xf numFmtId="164" fontId="35" fillId="2" borderId="1" xfId="0" applyNumberFormat="1" applyFont="1" applyFill="1" applyBorder="1" applyAlignment="1">
      <alignment vertical="center"/>
    </xf>
    <xf numFmtId="0" fontId="0" fillId="0" borderId="0" xfId="0" applyAlignment="1">
      <alignment horizontal="center"/>
    </xf>
    <xf numFmtId="0" fontId="40" fillId="3" borderId="0" xfId="0" applyFont="1" applyFill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33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5" xfId="0" applyFont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39" fillId="0" borderId="5" xfId="0" applyFont="1" applyBorder="1" applyAlignment="1">
      <alignment horizontal="center"/>
    </xf>
    <xf numFmtId="0" fontId="36" fillId="0" borderId="5" xfId="0" applyFont="1" applyBorder="1" applyAlignment="1">
      <alignment horizontal="center"/>
    </xf>
    <xf numFmtId="0" fontId="14" fillId="0" borderId="5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3" fillId="0" borderId="0" xfId="2" applyFont="1" applyBorder="1" applyAlignment="1">
      <alignment horizontal="center" vertic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6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962</xdr:row>
      <xdr:rowOff>0</xdr:rowOff>
    </xdr:from>
    <xdr:to>
      <xdr:col>4</xdr:col>
      <xdr:colOff>304800</xdr:colOff>
      <xdr:row>963</xdr:row>
      <xdr:rowOff>114300</xdr:rowOff>
    </xdr:to>
    <xdr:sp macro="" textlink="">
      <xdr:nvSpPr>
        <xdr:cNvPr id="12289" name="AutoShape 1">
          <a:extLst>
            <a:ext uri="{FF2B5EF4-FFF2-40B4-BE49-F238E27FC236}">
              <a16:creationId xmlns:a16="http://schemas.microsoft.com/office/drawing/2014/main" xmlns="" id="{ED41B564-2A0D-4498-A20D-BF97885921DB}"/>
            </a:ext>
          </a:extLst>
        </xdr:cNvPr>
        <xdr:cNvSpPr>
          <a:spLocks noChangeAspect="1" noChangeArrowheads="1"/>
        </xdr:cNvSpPr>
      </xdr:nvSpPr>
      <xdr:spPr bwMode="auto">
        <a:xfrm>
          <a:off x="4067175" y="193633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xmlns="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xmlns="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xmlns="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xmlns="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xmlns="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xmlns="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154081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xmlns="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xmlns="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154081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xmlns="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xmlns="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154081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xmlns="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xmlns="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154081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xmlns="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xmlns="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xmlns="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xmlns="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xmlns="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xmlns="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xmlns="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xmlns="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157</xdr:row>
      <xdr:rowOff>19050</xdr:rowOff>
    </xdr:from>
    <xdr:ext cx="771525" cy="766148"/>
    <xdr:pic>
      <xdr:nvPicPr>
        <xdr:cNvPr id="26" name="21 Imagen">
          <a:extLst>
            <a:ext uri="{FF2B5EF4-FFF2-40B4-BE49-F238E27FC236}">
              <a16:creationId xmlns:a16="http://schemas.microsoft.com/office/drawing/2014/main" xmlns="" id="{CBDD4CC7-31E5-4CAA-BE45-6F76195C71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83588" y="28336315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0"/>
  <sheetViews>
    <sheetView topLeftCell="A1032" workbookViewId="0">
      <selection activeCell="D1050" sqref="D1050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5" t="s">
        <v>28</v>
      </c>
      <c r="I3" s="225"/>
      <c r="J3" s="225"/>
      <c r="V3" s="17"/>
      <c r="AC3" s="224"/>
      <c r="AD3" s="224"/>
      <c r="AE3" s="224"/>
    </row>
    <row r="4" spans="2:41" x14ac:dyDescent="0.25">
      <c r="H4" s="225"/>
      <c r="I4" s="225"/>
      <c r="J4" s="225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6" t="s">
        <v>81</v>
      </c>
      <c r="F8" s="226"/>
      <c r="G8" s="226"/>
      <c r="H8" s="226"/>
      <c r="V8" s="17"/>
      <c r="X8" s="23" t="s">
        <v>32</v>
      </c>
      <c r="Y8" s="20">
        <f>IF(B8="PAGADO",0,C13)</f>
        <v>-261</v>
      </c>
      <c r="AA8" s="226" t="s">
        <v>60</v>
      </c>
      <c r="AB8" s="226"/>
      <c r="AC8" s="226"/>
      <c r="AD8" s="226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NO PAGAR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NO PAGAR</v>
      </c>
      <c r="Y14" s="22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1" t="s">
        <v>7</v>
      </c>
      <c r="AB24" s="222"/>
      <c r="AC24" s="22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0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5" t="s">
        <v>30</v>
      </c>
      <c r="I48" s="225"/>
      <c r="J48" s="225"/>
      <c r="V48" s="17"/>
      <c r="AA48" s="225" t="s">
        <v>31</v>
      </c>
      <c r="AB48" s="225"/>
      <c r="AC48" s="225"/>
    </row>
    <row r="49" spans="2:41" x14ac:dyDescent="0.25">
      <c r="H49" s="225"/>
      <c r="I49" s="225"/>
      <c r="J49" s="225"/>
      <c r="V49" s="17"/>
      <c r="AA49" s="225"/>
      <c r="AB49" s="225"/>
      <c r="AC49" s="22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-357.92</v>
      </c>
      <c r="E53" s="226" t="s">
        <v>60</v>
      </c>
      <c r="F53" s="226"/>
      <c r="G53" s="226"/>
      <c r="H53" s="226"/>
      <c r="V53" s="17"/>
      <c r="X53" s="23" t="s">
        <v>32</v>
      </c>
      <c r="Y53" s="20">
        <f>IF(B53="PAGADO",0,C58)</f>
        <v>97.079999999999984</v>
      </c>
      <c r="AA53" s="226" t="s">
        <v>81</v>
      </c>
      <c r="AB53" s="226"/>
      <c r="AC53" s="226"/>
      <c r="AD53" s="226"/>
    </row>
    <row r="54" spans="2:41" x14ac:dyDescent="0.25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8" t="str">
        <f>IF(Y58&lt;0,"NO PAGAR","COBRAR'")</f>
        <v>COBRAR'</v>
      </c>
      <c r="Y59" s="22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8" t="str">
        <f>IF(C58&lt;0,"NO PAGAR","COBRAR'")</f>
        <v>COBRAR'</v>
      </c>
      <c r="C60" s="22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1" t="s">
        <v>7</v>
      </c>
      <c r="F69" s="222"/>
      <c r="G69" s="223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150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4" t="s">
        <v>29</v>
      </c>
      <c r="AD100" s="224"/>
      <c r="AE100" s="224"/>
    </row>
    <row r="101" spans="2:41" x14ac:dyDescent="0.25">
      <c r="H101" s="225" t="s">
        <v>28</v>
      </c>
      <c r="I101" s="225"/>
      <c r="J101" s="225"/>
      <c r="V101" s="17"/>
      <c r="AC101" s="224"/>
      <c r="AD101" s="224"/>
      <c r="AE101" s="224"/>
    </row>
    <row r="102" spans="2:41" x14ac:dyDescent="0.25">
      <c r="H102" s="225"/>
      <c r="I102" s="225"/>
      <c r="J102" s="225"/>
      <c r="V102" s="17"/>
      <c r="AC102" s="224"/>
      <c r="AD102" s="224"/>
      <c r="AE102" s="22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383</v>
      </c>
      <c r="C106" s="20">
        <f>IF(X53="PAGADO",0,Y58)</f>
        <v>97.079999999999984</v>
      </c>
      <c r="E106" s="226" t="s">
        <v>81</v>
      </c>
      <c r="F106" s="226"/>
      <c r="G106" s="226"/>
      <c r="H106" s="226"/>
      <c r="V106" s="17"/>
      <c r="X106" s="23" t="s">
        <v>32</v>
      </c>
      <c r="Y106" s="20">
        <f>IF(B106="PAGADO",0,C111)</f>
        <v>97.079999999999984</v>
      </c>
      <c r="AA106" s="226" t="s">
        <v>20</v>
      </c>
      <c r="AB106" s="226"/>
      <c r="AC106" s="226"/>
      <c r="AD106" s="226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7" t="str">
        <f>IF(C111&lt;0,"NO PAGAR","COBRAR")</f>
        <v>COBRAR</v>
      </c>
      <c r="C112" s="22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7" t="str">
        <f>IF(Y111&lt;0,"NO PAGAR","COBRAR")</f>
        <v>COBRAR</v>
      </c>
      <c r="Y112" s="22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9" t="s">
        <v>9</v>
      </c>
      <c r="C113" s="22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9" t="s">
        <v>9</v>
      </c>
      <c r="Y113" s="22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1" t="s">
        <v>7</v>
      </c>
      <c r="F122" s="222"/>
      <c r="G122" s="22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1" t="s">
        <v>7</v>
      </c>
      <c r="AB122" s="222"/>
      <c r="AC122" s="22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1" t="s">
        <v>7</v>
      </c>
      <c r="O124" s="222"/>
      <c r="P124" s="222"/>
      <c r="Q124" s="223"/>
      <c r="R124" s="18">
        <f>SUM(R108:R123)</f>
        <v>0</v>
      </c>
      <c r="S124" s="3"/>
      <c r="V124" s="17"/>
      <c r="X124" s="12"/>
      <c r="Y124" s="10"/>
      <c r="AJ124" s="221" t="s">
        <v>7</v>
      </c>
      <c r="AK124" s="222"/>
      <c r="AL124" s="222"/>
      <c r="AM124" s="22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5" t="s">
        <v>30</v>
      </c>
      <c r="I146" s="225"/>
      <c r="J146" s="225"/>
      <c r="V146" s="17"/>
      <c r="AA146" s="225" t="s">
        <v>31</v>
      </c>
      <c r="AB146" s="225"/>
      <c r="AC146" s="225"/>
    </row>
    <row r="147" spans="2:41" x14ac:dyDescent="0.25">
      <c r="H147" s="225"/>
      <c r="I147" s="225"/>
      <c r="J147" s="225"/>
      <c r="V147" s="17"/>
      <c r="AA147" s="225"/>
      <c r="AB147" s="225"/>
      <c r="AC147" s="225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97.079999999999984</v>
      </c>
      <c r="E151" s="226" t="s">
        <v>81</v>
      </c>
      <c r="F151" s="226"/>
      <c r="G151" s="226"/>
      <c r="H151" s="226"/>
      <c r="V151" s="17"/>
      <c r="X151" s="23" t="s">
        <v>32</v>
      </c>
      <c r="Y151" s="20">
        <f>IF(B151="PAGADO",0,C156)</f>
        <v>97.079999999999984</v>
      </c>
      <c r="AA151" s="226" t="s">
        <v>81</v>
      </c>
      <c r="AB151" s="226"/>
      <c r="AC151" s="226"/>
      <c r="AD151" s="226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 x14ac:dyDescent="0.25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8" t="str">
        <f>IF(Y156&lt;0,"NO PAGAR","COBRAR'")</f>
        <v>COBRAR'</v>
      </c>
      <c r="Y157" s="22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8" t="str">
        <f>IF(C156&lt;0,"NO PAGAR","COBRAR'")</f>
        <v>COBRAR'</v>
      </c>
      <c r="C158" s="22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9" t="s">
        <v>9</v>
      </c>
      <c r="C159" s="22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9" t="s">
        <v>9</v>
      </c>
      <c r="Y159" s="22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1" t="s">
        <v>7</v>
      </c>
      <c r="F167" s="222"/>
      <c r="G167" s="22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1" t="s">
        <v>7</v>
      </c>
      <c r="AB167" s="222"/>
      <c r="AC167" s="223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1" t="s">
        <v>7</v>
      </c>
      <c r="O169" s="222"/>
      <c r="P169" s="222"/>
      <c r="Q169" s="223"/>
      <c r="R169" s="18">
        <f>SUM(R153:R168)</f>
        <v>0</v>
      </c>
      <c r="S169" s="3"/>
      <c r="V169" s="17"/>
      <c r="X169" s="12"/>
      <c r="Y169" s="10"/>
      <c r="AJ169" s="221" t="s">
        <v>7</v>
      </c>
      <c r="AK169" s="222"/>
      <c r="AL169" s="222"/>
      <c r="AM169" s="223"/>
      <c r="AN169" s="18">
        <f>SUM(AN153:AN168)</f>
        <v>150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4" t="s">
        <v>29</v>
      </c>
      <c r="AD194" s="224"/>
      <c r="AE194" s="224"/>
    </row>
    <row r="195" spans="2:41" x14ac:dyDescent="0.25">
      <c r="H195" s="225" t="s">
        <v>28</v>
      </c>
      <c r="I195" s="225"/>
      <c r="J195" s="225"/>
      <c r="V195" s="17"/>
      <c r="AC195" s="224"/>
      <c r="AD195" s="224"/>
      <c r="AE195" s="224"/>
    </row>
    <row r="196" spans="2:41" x14ac:dyDescent="0.25">
      <c r="H196" s="225"/>
      <c r="I196" s="225"/>
      <c r="J196" s="225"/>
      <c r="V196" s="17"/>
      <c r="AC196" s="224"/>
      <c r="AD196" s="224"/>
      <c r="AE196" s="224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32</v>
      </c>
      <c r="C200" s="20">
        <f>IF(X151="PAGADO",0,Y156)</f>
        <v>0</v>
      </c>
      <c r="E200" s="226" t="s">
        <v>81</v>
      </c>
      <c r="F200" s="226"/>
      <c r="G200" s="226"/>
      <c r="H200" s="226"/>
      <c r="V200" s="17"/>
      <c r="X200" s="23" t="s">
        <v>32</v>
      </c>
      <c r="Y200" s="20">
        <f>IF(B200="PAGADO",0,C205)</f>
        <v>-796.44</v>
      </c>
      <c r="AA200" s="226" t="s">
        <v>81</v>
      </c>
      <c r="AB200" s="226"/>
      <c r="AC200" s="226"/>
      <c r="AD200" s="226"/>
    </row>
    <row r="201" spans="2:41" x14ac:dyDescent="0.25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7" t="str">
        <f>IF(C205&lt;0,"NO PAGAR","COBRAR")</f>
        <v>NO PAGAR</v>
      </c>
      <c r="C206" s="22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7" t="str">
        <f>IF(Y205&lt;0,"NO PAGAR","COBRAR")</f>
        <v>NO PAGAR</v>
      </c>
      <c r="Y206" s="22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9" t="s">
        <v>9</v>
      </c>
      <c r="C207" s="22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9" t="s">
        <v>9</v>
      </c>
      <c r="Y207" s="22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21" t="s">
        <v>7</v>
      </c>
      <c r="F216" s="222"/>
      <c r="G216" s="223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21" t="s">
        <v>7</v>
      </c>
      <c r="AB216" s="222"/>
      <c r="AC216" s="223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21" t="s">
        <v>7</v>
      </c>
      <c r="O218" s="222"/>
      <c r="P218" s="222"/>
      <c r="Q218" s="223"/>
      <c r="R218" s="18">
        <f>SUM(R202:R217)</f>
        <v>796.44</v>
      </c>
      <c r="S218" s="3"/>
      <c r="V218" s="17"/>
      <c r="X218" s="12"/>
      <c r="Y218" s="10"/>
      <c r="AJ218" s="221" t="s">
        <v>7</v>
      </c>
      <c r="AK218" s="222"/>
      <c r="AL218" s="222"/>
      <c r="AM218" s="223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5" t="s">
        <v>30</v>
      </c>
      <c r="I240" s="225"/>
      <c r="J240" s="225"/>
      <c r="V240" s="17"/>
      <c r="AA240" s="225" t="s">
        <v>31</v>
      </c>
      <c r="AB240" s="225"/>
      <c r="AC240" s="225"/>
    </row>
    <row r="241" spans="2:41" x14ac:dyDescent="0.25">
      <c r="H241" s="225"/>
      <c r="I241" s="225"/>
      <c r="J241" s="225"/>
      <c r="V241" s="17"/>
      <c r="AA241" s="225"/>
      <c r="AB241" s="225"/>
      <c r="AC241" s="225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32</v>
      </c>
      <c r="C245" s="20">
        <f>IF(X200="PAGADO",0,C205)</f>
        <v>-796.44</v>
      </c>
      <c r="E245" s="226" t="s">
        <v>20</v>
      </c>
      <c r="F245" s="226"/>
      <c r="G245" s="226"/>
      <c r="H245" s="226"/>
      <c r="V245" s="17"/>
      <c r="X245" s="23" t="s">
        <v>32</v>
      </c>
      <c r="Y245" s="20">
        <f>IF(B245="PAGADO",0,C250)</f>
        <v>-892.3900000000001</v>
      </c>
      <c r="AA245" s="226" t="s">
        <v>20</v>
      </c>
      <c r="AB245" s="226"/>
      <c r="AC245" s="226"/>
      <c r="AD245" s="226"/>
    </row>
    <row r="246" spans="2:41" x14ac:dyDescent="0.25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8" t="str">
        <f>IF(Y250&lt;0,"NO PAGAR","COBRAR'")</f>
        <v>NO PAGAR</v>
      </c>
      <c r="Y251" s="22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8" t="str">
        <f>IF(C250&lt;0,"NO PAGAR","COBRAR'")</f>
        <v>NO PAGAR</v>
      </c>
      <c r="C252" s="228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9" t="s">
        <v>9</v>
      </c>
      <c r="C253" s="22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9" t="s">
        <v>9</v>
      </c>
      <c r="Y253" s="22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21" t="s">
        <v>7</v>
      </c>
      <c r="F261" s="222"/>
      <c r="G261" s="223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21" t="s">
        <v>7</v>
      </c>
      <c r="AB261" s="222"/>
      <c r="AC261" s="223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21" t="s">
        <v>7</v>
      </c>
      <c r="O263" s="222"/>
      <c r="P263" s="222"/>
      <c r="Q263" s="223"/>
      <c r="R263" s="18">
        <f>SUM(R247:R262)</f>
        <v>0</v>
      </c>
      <c r="S263" s="3"/>
      <c r="V263" s="17"/>
      <c r="X263" s="12"/>
      <c r="Y263" s="10"/>
      <c r="AJ263" s="221" t="s">
        <v>7</v>
      </c>
      <c r="AK263" s="222"/>
      <c r="AL263" s="222"/>
      <c r="AM263" s="223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4" t="s">
        <v>29</v>
      </c>
      <c r="AD286" s="224"/>
      <c r="AE286" s="224"/>
    </row>
    <row r="287" spans="2:31" x14ac:dyDescent="0.25">
      <c r="H287" s="225" t="s">
        <v>28</v>
      </c>
      <c r="I287" s="225"/>
      <c r="J287" s="225"/>
      <c r="V287" s="17"/>
      <c r="AC287" s="224"/>
      <c r="AD287" s="224"/>
      <c r="AE287" s="224"/>
    </row>
    <row r="288" spans="2:31" x14ac:dyDescent="0.25">
      <c r="H288" s="225"/>
      <c r="I288" s="225"/>
      <c r="J288" s="225"/>
      <c r="V288" s="17"/>
      <c r="AC288" s="224"/>
      <c r="AD288" s="224"/>
      <c r="AE288" s="224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-892.3900000000001</v>
      </c>
      <c r="E292" s="226" t="s">
        <v>599</v>
      </c>
      <c r="F292" s="226"/>
      <c r="G292" s="226"/>
      <c r="H292" s="226"/>
      <c r="V292" s="17"/>
      <c r="X292" s="23" t="s">
        <v>32</v>
      </c>
      <c r="Y292" s="20">
        <f>IF(B292="PAGADO",0,C297)</f>
        <v>-892.3900000000001</v>
      </c>
      <c r="AA292" s="226" t="s">
        <v>81</v>
      </c>
      <c r="AB292" s="226"/>
      <c r="AC292" s="226"/>
      <c r="AD292" s="226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7" t="str">
        <f>IF(C297&lt;0,"NO PAGAR","COBRAR")</f>
        <v>NO PAGAR</v>
      </c>
      <c r="C298" s="22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7" t="str">
        <f>IF(Y297&lt;0,"NO PAGAR","COBRAR")</f>
        <v>NO PAGAR</v>
      </c>
      <c r="Y298" s="22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9" t="s">
        <v>9</v>
      </c>
      <c r="C299" s="22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9" t="s">
        <v>9</v>
      </c>
      <c r="Y299" s="22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21" t="s">
        <v>7</v>
      </c>
      <c r="F308" s="222"/>
      <c r="G308" s="22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21" t="s">
        <v>7</v>
      </c>
      <c r="AB308" s="222"/>
      <c r="AC308" s="223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21" t="s">
        <v>7</v>
      </c>
      <c r="O310" s="222"/>
      <c r="P310" s="222"/>
      <c r="Q310" s="223"/>
      <c r="R310" s="18">
        <f>SUM(R294:R309)</f>
        <v>0</v>
      </c>
      <c r="S310" s="3"/>
      <c r="V310" s="17"/>
      <c r="X310" s="12"/>
      <c r="Y310" s="10"/>
      <c r="AJ310" s="221" t="s">
        <v>7</v>
      </c>
      <c r="AK310" s="222"/>
      <c r="AL310" s="222"/>
      <c r="AM310" s="223"/>
      <c r="AN310" s="18">
        <f>SUM(AN294:AN309)</f>
        <v>2000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5" t="s">
        <v>30</v>
      </c>
      <c r="I332" s="225"/>
      <c r="J332" s="225"/>
      <c r="V332" s="17"/>
      <c r="AA332" s="225" t="s">
        <v>31</v>
      </c>
      <c r="AB332" s="225"/>
      <c r="AC332" s="225"/>
    </row>
    <row r="333" spans="1:43" x14ac:dyDescent="0.25">
      <c r="H333" s="225"/>
      <c r="I333" s="225"/>
      <c r="J333" s="225"/>
      <c r="V333" s="17"/>
      <c r="AA333" s="225"/>
      <c r="AB333" s="225"/>
      <c r="AC333" s="225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IF(X292="PAGADO",0,C297)</f>
        <v>-892.3900000000001</v>
      </c>
      <c r="E337" s="226" t="s">
        <v>81</v>
      </c>
      <c r="F337" s="226"/>
      <c r="G337" s="226"/>
      <c r="H337" s="226"/>
      <c r="V337" s="17"/>
      <c r="X337" s="23" t="s">
        <v>32</v>
      </c>
      <c r="Y337" s="20">
        <f>IF(B1130="PAGADO",0,C342)</f>
        <v>-1988.3400000000001</v>
      </c>
      <c r="AA337" s="226" t="s">
        <v>60</v>
      </c>
      <c r="AB337" s="226"/>
      <c r="AC337" s="226"/>
      <c r="AD337" s="226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 x14ac:dyDescent="0.25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221" t="s">
        <v>7</v>
      </c>
      <c r="AB342" s="222"/>
      <c r="AC342" s="223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8" t="str">
        <f>IF(Y342&lt;0,"NO PAGAR","COBRAR'")</f>
        <v>NO PAGAR</v>
      </c>
      <c r="Y343" s="228"/>
      <c r="AJ343" s="3"/>
      <c r="AK343" s="3"/>
      <c r="AL343" s="3"/>
      <c r="AM343" s="3"/>
      <c r="AN343" s="18"/>
      <c r="AO343" s="3"/>
    </row>
    <row r="344" spans="2:41" ht="23.25" x14ac:dyDescent="0.35">
      <c r="B344" s="228" t="str">
        <f>IF(C342&lt;0,"NO PAGAR","COBRAR'")</f>
        <v>NO PAGAR</v>
      </c>
      <c r="C344" s="22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29" t="s">
        <v>5</v>
      </c>
      <c r="AC344" s="229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 x14ac:dyDescent="0.25">
      <c r="B345" s="219" t="s">
        <v>9</v>
      </c>
      <c r="C345" s="22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9" t="s">
        <v>9</v>
      </c>
      <c r="Y345" s="220"/>
      <c r="AA345" s="25">
        <v>45041</v>
      </c>
      <c r="AB345" s="230" t="s">
        <v>691</v>
      </c>
      <c r="AC345" s="230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21" t="s">
        <v>7</v>
      </c>
      <c r="F353" s="222"/>
      <c r="G353" s="223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21" t="s">
        <v>7</v>
      </c>
      <c r="O355" s="222"/>
      <c r="P355" s="222"/>
      <c r="Q355" s="223"/>
      <c r="R355" s="18">
        <f>SUM(R339:R354)</f>
        <v>0</v>
      </c>
      <c r="S355" s="3"/>
      <c r="V355" s="17"/>
      <c r="X355" s="12"/>
      <c r="Y355" s="10"/>
      <c r="AJ355" s="221" t="s">
        <v>7</v>
      </c>
      <c r="AK355" s="222"/>
      <c r="AL355" s="222"/>
      <c r="AM355" s="223"/>
      <c r="AN355" s="18">
        <f>SUM(AN339:AN354)</f>
        <v>10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24" t="s">
        <v>29</v>
      </c>
      <c r="AD379" s="224"/>
      <c r="AE379" s="224"/>
    </row>
    <row r="380" spans="2:31" x14ac:dyDescent="0.25">
      <c r="H380" s="225" t="s">
        <v>28</v>
      </c>
      <c r="I380" s="225"/>
      <c r="J380" s="225"/>
      <c r="V380" s="17"/>
      <c r="AC380" s="224"/>
      <c r="AD380" s="224"/>
      <c r="AE380" s="224"/>
    </row>
    <row r="381" spans="2:31" x14ac:dyDescent="0.25">
      <c r="H381" s="225"/>
      <c r="I381" s="225"/>
      <c r="J381" s="225"/>
      <c r="V381" s="17"/>
      <c r="AC381" s="224"/>
      <c r="AD381" s="224"/>
      <c r="AE381" s="224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-1998.3400000000001</v>
      </c>
      <c r="E385" s="226" t="s">
        <v>20</v>
      </c>
      <c r="F385" s="226"/>
      <c r="G385" s="226"/>
      <c r="H385" s="226"/>
      <c r="V385" s="17"/>
      <c r="X385" s="23" t="s">
        <v>32</v>
      </c>
      <c r="Y385" s="20">
        <f>IF(B385="PAGADO",0,C390)</f>
        <v>-2044.2500000000002</v>
      </c>
      <c r="AA385" s="226" t="s">
        <v>20</v>
      </c>
      <c r="AB385" s="226"/>
      <c r="AC385" s="226"/>
      <c r="AD385" s="226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27" t="str">
        <f>IF(C390&lt;0,"NO PAGAR","COBRAR")</f>
        <v>NO PAGAR</v>
      </c>
      <c r="C391" s="227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7" t="str">
        <f>IF(Y390&lt;0,"NO PAGAR","COBRAR")</f>
        <v>NO PAGAR</v>
      </c>
      <c r="Y391" s="227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219" t="s">
        <v>9</v>
      </c>
      <c r="C392" s="22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9" t="s">
        <v>9</v>
      </c>
      <c r="Y392" s="22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21" t="s">
        <v>7</v>
      </c>
      <c r="F401" s="222"/>
      <c r="G401" s="223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21" t="s">
        <v>7</v>
      </c>
      <c r="AB401" s="222"/>
      <c r="AC401" s="223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21" t="s">
        <v>7</v>
      </c>
      <c r="O403" s="222"/>
      <c r="P403" s="222"/>
      <c r="Q403" s="223"/>
      <c r="R403" s="18">
        <f>SUM(R387:R402)</f>
        <v>0</v>
      </c>
      <c r="S403" s="3"/>
      <c r="V403" s="17"/>
      <c r="X403" s="12"/>
      <c r="Y403" s="10"/>
      <c r="AJ403" s="221" t="s">
        <v>7</v>
      </c>
      <c r="AK403" s="222"/>
      <c r="AL403" s="222"/>
      <c r="AM403" s="223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H425" s="225" t="s">
        <v>30</v>
      </c>
      <c r="I425" s="225"/>
      <c r="J425" s="225"/>
      <c r="V425" s="17"/>
      <c r="AA425" s="225" t="s">
        <v>31</v>
      </c>
      <c r="AB425" s="225"/>
      <c r="AC425" s="225"/>
    </row>
    <row r="426" spans="1:43" x14ac:dyDescent="0.25">
      <c r="H426" s="225"/>
      <c r="I426" s="225"/>
      <c r="J426" s="225"/>
      <c r="V426" s="17"/>
      <c r="AA426" s="225"/>
      <c r="AB426" s="225"/>
      <c r="AC426" s="225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32</v>
      </c>
      <c r="C430" s="20">
        <f>IF(X385="PAGADO",0,C390)</f>
        <v>-2044.2500000000002</v>
      </c>
      <c r="E430" s="226" t="s">
        <v>842</v>
      </c>
      <c r="F430" s="226"/>
      <c r="G430" s="226"/>
      <c r="H430" s="226"/>
      <c r="V430" s="17"/>
      <c r="X430" s="23" t="s">
        <v>32</v>
      </c>
      <c r="Y430" s="20">
        <f>IF(B1223="PAGADO",0,C435)</f>
        <v>-2044.2500000000002</v>
      </c>
      <c r="AA430" s="226" t="s">
        <v>20</v>
      </c>
      <c r="AB430" s="226"/>
      <c r="AC430" s="226"/>
      <c r="AD430" s="226"/>
    </row>
    <row r="431" spans="1:43" x14ac:dyDescent="0.25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8" t="str">
        <f>IF(Y435&lt;0,"NO PAGAR","COBRAR'")</f>
        <v>NO PAGAR</v>
      </c>
      <c r="Y436" s="228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28" t="str">
        <f>IF(C435&lt;0,"NO PAGAR","COBRAR'")</f>
        <v>NO PAGAR</v>
      </c>
      <c r="C437" s="228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219" t="s">
        <v>9</v>
      </c>
      <c r="C438" s="22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9" t="s">
        <v>9</v>
      </c>
      <c r="Y438" s="22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21" t="s">
        <v>7</v>
      </c>
      <c r="F446" s="222"/>
      <c r="G446" s="223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21" t="s">
        <v>7</v>
      </c>
      <c r="AB446" s="222"/>
      <c r="AC446" s="223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21" t="s">
        <v>7</v>
      </c>
      <c r="O448" s="222"/>
      <c r="P448" s="222"/>
      <c r="Q448" s="223"/>
      <c r="R448" s="18">
        <f>SUM(R432:R447)</f>
        <v>0</v>
      </c>
      <c r="S448" s="3"/>
      <c r="V448" s="17"/>
      <c r="X448" s="12"/>
      <c r="Y448" s="10"/>
      <c r="AJ448" s="221" t="s">
        <v>7</v>
      </c>
      <c r="AK448" s="222"/>
      <c r="AL448" s="222"/>
      <c r="AM448" s="223"/>
      <c r="AN448" s="18">
        <f>SUM(AN432:AN447)</f>
        <v>0</v>
      </c>
      <c r="AO448" s="3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2"/>
      <c r="C451" s="10"/>
      <c r="E451" s="14"/>
      <c r="V451" s="17"/>
      <c r="X451" s="12"/>
      <c r="Y451" s="10"/>
      <c r="AA451" s="14"/>
    </row>
    <row r="452" spans="2:27" x14ac:dyDescent="0.25">
      <c r="B452" s="12"/>
      <c r="C452" s="10"/>
      <c r="V452" s="17"/>
      <c r="X452" s="12"/>
      <c r="Y452" s="10"/>
    </row>
    <row r="453" spans="2:27" x14ac:dyDescent="0.25">
      <c r="B453" s="12"/>
      <c r="C453" s="10"/>
      <c r="V453" s="17"/>
      <c r="X453" s="12"/>
      <c r="Y453" s="10"/>
    </row>
    <row r="454" spans="2:27" x14ac:dyDescent="0.25">
      <c r="B454" s="12"/>
      <c r="C454" s="10"/>
      <c r="V454" s="17"/>
      <c r="X454" s="12"/>
      <c r="Y454" s="10"/>
    </row>
    <row r="455" spans="2:27" x14ac:dyDescent="0.25">
      <c r="B455" s="12"/>
      <c r="C455" s="10"/>
      <c r="V455" s="17"/>
      <c r="X455" s="12"/>
      <c r="Y455" s="10"/>
    </row>
    <row r="456" spans="2:27" x14ac:dyDescent="0.25">
      <c r="B456" s="12"/>
      <c r="C456" s="10"/>
      <c r="V456" s="17"/>
      <c r="X456" s="12"/>
      <c r="Y456" s="10"/>
    </row>
    <row r="457" spans="2:27" x14ac:dyDescent="0.25">
      <c r="B457" s="11"/>
      <c r="C457" s="10"/>
      <c r="V457" s="17"/>
      <c r="X457" s="11"/>
      <c r="Y457" s="10"/>
    </row>
    <row r="458" spans="2:27" x14ac:dyDescent="0.25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 x14ac:dyDescent="0.25">
      <c r="E459" s="1" t="s">
        <v>19</v>
      </c>
      <c r="V459" s="17"/>
      <c r="AA459" s="1" t="s">
        <v>19</v>
      </c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8:31" x14ac:dyDescent="0.25">
      <c r="V465" s="17"/>
    </row>
    <row r="466" spans="8:31" x14ac:dyDescent="0.25">
      <c r="V466" s="17"/>
    </row>
    <row r="467" spans="8:31" x14ac:dyDescent="0.25">
      <c r="V467" s="17"/>
    </row>
    <row r="468" spans="8:31" x14ac:dyDescent="0.25">
      <c r="V468" s="17"/>
    </row>
    <row r="469" spans="8:31" x14ac:dyDescent="0.25">
      <c r="V469" s="17"/>
    </row>
    <row r="470" spans="8:31" x14ac:dyDescent="0.25">
      <c r="V470" s="17"/>
    </row>
    <row r="471" spans="8:31" x14ac:dyDescent="0.25">
      <c r="V471" s="17"/>
    </row>
    <row r="472" spans="8:31" x14ac:dyDescent="0.25">
      <c r="V472" s="17"/>
    </row>
    <row r="473" spans="8:31" x14ac:dyDescent="0.25">
      <c r="V473" s="17"/>
    </row>
    <row r="474" spans="8:31" x14ac:dyDescent="0.25">
      <c r="V474" s="17"/>
    </row>
    <row r="475" spans="8:31" x14ac:dyDescent="0.25">
      <c r="V475" s="17"/>
    </row>
    <row r="476" spans="8:31" x14ac:dyDescent="0.25">
      <c r="V476" s="17"/>
      <c r="AC476" s="224" t="s">
        <v>29</v>
      </c>
      <c r="AD476" s="224"/>
      <c r="AE476" s="224"/>
    </row>
    <row r="477" spans="8:31" x14ac:dyDescent="0.25">
      <c r="H477" s="225" t="s">
        <v>28</v>
      </c>
      <c r="I477" s="225"/>
      <c r="J477" s="225"/>
      <c r="V477" s="17"/>
      <c r="AC477" s="224"/>
      <c r="AD477" s="224"/>
      <c r="AE477" s="224"/>
    </row>
    <row r="478" spans="8:31" x14ac:dyDescent="0.25">
      <c r="H478" s="225"/>
      <c r="I478" s="225"/>
      <c r="J478" s="225"/>
      <c r="V478" s="17"/>
      <c r="AC478" s="224"/>
      <c r="AD478" s="224"/>
      <c r="AE478" s="224"/>
    </row>
    <row r="479" spans="8:31" x14ac:dyDescent="0.25">
      <c r="V479" s="17"/>
    </row>
    <row r="480" spans="8:31" x14ac:dyDescent="0.25">
      <c r="V480" s="17"/>
    </row>
    <row r="481" spans="2:41" ht="23.25" x14ac:dyDescent="0.35">
      <c r="B481" s="22" t="s">
        <v>66</v>
      </c>
      <c r="V481" s="17"/>
      <c r="X481" s="22" t="s">
        <v>66</v>
      </c>
    </row>
    <row r="482" spans="2:41" ht="23.25" x14ac:dyDescent="0.35">
      <c r="B482" s="23" t="s">
        <v>32</v>
      </c>
      <c r="C482" s="20">
        <f>IF(X430="PAGADO",0,Y435)</f>
        <v>-2044.2500000000002</v>
      </c>
      <c r="E482" s="226" t="s">
        <v>20</v>
      </c>
      <c r="F482" s="226"/>
      <c r="G482" s="226"/>
      <c r="H482" s="226"/>
      <c r="V482" s="17"/>
      <c r="X482" s="23" t="s">
        <v>32</v>
      </c>
      <c r="Y482" s="20">
        <f>IF(B482="PAGADO",0,C487)</f>
        <v>-2044.2500000000002</v>
      </c>
      <c r="AA482" s="226" t="s">
        <v>20</v>
      </c>
      <c r="AB482" s="226"/>
      <c r="AC482" s="226"/>
      <c r="AD482" s="226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 x14ac:dyDescent="0.4">
      <c r="B488" s="227" t="str">
        <f>IF(C487&lt;0,"NO PAGAR","COBRAR")</f>
        <v>NO PAGAR</v>
      </c>
      <c r="C488" s="227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27" t="str">
        <f>IF(Y487&lt;0,"NO PAGAR","COBRAR")</f>
        <v>NO PAGAR</v>
      </c>
      <c r="Y488" s="227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219" t="s">
        <v>9</v>
      </c>
      <c r="C489" s="22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219" t="s">
        <v>9</v>
      </c>
      <c r="Y489" s="22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17</v>
      </c>
      <c r="C498" s="10"/>
      <c r="E498" s="221" t="s">
        <v>7</v>
      </c>
      <c r="F498" s="222"/>
      <c r="G498" s="223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21" t="s">
        <v>7</v>
      </c>
      <c r="AB498" s="222"/>
      <c r="AC498" s="223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221" t="s">
        <v>7</v>
      </c>
      <c r="O500" s="222"/>
      <c r="P500" s="222"/>
      <c r="Q500" s="223"/>
      <c r="R500" s="18">
        <f>SUM(R484:R499)</f>
        <v>0</v>
      </c>
      <c r="S500" s="3"/>
      <c r="V500" s="17"/>
      <c r="X500" s="12"/>
      <c r="Y500" s="10"/>
      <c r="AJ500" s="221" t="s">
        <v>7</v>
      </c>
      <c r="AK500" s="222"/>
      <c r="AL500" s="222"/>
      <c r="AM500" s="223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1"/>
      <c r="C508" s="10"/>
      <c r="V508" s="17"/>
      <c r="X508" s="11"/>
      <c r="Y508" s="10"/>
    </row>
    <row r="509" spans="2:41" x14ac:dyDescent="0.25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 x14ac:dyDescent="0.25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1:43" x14ac:dyDescent="0.25">
      <c r="V513" s="17"/>
    </row>
    <row r="514" spans="1:43" x14ac:dyDescent="0.25">
      <c r="V514" s="17"/>
    </row>
    <row r="515" spans="1:43" x14ac:dyDescent="0.25">
      <c r="V515" s="17"/>
    </row>
    <row r="516" spans="1:43" x14ac:dyDescent="0.25">
      <c r="V516" s="17"/>
    </row>
    <row r="517" spans="1:43" x14ac:dyDescent="0.25">
      <c r="V517" s="17"/>
    </row>
    <row r="518" spans="1:43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 x14ac:dyDescent="0.25">
      <c r="V521" s="17"/>
    </row>
    <row r="522" spans="1:43" x14ac:dyDescent="0.25">
      <c r="H522" s="225" t="s">
        <v>30</v>
      </c>
      <c r="I522" s="225"/>
      <c r="J522" s="225"/>
      <c r="V522" s="17"/>
      <c r="AA522" s="225" t="s">
        <v>31</v>
      </c>
      <c r="AB522" s="225"/>
      <c r="AC522" s="225"/>
    </row>
    <row r="523" spans="1:43" x14ac:dyDescent="0.25">
      <c r="H523" s="225"/>
      <c r="I523" s="225"/>
      <c r="J523" s="225"/>
      <c r="V523" s="17"/>
      <c r="AA523" s="225"/>
      <c r="AB523" s="225"/>
      <c r="AC523" s="225"/>
    </row>
    <row r="524" spans="1:43" x14ac:dyDescent="0.25">
      <c r="V524" s="17"/>
    </row>
    <row r="525" spans="1:43" x14ac:dyDescent="0.25">
      <c r="V525" s="17"/>
    </row>
    <row r="526" spans="1:43" ht="23.25" x14ac:dyDescent="0.35">
      <c r="B526" s="24" t="s">
        <v>66</v>
      </c>
      <c r="V526" s="17"/>
      <c r="X526" s="22" t="s">
        <v>66</v>
      </c>
    </row>
    <row r="527" spans="1:43" ht="23.25" x14ac:dyDescent="0.35">
      <c r="B527" s="23" t="s">
        <v>32</v>
      </c>
      <c r="C527" s="20">
        <f>IF(X482="PAGADO",0,C487)</f>
        <v>-2044.2500000000002</v>
      </c>
      <c r="E527" s="226" t="s">
        <v>20</v>
      </c>
      <c r="F527" s="226"/>
      <c r="G527" s="226"/>
      <c r="H527" s="226"/>
      <c r="V527" s="17"/>
      <c r="X527" s="23" t="s">
        <v>32</v>
      </c>
      <c r="Y527" s="20">
        <f>IF(B1320="PAGADO",0,C532)</f>
        <v>-2044.2500000000002</v>
      </c>
      <c r="AA527" s="226" t="s">
        <v>20</v>
      </c>
      <c r="AB527" s="226"/>
      <c r="AC527" s="226"/>
      <c r="AD527" s="226"/>
    </row>
    <row r="528" spans="1:43" x14ac:dyDescent="0.25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 x14ac:dyDescent="0.3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28" t="str">
        <f>IF(Y532&lt;0,"NO PAGAR","COBRAR'")</f>
        <v>NO PAGAR</v>
      </c>
      <c r="Y533" s="228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 x14ac:dyDescent="0.35">
      <c r="B534" s="228" t="str">
        <f>IF(C532&lt;0,"NO PAGAR","COBRAR'")</f>
        <v>NO PAGAR</v>
      </c>
      <c r="C534" s="228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219" t="s">
        <v>9</v>
      </c>
      <c r="C535" s="22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9" t="s">
        <v>9</v>
      </c>
      <c r="Y535" s="22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221" t="s">
        <v>7</v>
      </c>
      <c r="F543" s="222"/>
      <c r="G543" s="223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21" t="s">
        <v>7</v>
      </c>
      <c r="AB543" s="222"/>
      <c r="AC543" s="223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N545" s="221" t="s">
        <v>7</v>
      </c>
      <c r="O545" s="222"/>
      <c r="P545" s="222"/>
      <c r="Q545" s="223"/>
      <c r="R545" s="18">
        <f>SUM(R529:R544)</f>
        <v>0</v>
      </c>
      <c r="S545" s="3"/>
      <c r="V545" s="17"/>
      <c r="X545" s="12"/>
      <c r="Y545" s="10"/>
      <c r="AJ545" s="221" t="s">
        <v>7</v>
      </c>
      <c r="AK545" s="222"/>
      <c r="AL545" s="222"/>
      <c r="AM545" s="223"/>
      <c r="AN545" s="18">
        <f>SUM(AN529:AN544)</f>
        <v>0</v>
      </c>
      <c r="AO545" s="3"/>
    </row>
    <row r="546" spans="2:41" x14ac:dyDescent="0.25">
      <c r="B546" s="12"/>
      <c r="C546" s="10"/>
      <c r="V546" s="17"/>
      <c r="X546" s="12"/>
      <c r="Y546" s="10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E548" s="14"/>
      <c r="V548" s="17"/>
      <c r="X548" s="12"/>
      <c r="Y548" s="10"/>
      <c r="AA548" s="14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 x14ac:dyDescent="0.25">
      <c r="E556" s="1" t="s">
        <v>19</v>
      </c>
      <c r="V556" s="17"/>
      <c r="AA556" s="1" t="s">
        <v>19</v>
      </c>
    </row>
    <row r="557" spans="2:41" x14ac:dyDescent="0.25">
      <c r="V557" s="17"/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8:31" x14ac:dyDescent="0.25">
      <c r="V561" s="17"/>
    </row>
    <row r="562" spans="8:31" x14ac:dyDescent="0.25">
      <c r="V562" s="17"/>
    </row>
    <row r="563" spans="8:31" x14ac:dyDescent="0.25">
      <c r="V563" s="17"/>
    </row>
    <row r="564" spans="8:31" x14ac:dyDescent="0.25">
      <c r="V564" s="17"/>
    </row>
    <row r="565" spans="8:31" x14ac:dyDescent="0.25">
      <c r="V565" s="17"/>
    </row>
    <row r="566" spans="8:31" x14ac:dyDescent="0.25">
      <c r="V566" s="17"/>
    </row>
    <row r="567" spans="8:31" x14ac:dyDescent="0.25">
      <c r="V567" s="17"/>
    </row>
    <row r="568" spans="8:31" x14ac:dyDescent="0.25">
      <c r="V568" s="17"/>
    </row>
    <row r="569" spans="8:31" x14ac:dyDescent="0.25">
      <c r="V569" s="17"/>
    </row>
    <row r="570" spans="8:31" x14ac:dyDescent="0.25">
      <c r="V570" s="17"/>
    </row>
    <row r="571" spans="8:31" x14ac:dyDescent="0.25">
      <c r="V571" s="17"/>
    </row>
    <row r="572" spans="8:31" x14ac:dyDescent="0.25">
      <c r="V572" s="17"/>
    </row>
    <row r="573" spans="8:31" x14ac:dyDescent="0.25">
      <c r="V573" s="17"/>
    </row>
    <row r="574" spans="8:31" x14ac:dyDescent="0.25">
      <c r="V574" s="17"/>
    </row>
    <row r="575" spans="8:31" x14ac:dyDescent="0.25">
      <c r="V575" s="17"/>
      <c r="AC575" s="224" t="s">
        <v>29</v>
      </c>
      <c r="AD575" s="224"/>
      <c r="AE575" s="224"/>
    </row>
    <row r="576" spans="8:31" x14ac:dyDescent="0.25">
      <c r="H576" s="225" t="s">
        <v>28</v>
      </c>
      <c r="I576" s="225"/>
      <c r="J576" s="225"/>
      <c r="V576" s="17"/>
      <c r="AC576" s="224"/>
      <c r="AD576" s="224"/>
      <c r="AE576" s="224"/>
    </row>
    <row r="577" spans="2:41" x14ac:dyDescent="0.25">
      <c r="H577" s="225"/>
      <c r="I577" s="225"/>
      <c r="J577" s="225"/>
      <c r="V577" s="17"/>
      <c r="AC577" s="224"/>
      <c r="AD577" s="224"/>
      <c r="AE577" s="224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67</v>
      </c>
      <c r="V580" s="17"/>
      <c r="X580" s="22" t="s">
        <v>67</v>
      </c>
    </row>
    <row r="581" spans="2:41" ht="23.25" x14ac:dyDescent="0.35">
      <c r="B581" s="23" t="s">
        <v>32</v>
      </c>
      <c r="C581" s="20">
        <f>IF(X527="PAGADO",0,Y532)</f>
        <v>-2044.2500000000002</v>
      </c>
      <c r="E581" s="226" t="s">
        <v>20</v>
      </c>
      <c r="F581" s="226"/>
      <c r="G581" s="226"/>
      <c r="H581" s="226"/>
      <c r="V581" s="17"/>
      <c r="X581" s="23" t="s">
        <v>32</v>
      </c>
      <c r="Y581" s="20">
        <f>IF(B581="PAGADO",0,C586)</f>
        <v>-2044.2500000000002</v>
      </c>
      <c r="AA581" s="226" t="s">
        <v>20</v>
      </c>
      <c r="AB581" s="226"/>
      <c r="AC581" s="226"/>
      <c r="AD581" s="226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227" t="str">
        <f>IF(C586&lt;0,"NO PAGAR","COBRAR")</f>
        <v>NO PAGAR</v>
      </c>
      <c r="C587" s="227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27" t="str">
        <f>IF(Y586&lt;0,"NO PAGAR","COBRAR")</f>
        <v>NO PAGAR</v>
      </c>
      <c r="Y587" s="227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219" t="s">
        <v>9</v>
      </c>
      <c r="C588" s="22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219" t="s">
        <v>9</v>
      </c>
      <c r="Y588" s="22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221" t="s">
        <v>7</v>
      </c>
      <c r="F597" s="222"/>
      <c r="G597" s="223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21" t="s">
        <v>7</v>
      </c>
      <c r="AB597" s="222"/>
      <c r="AC597" s="223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221" t="s">
        <v>7</v>
      </c>
      <c r="O599" s="222"/>
      <c r="P599" s="222"/>
      <c r="Q599" s="223"/>
      <c r="R599" s="18">
        <f>SUM(R583:R598)</f>
        <v>0</v>
      </c>
      <c r="S599" s="3"/>
      <c r="V599" s="17"/>
      <c r="X599" s="12"/>
      <c r="Y599" s="10"/>
      <c r="AJ599" s="221" t="s">
        <v>7</v>
      </c>
      <c r="AK599" s="222"/>
      <c r="AL599" s="222"/>
      <c r="AM599" s="223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225" t="s">
        <v>30</v>
      </c>
      <c r="I621" s="225"/>
      <c r="J621" s="225"/>
      <c r="V621" s="17"/>
      <c r="AA621" s="225" t="s">
        <v>31</v>
      </c>
      <c r="AB621" s="225"/>
      <c r="AC621" s="225"/>
    </row>
    <row r="622" spans="1:43" x14ac:dyDescent="0.25">
      <c r="H622" s="225"/>
      <c r="I622" s="225"/>
      <c r="J622" s="225"/>
      <c r="V622" s="17"/>
      <c r="AA622" s="225"/>
      <c r="AB622" s="225"/>
      <c r="AC622" s="225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67</v>
      </c>
      <c r="V625" s="17"/>
      <c r="X625" s="22" t="s">
        <v>67</v>
      </c>
    </row>
    <row r="626" spans="2:41" ht="23.25" x14ac:dyDescent="0.35">
      <c r="B626" s="23" t="s">
        <v>32</v>
      </c>
      <c r="C626" s="20">
        <f>IF(X581="PAGADO",0,C586)</f>
        <v>-2044.2500000000002</v>
      </c>
      <c r="E626" s="226" t="s">
        <v>20</v>
      </c>
      <c r="F626" s="226"/>
      <c r="G626" s="226"/>
      <c r="H626" s="226"/>
      <c r="V626" s="17"/>
      <c r="X626" s="23" t="s">
        <v>32</v>
      </c>
      <c r="Y626" s="20">
        <f>IF(B1419="PAGADO",0,C631)</f>
        <v>-2044.2500000000002</v>
      </c>
      <c r="AA626" s="226" t="s">
        <v>20</v>
      </c>
      <c r="AB626" s="226"/>
      <c r="AC626" s="226"/>
      <c r="AD626" s="226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28" t="str">
        <f>IF(Y631&lt;0,"NO PAGAR","COBRAR'")</f>
        <v>NO PAGAR</v>
      </c>
      <c r="Y632" s="228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228" t="str">
        <f>IF(C631&lt;0,"NO PAGAR","COBRAR'")</f>
        <v>NO PAGAR</v>
      </c>
      <c r="C633" s="228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219" t="s">
        <v>9</v>
      </c>
      <c r="C634" s="22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219" t="s">
        <v>9</v>
      </c>
      <c r="Y634" s="22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221" t="s">
        <v>7</v>
      </c>
      <c r="F642" s="222"/>
      <c r="G642" s="223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21" t="s">
        <v>7</v>
      </c>
      <c r="AB642" s="222"/>
      <c r="AC642" s="223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221" t="s">
        <v>7</v>
      </c>
      <c r="O644" s="222"/>
      <c r="P644" s="222"/>
      <c r="Q644" s="223"/>
      <c r="R644" s="18">
        <f>SUM(R628:R643)</f>
        <v>0</v>
      </c>
      <c r="S644" s="3"/>
      <c r="V644" s="17"/>
      <c r="X644" s="12"/>
      <c r="Y644" s="10"/>
      <c r="AJ644" s="221" t="s">
        <v>7</v>
      </c>
      <c r="AK644" s="222"/>
      <c r="AL644" s="222"/>
      <c r="AM644" s="223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224" t="s">
        <v>29</v>
      </c>
      <c r="AD668" s="224"/>
      <c r="AE668" s="224"/>
    </row>
    <row r="669" spans="8:31" x14ac:dyDescent="0.25">
      <c r="H669" s="231" t="s">
        <v>28</v>
      </c>
      <c r="I669" s="231"/>
      <c r="J669" s="231"/>
      <c r="V669" s="17"/>
      <c r="AC669" s="224"/>
      <c r="AD669" s="224"/>
      <c r="AE669" s="224"/>
    </row>
    <row r="670" spans="8:31" x14ac:dyDescent="0.25">
      <c r="H670" s="231"/>
      <c r="I670" s="231"/>
      <c r="J670" s="231"/>
      <c r="V670" s="17"/>
      <c r="AC670" s="224"/>
      <c r="AD670" s="224"/>
      <c r="AE670" s="224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68</v>
      </c>
      <c r="V673" s="17"/>
      <c r="X673" s="22" t="s">
        <v>68</v>
      </c>
    </row>
    <row r="674" spans="2:41" ht="23.25" x14ac:dyDescent="0.35">
      <c r="B674" s="23" t="s">
        <v>32</v>
      </c>
      <c r="C674" s="20">
        <f>IF(X626="PAGADO",0,Y631)</f>
        <v>-2044.2500000000002</v>
      </c>
      <c r="E674" s="226" t="s">
        <v>60</v>
      </c>
      <c r="F674" s="226"/>
      <c r="G674" s="226"/>
      <c r="H674" s="226"/>
      <c r="V674" s="17"/>
      <c r="X674" s="23" t="s">
        <v>32</v>
      </c>
      <c r="Y674" s="20">
        <f>IF(B674="PAGADO",0,C679)</f>
        <v>-2064.25</v>
      </c>
      <c r="AA674" s="226" t="s">
        <v>1170</v>
      </c>
      <c r="AB674" s="226"/>
      <c r="AC674" s="226"/>
      <c r="AD674" s="226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227" t="str">
        <f>IF(C679&lt;0,"NO PAGAR","COBRAR")</f>
        <v>NO PAGAR</v>
      </c>
      <c r="C680" s="227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27" t="str">
        <f>IF(Y679&lt;0,"NO PAGAR","COBRAR")</f>
        <v>NO PAGAR</v>
      </c>
      <c r="Y680" s="227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219" t="s">
        <v>9</v>
      </c>
      <c r="C681" s="2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219" t="s">
        <v>9</v>
      </c>
      <c r="Y681" s="2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 x14ac:dyDescent="0.25">
      <c r="B690" s="11" t="s">
        <v>17</v>
      </c>
      <c r="C690" s="10"/>
      <c r="E690" s="221" t="s">
        <v>7</v>
      </c>
      <c r="F690" s="222"/>
      <c r="G690" s="223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21" t="s">
        <v>7</v>
      </c>
      <c r="AB690" s="222"/>
      <c r="AC690" s="223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 x14ac:dyDescent="0.25">
      <c r="B692" s="12"/>
      <c r="C692" s="10"/>
      <c r="N692" s="221" t="s">
        <v>7</v>
      </c>
      <c r="O692" s="222"/>
      <c r="P692" s="222"/>
      <c r="Q692" s="223"/>
      <c r="R692" s="18">
        <f>SUM(R676:R691)</f>
        <v>0</v>
      </c>
      <c r="S692" s="3"/>
      <c r="V692" s="17"/>
      <c r="X692" s="12"/>
      <c r="Y692" s="10"/>
      <c r="AJ692" s="221" t="s">
        <v>7</v>
      </c>
      <c r="AK692" s="222"/>
      <c r="AL692" s="222"/>
      <c r="AM692" s="223"/>
      <c r="AN692" s="18">
        <f>SUM(AN676:AN691)</f>
        <v>0</v>
      </c>
      <c r="AO692" s="3"/>
    </row>
    <row r="693" spans="1:43" x14ac:dyDescent="0.25">
      <c r="B693" s="12"/>
      <c r="C693" s="10"/>
      <c r="V693" s="17"/>
      <c r="X693" s="12"/>
      <c r="Y693" s="10"/>
    </row>
    <row r="694" spans="1:43" x14ac:dyDescent="0.25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 x14ac:dyDescent="0.25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 x14ac:dyDescent="0.25">
      <c r="E696" s="1" t="s">
        <v>19</v>
      </c>
      <c r="V696" s="17"/>
      <c r="AA696" s="1" t="s">
        <v>19</v>
      </c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V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 x14ac:dyDescent="0.2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 x14ac:dyDescent="0.25">
      <c r="V706" s="17"/>
    </row>
    <row r="707" spans="1:43" x14ac:dyDescent="0.25">
      <c r="H707" s="225" t="s">
        <v>30</v>
      </c>
      <c r="I707" s="225"/>
      <c r="J707" s="225"/>
      <c r="V707" s="17"/>
      <c r="AA707" s="225" t="s">
        <v>31</v>
      </c>
      <c r="AB707" s="225"/>
      <c r="AC707" s="225"/>
    </row>
    <row r="708" spans="1:43" x14ac:dyDescent="0.25">
      <c r="H708" s="225"/>
      <c r="I708" s="225"/>
      <c r="J708" s="225"/>
      <c r="V708" s="17"/>
      <c r="AA708" s="225"/>
      <c r="AB708" s="225"/>
      <c r="AC708" s="225"/>
    </row>
    <row r="709" spans="1:43" x14ac:dyDescent="0.25">
      <c r="V709" s="17"/>
    </row>
    <row r="710" spans="1:43" x14ac:dyDescent="0.25">
      <c r="V710" s="17"/>
    </row>
    <row r="711" spans="1:43" ht="23.25" x14ac:dyDescent="0.35">
      <c r="B711" s="24" t="s">
        <v>68</v>
      </c>
      <c r="V711" s="17"/>
      <c r="X711" s="22" t="s">
        <v>68</v>
      </c>
    </row>
    <row r="712" spans="1:43" ht="23.25" x14ac:dyDescent="0.35">
      <c r="B712" s="23" t="s">
        <v>32</v>
      </c>
      <c r="C712" s="20">
        <f>IF(X674="PAGADO",0,C679)</f>
        <v>-2064.25</v>
      </c>
      <c r="E712" s="226" t="s">
        <v>60</v>
      </c>
      <c r="F712" s="226"/>
      <c r="G712" s="226"/>
      <c r="H712" s="226"/>
      <c r="V712" s="17"/>
      <c r="X712" s="23" t="s">
        <v>32</v>
      </c>
      <c r="Y712" s="20">
        <f>IF(B1512="PAGADO",0,C717)</f>
        <v>-2064.25</v>
      </c>
      <c r="AA712" s="226" t="s">
        <v>60</v>
      </c>
      <c r="AB712" s="226"/>
      <c r="AC712" s="226"/>
      <c r="AD712" s="226"/>
    </row>
    <row r="713" spans="1:43" x14ac:dyDescent="0.25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 x14ac:dyDescent="0.25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 x14ac:dyDescent="0.25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 x14ac:dyDescent="0.25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 x14ac:dyDescent="0.25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 x14ac:dyDescent="0.3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28" t="str">
        <f>IF(Y717&lt;0,"NO PAGAR","COBRAR'")</f>
        <v>NO PAGAR</v>
      </c>
      <c r="Y718" s="22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 x14ac:dyDescent="0.35">
      <c r="B719" s="228" t="str">
        <f>IF(C717&lt;0,"NO PAGAR","COBRAR'")</f>
        <v>NO PAGAR</v>
      </c>
      <c r="C719" s="228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 x14ac:dyDescent="0.25">
      <c r="B720" s="219" t="s">
        <v>9</v>
      </c>
      <c r="C720" s="22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219" t="s">
        <v>9</v>
      </c>
      <c r="Y720" s="22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1" t="s">
        <v>16</v>
      </c>
      <c r="C728" s="10"/>
      <c r="E728" s="221" t="s">
        <v>7</v>
      </c>
      <c r="F728" s="222"/>
      <c r="G728" s="223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21" t="s">
        <v>7</v>
      </c>
      <c r="AB728" s="222"/>
      <c r="AC728" s="223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 x14ac:dyDescent="0.25">
      <c r="B730" s="12"/>
      <c r="C730" s="10"/>
      <c r="N730" s="221" t="s">
        <v>7</v>
      </c>
      <c r="O730" s="222"/>
      <c r="P730" s="222"/>
      <c r="Q730" s="223"/>
      <c r="R730" s="18">
        <f>SUM(R714:R729)</f>
        <v>0</v>
      </c>
      <c r="S730" s="3"/>
      <c r="V730" s="17"/>
      <c r="X730" s="12"/>
      <c r="Y730" s="10"/>
      <c r="AJ730" s="221" t="s">
        <v>7</v>
      </c>
      <c r="AK730" s="222"/>
      <c r="AL730" s="222"/>
      <c r="AM730" s="223"/>
      <c r="AN730" s="18">
        <f>SUM(AN714:AN729)</f>
        <v>0</v>
      </c>
      <c r="AO730" s="3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2"/>
      <c r="C733" s="10"/>
      <c r="E733" s="14"/>
      <c r="V733" s="17"/>
      <c r="X733" s="12"/>
      <c r="Y733" s="10"/>
      <c r="AA733" s="14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2"/>
      <c r="C738" s="10"/>
      <c r="V738" s="17"/>
      <c r="X738" s="12"/>
      <c r="Y738" s="10"/>
    </row>
    <row r="739" spans="2:27" x14ac:dyDescent="0.25">
      <c r="B739" s="11"/>
      <c r="C739" s="10"/>
      <c r="V739" s="17"/>
      <c r="X739" s="11"/>
      <c r="Y739" s="10"/>
    </row>
    <row r="740" spans="2:27" x14ac:dyDescent="0.25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 x14ac:dyDescent="0.25">
      <c r="E741" s="1" t="s">
        <v>19</v>
      </c>
      <c r="V741" s="17"/>
      <c r="AA741" s="1" t="s">
        <v>19</v>
      </c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</row>
    <row r="754" spans="2:41" x14ac:dyDescent="0.25">
      <c r="V754" s="17"/>
      <c r="AC754" s="224" t="s">
        <v>29</v>
      </c>
      <c r="AD754" s="224"/>
      <c r="AE754" s="224"/>
    </row>
    <row r="755" spans="2:41" x14ac:dyDescent="0.25">
      <c r="H755" s="225" t="s">
        <v>28</v>
      </c>
      <c r="I755" s="225"/>
      <c r="J755" s="225"/>
      <c r="V755" s="17"/>
      <c r="AC755" s="224"/>
      <c r="AD755" s="224"/>
      <c r="AE755" s="224"/>
    </row>
    <row r="756" spans="2:41" x14ac:dyDescent="0.25">
      <c r="H756" s="225"/>
      <c r="I756" s="225"/>
      <c r="J756" s="225"/>
      <c r="V756" s="17"/>
      <c r="AC756" s="224"/>
      <c r="AD756" s="224"/>
      <c r="AE756" s="224"/>
    </row>
    <row r="757" spans="2:41" x14ac:dyDescent="0.25">
      <c r="V757" s="17"/>
    </row>
    <row r="758" spans="2:41" x14ac:dyDescent="0.25">
      <c r="V758" s="17"/>
    </row>
    <row r="759" spans="2:41" ht="23.25" x14ac:dyDescent="0.35">
      <c r="B759" s="22" t="s">
        <v>69</v>
      </c>
      <c r="V759" s="17"/>
      <c r="X759" s="22" t="s">
        <v>69</v>
      </c>
    </row>
    <row r="760" spans="2:41" ht="23.25" x14ac:dyDescent="0.35">
      <c r="B760" s="23" t="s">
        <v>32</v>
      </c>
      <c r="C760" s="20">
        <f>IF(X712="PAGADO",0,Y717)</f>
        <v>-2064.25</v>
      </c>
      <c r="E760" s="226" t="s">
        <v>60</v>
      </c>
      <c r="F760" s="226"/>
      <c r="G760" s="226"/>
      <c r="H760" s="226"/>
      <c r="V760" s="17"/>
      <c r="X760" s="23" t="s">
        <v>32</v>
      </c>
      <c r="Y760" s="20">
        <f>IF(B760="PAGADO",0,C765)</f>
        <v>-2084.25</v>
      </c>
      <c r="AA760" s="226" t="s">
        <v>20</v>
      </c>
      <c r="AB760" s="226"/>
      <c r="AC760" s="226"/>
      <c r="AD760" s="226"/>
    </row>
    <row r="761" spans="2:41" x14ac:dyDescent="0.25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 x14ac:dyDescent="0.25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 x14ac:dyDescent="0.4">
      <c r="B766" s="227" t="str">
        <f>IF(C765&lt;0,"NO PAGAR","COBRAR")</f>
        <v>NO PAGAR</v>
      </c>
      <c r="C766" s="227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27" t="str">
        <f>IF(Y765&lt;0,"NO PAGAR","COBRAR")</f>
        <v>NO PAGAR</v>
      </c>
      <c r="Y766" s="22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219" t="s">
        <v>9</v>
      </c>
      <c r="C767" s="2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219" t="s">
        <v>9</v>
      </c>
      <c r="Y767" s="22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17</v>
      </c>
      <c r="C776" s="10"/>
      <c r="E776" s="221" t="s">
        <v>7</v>
      </c>
      <c r="F776" s="222"/>
      <c r="G776" s="223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21" t="s">
        <v>7</v>
      </c>
      <c r="AB776" s="222"/>
      <c r="AC776" s="223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 x14ac:dyDescent="0.25">
      <c r="B778" s="12"/>
      <c r="C778" s="10"/>
      <c r="N778" s="221" t="s">
        <v>7</v>
      </c>
      <c r="O778" s="222"/>
      <c r="P778" s="222"/>
      <c r="Q778" s="223"/>
      <c r="R778" s="18">
        <f>SUM(R762:R777)</f>
        <v>0</v>
      </c>
      <c r="S778" s="3"/>
      <c r="V778" s="17"/>
      <c r="X778" s="12"/>
      <c r="Y778" s="10"/>
      <c r="AJ778" s="221" t="s">
        <v>7</v>
      </c>
      <c r="AK778" s="222"/>
      <c r="AL778" s="222"/>
      <c r="AM778" s="223"/>
      <c r="AN778" s="18">
        <f>SUM(AN762:AN777)</f>
        <v>0</v>
      </c>
      <c r="AO778" s="3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2"/>
      <c r="C781" s="10"/>
      <c r="E781" s="14"/>
      <c r="V781" s="17"/>
      <c r="X781" s="12"/>
      <c r="Y781" s="10"/>
      <c r="AA781" s="14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2"/>
      <c r="C785" s="10"/>
      <c r="V785" s="17"/>
      <c r="X785" s="12"/>
      <c r="Y785" s="10"/>
    </row>
    <row r="786" spans="1:43" x14ac:dyDescent="0.25">
      <c r="B786" s="11"/>
      <c r="C786" s="10"/>
      <c r="V786" s="17"/>
      <c r="X786" s="11"/>
      <c r="Y786" s="10"/>
    </row>
    <row r="787" spans="1:43" x14ac:dyDescent="0.25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 x14ac:dyDescent="0.25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 x14ac:dyDescent="0.25">
      <c r="E789" s="1" t="s">
        <v>19</v>
      </c>
      <c r="V789" s="17"/>
      <c r="AA789" s="1" t="s">
        <v>19</v>
      </c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V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 x14ac:dyDescent="0.25">
      <c r="V799" s="17"/>
    </row>
    <row r="800" spans="1:43" x14ac:dyDescent="0.25">
      <c r="H800" s="225" t="s">
        <v>30</v>
      </c>
      <c r="I800" s="225"/>
      <c r="J800" s="225"/>
      <c r="V800" s="17"/>
      <c r="AA800" s="225" t="s">
        <v>31</v>
      </c>
      <c r="AB800" s="225"/>
      <c r="AC800" s="225"/>
    </row>
    <row r="801" spans="2:41" x14ac:dyDescent="0.25">
      <c r="H801" s="225"/>
      <c r="I801" s="225"/>
      <c r="J801" s="225"/>
      <c r="V801" s="17"/>
      <c r="AA801" s="225"/>
      <c r="AB801" s="225"/>
      <c r="AC801" s="225"/>
    </row>
    <row r="802" spans="2:41" x14ac:dyDescent="0.25">
      <c r="V802" s="17"/>
    </row>
    <row r="803" spans="2:41" x14ac:dyDescent="0.25">
      <c r="V803" s="17"/>
    </row>
    <row r="804" spans="2:41" ht="23.25" x14ac:dyDescent="0.35">
      <c r="B804" s="24" t="s">
        <v>69</v>
      </c>
      <c r="V804" s="17"/>
      <c r="X804" s="22" t="s">
        <v>69</v>
      </c>
    </row>
    <row r="805" spans="2:41" ht="23.25" x14ac:dyDescent="0.35">
      <c r="B805" s="23" t="s">
        <v>32</v>
      </c>
      <c r="C805" s="20">
        <f>IF(X760="PAGADO",0,C765)</f>
        <v>-2084.25</v>
      </c>
      <c r="E805" s="226" t="s">
        <v>20</v>
      </c>
      <c r="F805" s="226"/>
      <c r="G805" s="226"/>
      <c r="H805" s="226"/>
      <c r="V805" s="17"/>
      <c r="X805" s="23" t="s">
        <v>32</v>
      </c>
      <c r="Y805" s="20">
        <f>IF(B1605="PAGADO",0,C810)</f>
        <v>-2084.25</v>
      </c>
      <c r="AA805" s="226" t="s">
        <v>20</v>
      </c>
      <c r="AB805" s="226"/>
      <c r="AC805" s="226"/>
      <c r="AD805" s="226"/>
    </row>
    <row r="806" spans="2:41" x14ac:dyDescent="0.25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 x14ac:dyDescent="0.25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28" t="str">
        <f>IF(Y810&lt;0,"NO PAGAR","COBRAR'")</f>
        <v>NO PAGAR</v>
      </c>
      <c r="Y811" s="22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 x14ac:dyDescent="0.35">
      <c r="B812" s="228" t="str">
        <f>IF(C810&lt;0,"NO PAGAR","COBRAR'")</f>
        <v>NO PAGAR</v>
      </c>
      <c r="C812" s="228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219" t="s">
        <v>9</v>
      </c>
      <c r="C813" s="22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9" t="s">
        <v>9</v>
      </c>
      <c r="Y813" s="22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221" t="s">
        <v>7</v>
      </c>
      <c r="F821" s="222"/>
      <c r="G821" s="223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21" t="s">
        <v>7</v>
      </c>
      <c r="AB821" s="222"/>
      <c r="AC821" s="223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N823" s="221" t="s">
        <v>7</v>
      </c>
      <c r="O823" s="222"/>
      <c r="P823" s="222"/>
      <c r="Q823" s="223"/>
      <c r="R823" s="18">
        <f>SUM(R807:R822)</f>
        <v>0</v>
      </c>
      <c r="S823" s="3"/>
      <c r="V823" s="17"/>
      <c r="X823" s="12"/>
      <c r="Y823" s="10"/>
      <c r="AJ823" s="221" t="s">
        <v>7</v>
      </c>
      <c r="AK823" s="222"/>
      <c r="AL823" s="222"/>
      <c r="AM823" s="223"/>
      <c r="AN823" s="18">
        <f>SUM(AN807:AN822)</f>
        <v>0</v>
      </c>
      <c r="AO823" s="3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2"/>
      <c r="C826" s="10"/>
      <c r="E826" s="14"/>
      <c r="V826" s="17"/>
      <c r="X826" s="12"/>
      <c r="Y826" s="10"/>
      <c r="AA826" s="14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1"/>
      <c r="C832" s="10"/>
      <c r="V832" s="17"/>
      <c r="X832" s="11"/>
      <c r="Y832" s="10"/>
    </row>
    <row r="833" spans="2:31" x14ac:dyDescent="0.25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 x14ac:dyDescent="0.25">
      <c r="E834" s="1" t="s">
        <v>19</v>
      </c>
      <c r="V834" s="17"/>
      <c r="AA834" s="1" t="s">
        <v>19</v>
      </c>
    </row>
    <row r="835" spans="2:31" x14ac:dyDescent="0.25">
      <c r="V835" s="17"/>
    </row>
    <row r="836" spans="2:31" x14ac:dyDescent="0.25">
      <c r="V836" s="17"/>
    </row>
    <row r="837" spans="2:31" x14ac:dyDescent="0.25">
      <c r="V837" s="17"/>
    </row>
    <row r="838" spans="2:31" x14ac:dyDescent="0.25">
      <c r="V838" s="17"/>
    </row>
    <row r="839" spans="2:31" x14ac:dyDescent="0.25">
      <c r="V839" s="17"/>
    </row>
    <row r="840" spans="2:31" x14ac:dyDescent="0.25">
      <c r="V840" s="17"/>
    </row>
    <row r="841" spans="2:31" x14ac:dyDescent="0.25">
      <c r="V841" s="17"/>
    </row>
    <row r="842" spans="2:31" x14ac:dyDescent="0.25">
      <c r="V842" s="17"/>
    </row>
    <row r="843" spans="2:31" x14ac:dyDescent="0.25">
      <c r="V843" s="17"/>
    </row>
    <row r="844" spans="2:31" x14ac:dyDescent="0.25">
      <c r="V844" s="17"/>
    </row>
    <row r="845" spans="2:31" x14ac:dyDescent="0.25">
      <c r="V845" s="17"/>
    </row>
    <row r="846" spans="2:31" x14ac:dyDescent="0.25">
      <c r="V846" s="17"/>
    </row>
    <row r="847" spans="2:31" x14ac:dyDescent="0.25">
      <c r="V847" s="17"/>
      <c r="AC847" s="224" t="s">
        <v>29</v>
      </c>
      <c r="AD847" s="224"/>
      <c r="AE847" s="224"/>
    </row>
    <row r="848" spans="2:31" x14ac:dyDescent="0.25">
      <c r="H848" s="225" t="s">
        <v>28</v>
      </c>
      <c r="I848" s="225"/>
      <c r="J848" s="225"/>
      <c r="V848" s="17"/>
      <c r="AC848" s="224"/>
      <c r="AD848" s="224"/>
      <c r="AE848" s="224"/>
    </row>
    <row r="849" spans="2:41" x14ac:dyDescent="0.25">
      <c r="H849" s="225"/>
      <c r="I849" s="225"/>
      <c r="J849" s="225"/>
      <c r="V849" s="17"/>
      <c r="AC849" s="224"/>
      <c r="AD849" s="224"/>
      <c r="AE849" s="224"/>
    </row>
    <row r="850" spans="2:41" x14ac:dyDescent="0.25">
      <c r="V850" s="17"/>
    </row>
    <row r="851" spans="2:41" x14ac:dyDescent="0.25">
      <c r="V851" s="17"/>
    </row>
    <row r="852" spans="2:41" ht="23.25" x14ac:dyDescent="0.35">
      <c r="B852" s="22" t="s">
        <v>70</v>
      </c>
      <c r="V852" s="17"/>
      <c r="X852" s="22" t="s">
        <v>70</v>
      </c>
    </row>
    <row r="853" spans="2:41" ht="23.25" x14ac:dyDescent="0.35">
      <c r="B853" s="23" t="s">
        <v>32</v>
      </c>
      <c r="C853" s="20">
        <f>IF(X805="PAGADO",0,Y810)</f>
        <v>-2084.25</v>
      </c>
      <c r="E853" s="226" t="s">
        <v>20</v>
      </c>
      <c r="F853" s="226"/>
      <c r="G853" s="226"/>
      <c r="H853" s="226"/>
      <c r="V853" s="17"/>
      <c r="X853" s="23" t="s">
        <v>32</v>
      </c>
      <c r="Y853" s="20">
        <f>IF(B853="PAGADO",0,C858)</f>
        <v>-2104.25</v>
      </c>
      <c r="AA853" s="226" t="s">
        <v>20</v>
      </c>
      <c r="AB853" s="226"/>
      <c r="AC853" s="226"/>
      <c r="AD853" s="226"/>
    </row>
    <row r="854" spans="2:41" x14ac:dyDescent="0.25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 x14ac:dyDescent="0.25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 x14ac:dyDescent="0.4">
      <c r="B859" s="227" t="str">
        <f>IF(C858&lt;0,"NO PAGAR","COBRAR")</f>
        <v>NO PAGAR</v>
      </c>
      <c r="C859" s="22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27" t="str">
        <f>IF(Y858&lt;0,"NO PAGAR","COBRAR")</f>
        <v>NO PAGAR</v>
      </c>
      <c r="Y859" s="227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219" t="s">
        <v>9</v>
      </c>
      <c r="C860" s="2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9" t="s">
        <v>9</v>
      </c>
      <c r="Y860" s="2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17</v>
      </c>
      <c r="C869" s="10"/>
      <c r="E869" s="221" t="s">
        <v>7</v>
      </c>
      <c r="F869" s="222"/>
      <c r="G869" s="223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21" t="s">
        <v>7</v>
      </c>
      <c r="AB869" s="222"/>
      <c r="AC869" s="223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 x14ac:dyDescent="0.25">
      <c r="B871" s="12"/>
      <c r="C871" s="10"/>
      <c r="N871" s="221" t="s">
        <v>7</v>
      </c>
      <c r="O871" s="222"/>
      <c r="P871" s="222"/>
      <c r="Q871" s="223"/>
      <c r="R871" s="18">
        <f>SUM(R855:R870)</f>
        <v>0</v>
      </c>
      <c r="S871" s="3"/>
      <c r="V871" s="17"/>
      <c r="X871" s="12"/>
      <c r="Y871" s="10"/>
      <c r="AJ871" s="221" t="s">
        <v>7</v>
      </c>
      <c r="AK871" s="222"/>
      <c r="AL871" s="222"/>
      <c r="AM871" s="223"/>
      <c r="AN871" s="18">
        <f>SUM(AN855:AN870)</f>
        <v>0</v>
      </c>
      <c r="AO871" s="3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E874" s="14"/>
      <c r="V874" s="17"/>
      <c r="X874" s="12"/>
      <c r="Y874" s="10"/>
      <c r="AA874" s="14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1"/>
      <c r="C879" s="10"/>
      <c r="V879" s="17"/>
      <c r="X879" s="11"/>
      <c r="Y879" s="10"/>
    </row>
    <row r="880" spans="2:41" x14ac:dyDescent="0.25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 x14ac:dyDescent="0.25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 x14ac:dyDescent="0.25">
      <c r="E882" s="1" t="s">
        <v>19</v>
      </c>
      <c r="V882" s="17"/>
      <c r="AA882" s="1" t="s">
        <v>19</v>
      </c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V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 x14ac:dyDescent="0.25">
      <c r="V892" s="17"/>
    </row>
    <row r="893" spans="1:43" x14ac:dyDescent="0.25">
      <c r="H893" s="225" t="s">
        <v>30</v>
      </c>
      <c r="I893" s="225"/>
      <c r="J893" s="225"/>
      <c r="V893" s="17"/>
      <c r="AA893" s="225" t="s">
        <v>31</v>
      </c>
      <c r="AB893" s="225"/>
      <c r="AC893" s="225"/>
    </row>
    <row r="894" spans="1:43" x14ac:dyDescent="0.25">
      <c r="H894" s="225"/>
      <c r="I894" s="225"/>
      <c r="J894" s="225"/>
      <c r="V894" s="17"/>
      <c r="AA894" s="225"/>
      <c r="AB894" s="225"/>
      <c r="AC894" s="225"/>
    </row>
    <row r="895" spans="1:43" x14ac:dyDescent="0.25">
      <c r="V895" s="17"/>
    </row>
    <row r="896" spans="1:43" x14ac:dyDescent="0.25">
      <c r="V896" s="17"/>
    </row>
    <row r="897" spans="2:41" ht="23.25" x14ac:dyDescent="0.35">
      <c r="B897" s="24" t="s">
        <v>70</v>
      </c>
      <c r="V897" s="17"/>
      <c r="X897" s="22" t="s">
        <v>70</v>
      </c>
    </row>
    <row r="898" spans="2:41" ht="23.25" x14ac:dyDescent="0.35">
      <c r="B898" s="23" t="s">
        <v>32</v>
      </c>
      <c r="C898" s="20">
        <f>IF(X853="PAGADO",0,C858)</f>
        <v>-2104.25</v>
      </c>
      <c r="E898" s="226" t="s">
        <v>20</v>
      </c>
      <c r="F898" s="226"/>
      <c r="G898" s="226"/>
      <c r="H898" s="226"/>
      <c r="V898" s="17"/>
      <c r="X898" s="23" t="s">
        <v>32</v>
      </c>
      <c r="Y898" s="20">
        <f>IF(B1698="PAGADO",0,C903)</f>
        <v>-2104.25</v>
      </c>
      <c r="AA898" s="226" t="s">
        <v>20</v>
      </c>
      <c r="AB898" s="226"/>
      <c r="AC898" s="226"/>
      <c r="AD898" s="226"/>
    </row>
    <row r="899" spans="2:41" x14ac:dyDescent="0.25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28" t="str">
        <f>IF(Y903&lt;0,"NO PAGAR","COBRAR'")</f>
        <v>NO PAGAR</v>
      </c>
      <c r="Y904" s="22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 x14ac:dyDescent="0.35">
      <c r="B905" s="228" t="str">
        <f>IF(C903&lt;0,"NO PAGAR","COBRAR'")</f>
        <v>NO PAGAR</v>
      </c>
      <c r="C905" s="228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219" t="s">
        <v>9</v>
      </c>
      <c r="C906" s="22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219" t="s">
        <v>9</v>
      </c>
      <c r="Y906" s="22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</v>
      </c>
      <c r="C914" s="10"/>
      <c r="E914" s="221" t="s">
        <v>7</v>
      </c>
      <c r="F914" s="222"/>
      <c r="G914" s="223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21" t="s">
        <v>7</v>
      </c>
      <c r="AB914" s="222"/>
      <c r="AC914" s="223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 x14ac:dyDescent="0.25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221" t="s">
        <v>7</v>
      </c>
      <c r="O916" s="222"/>
      <c r="P916" s="222"/>
      <c r="Q916" s="223"/>
      <c r="R916" s="18">
        <f>SUM(R900:R915)</f>
        <v>0</v>
      </c>
      <c r="S916" s="3"/>
      <c r="V916" s="17"/>
      <c r="X916" s="12"/>
      <c r="Y916" s="10"/>
      <c r="AJ916" s="221" t="s">
        <v>7</v>
      </c>
      <c r="AK916" s="222"/>
      <c r="AL916" s="222"/>
      <c r="AM916" s="223"/>
      <c r="AN916" s="18">
        <f>SUM(AN900:AN915)</f>
        <v>0</v>
      </c>
      <c r="AO916" s="3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E919" s="14"/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1"/>
      <c r="C925" s="10"/>
      <c r="V925" s="17"/>
      <c r="X925" s="11"/>
      <c r="Y925" s="10"/>
    </row>
    <row r="926" spans="2:41" x14ac:dyDescent="0.25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</row>
    <row r="941" spans="8:31" x14ac:dyDescent="0.25">
      <c r="V941" s="17"/>
      <c r="AC941" s="224" t="s">
        <v>29</v>
      </c>
      <c r="AD941" s="224"/>
      <c r="AE941" s="224"/>
    </row>
    <row r="942" spans="8:31" x14ac:dyDescent="0.25">
      <c r="H942" s="225" t="s">
        <v>28</v>
      </c>
      <c r="I942" s="225"/>
      <c r="J942" s="225"/>
      <c r="V942" s="17"/>
      <c r="AC942" s="224"/>
      <c r="AD942" s="224"/>
      <c r="AE942" s="224"/>
    </row>
    <row r="943" spans="8:31" x14ac:dyDescent="0.25">
      <c r="H943" s="225"/>
      <c r="I943" s="225"/>
      <c r="J943" s="225"/>
      <c r="V943" s="17"/>
      <c r="AC943" s="224"/>
      <c r="AD943" s="224"/>
      <c r="AE943" s="224"/>
    </row>
    <row r="944" spans="8:31" x14ac:dyDescent="0.25">
      <c r="V944" s="17"/>
    </row>
    <row r="945" spans="2:41" x14ac:dyDescent="0.25">
      <c r="V945" s="17"/>
    </row>
    <row r="946" spans="2:41" ht="23.25" x14ac:dyDescent="0.35">
      <c r="B946" s="22" t="s">
        <v>71</v>
      </c>
      <c r="V946" s="17"/>
      <c r="X946" s="22" t="s">
        <v>71</v>
      </c>
    </row>
    <row r="947" spans="2:41" ht="23.25" x14ac:dyDescent="0.35">
      <c r="B947" s="23" t="s">
        <v>32</v>
      </c>
      <c r="C947" s="20">
        <f>IF(X898="PAGADO",0,Y903)</f>
        <v>-2104.25</v>
      </c>
      <c r="E947" s="226" t="s">
        <v>20</v>
      </c>
      <c r="F947" s="226"/>
      <c r="G947" s="226"/>
      <c r="H947" s="226"/>
      <c r="V947" s="17"/>
      <c r="X947" s="23" t="s">
        <v>32</v>
      </c>
      <c r="Y947" s="20">
        <f>IF(B947="PAGADO",0,C952)</f>
        <v>-2124.25</v>
      </c>
      <c r="AA947" s="226" t="s">
        <v>20</v>
      </c>
      <c r="AB947" s="226"/>
      <c r="AC947" s="226"/>
      <c r="AD947" s="226"/>
    </row>
    <row r="948" spans="2:41" x14ac:dyDescent="0.25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 x14ac:dyDescent="0.25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9</v>
      </c>
      <c r="C951" s="20">
        <f>C974</f>
        <v>2124.25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2124.25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6" t="s">
        <v>25</v>
      </c>
      <c r="C952" s="21">
        <f>C950-C951</f>
        <v>-2124.25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-2124.25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 x14ac:dyDescent="0.4">
      <c r="B953" s="227" t="str">
        <f>IF(C952&lt;0,"NO PAGAR","COBRAR")</f>
        <v>NO PAGAR</v>
      </c>
      <c r="C953" s="22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27" t="str">
        <f>IF(Y952&lt;0,"NO PAGAR","COBRAR")</f>
        <v>NO PAGAR</v>
      </c>
      <c r="Y953" s="227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219" t="s">
        <v>9</v>
      </c>
      <c r="C954" s="2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19" t="s">
        <v>9</v>
      </c>
      <c r="Y954" s="2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2124.25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11</v>
      </c>
      <c r="C957" s="10">
        <v>20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17</v>
      </c>
      <c r="C963" s="10"/>
      <c r="E963" s="221" t="s">
        <v>7</v>
      </c>
      <c r="F963" s="222"/>
      <c r="G963" s="223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21" t="s">
        <v>7</v>
      </c>
      <c r="AB963" s="222"/>
      <c r="AC963" s="223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 x14ac:dyDescent="0.25">
      <c r="B965" s="12"/>
      <c r="C965" s="10"/>
      <c r="N965" s="221" t="s">
        <v>7</v>
      </c>
      <c r="O965" s="222"/>
      <c r="P965" s="222"/>
      <c r="Q965" s="223"/>
      <c r="R965" s="18">
        <f>SUM(R949:R964)</f>
        <v>0</v>
      </c>
      <c r="S965" s="3"/>
      <c r="V965" s="17"/>
      <c r="X965" s="12"/>
      <c r="Y965" s="10"/>
      <c r="AJ965" s="221" t="s">
        <v>7</v>
      </c>
      <c r="AK965" s="222"/>
      <c r="AL965" s="222"/>
      <c r="AM965" s="223"/>
      <c r="AN965" s="18">
        <f>SUM(AN949:AN964)</f>
        <v>0</v>
      </c>
      <c r="AO965" s="3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E968" s="14"/>
      <c r="V968" s="17"/>
      <c r="X968" s="12"/>
      <c r="Y968" s="10"/>
      <c r="AA968" s="14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1"/>
      <c r="C973" s="10"/>
      <c r="V973" s="17"/>
      <c r="X973" s="11"/>
      <c r="Y973" s="10"/>
    </row>
    <row r="974" spans="2:41" x14ac:dyDescent="0.25">
      <c r="B974" s="15" t="s">
        <v>18</v>
      </c>
      <c r="C974" s="16">
        <f>SUM(C955:C973)</f>
        <v>2124.25</v>
      </c>
      <c r="V974" s="17"/>
      <c r="X974" s="15" t="s">
        <v>18</v>
      </c>
      <c r="Y974" s="16">
        <f>SUM(Y955:Y973)</f>
        <v>2124.25</v>
      </c>
    </row>
    <row r="975" spans="2:41" x14ac:dyDescent="0.25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 x14ac:dyDescent="0.25">
      <c r="E976" s="1" t="s">
        <v>19</v>
      </c>
      <c r="V976" s="17"/>
      <c r="AA976" s="1" t="s">
        <v>19</v>
      </c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V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 x14ac:dyDescent="0.25">
      <c r="V986" s="17"/>
    </row>
    <row r="987" spans="1:43" x14ac:dyDescent="0.25">
      <c r="H987" s="225" t="s">
        <v>30</v>
      </c>
      <c r="I987" s="225"/>
      <c r="J987" s="225"/>
      <c r="V987" s="17"/>
      <c r="AA987" s="225" t="s">
        <v>31</v>
      </c>
      <c r="AB987" s="225"/>
      <c r="AC987" s="225"/>
    </row>
    <row r="988" spans="1:43" x14ac:dyDescent="0.25">
      <c r="H988" s="225"/>
      <c r="I988" s="225"/>
      <c r="J988" s="225"/>
      <c r="V988" s="17"/>
      <c r="AA988" s="225"/>
      <c r="AB988" s="225"/>
      <c r="AC988" s="225"/>
    </row>
    <row r="989" spans="1:43" x14ac:dyDescent="0.25">
      <c r="V989" s="17"/>
    </row>
    <row r="990" spans="1:43" x14ac:dyDescent="0.25">
      <c r="V990" s="17"/>
    </row>
    <row r="991" spans="1:43" ht="23.25" x14ac:dyDescent="0.35">
      <c r="B991" s="24" t="s">
        <v>73</v>
      </c>
      <c r="V991" s="17"/>
      <c r="X991" s="22" t="s">
        <v>71</v>
      </c>
    </row>
    <row r="992" spans="1:43" ht="23.25" x14ac:dyDescent="0.35">
      <c r="B992" s="23" t="s">
        <v>32</v>
      </c>
      <c r="C992" s="20">
        <f>IF(X947="PAGADO",0,C952)</f>
        <v>-2124.25</v>
      </c>
      <c r="E992" s="226" t="s">
        <v>20</v>
      </c>
      <c r="F992" s="226"/>
      <c r="G992" s="226"/>
      <c r="H992" s="226"/>
      <c r="V992" s="17"/>
      <c r="X992" s="23" t="s">
        <v>32</v>
      </c>
      <c r="Y992" s="20">
        <f>IF(B1792="PAGADO",0,C997)</f>
        <v>-2124.25</v>
      </c>
      <c r="AA992" s="226" t="s">
        <v>20</v>
      </c>
      <c r="AB992" s="226"/>
      <c r="AC992" s="226"/>
      <c r="AD992" s="226"/>
    </row>
    <row r="993" spans="2:41" x14ac:dyDescent="0.25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 x14ac:dyDescent="0.25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" t="s">
        <v>9</v>
      </c>
      <c r="C996" s="20">
        <f>C1020</f>
        <v>2124.25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2124.25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6" t="s">
        <v>26</v>
      </c>
      <c r="C997" s="21">
        <f>C995-C996</f>
        <v>-2124.25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-2124.25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28" t="str">
        <f>IF(Y997&lt;0,"NO PAGAR","COBRAR'")</f>
        <v>NO PAGAR</v>
      </c>
      <c r="Y998" s="22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 x14ac:dyDescent="0.35">
      <c r="B999" s="228" t="str">
        <f>IF(C997&lt;0,"NO PAGAR","COBRAR'")</f>
        <v>NO PAGAR</v>
      </c>
      <c r="C999" s="228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219" t="s">
        <v>9</v>
      </c>
      <c r="C1000" s="22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219" t="s">
        <v>9</v>
      </c>
      <c r="Y1000" s="22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9" t="str">
        <f>IF(Y952&lt;0,"SALDO ADELANTADO","SALDO A FAVOR '")</f>
        <v>SALDO ADELANTADO</v>
      </c>
      <c r="C1001" s="10">
        <f>IF(Y952&lt;=0,Y952*-1)</f>
        <v>2124.25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2124.25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16</v>
      </c>
      <c r="C1008" s="10"/>
      <c r="E1008" s="221" t="s">
        <v>7</v>
      </c>
      <c r="F1008" s="222"/>
      <c r="G1008" s="223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21" t="s">
        <v>7</v>
      </c>
      <c r="AB1008" s="222"/>
      <c r="AC1008" s="223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 x14ac:dyDescent="0.25">
      <c r="B1010" s="12"/>
      <c r="C1010" s="10"/>
      <c r="N1010" s="221" t="s">
        <v>7</v>
      </c>
      <c r="O1010" s="222"/>
      <c r="P1010" s="222"/>
      <c r="Q1010" s="223"/>
      <c r="R1010" s="18">
        <f>SUM(R994:R1009)</f>
        <v>0</v>
      </c>
      <c r="S1010" s="3"/>
      <c r="V1010" s="17"/>
      <c r="X1010" s="12"/>
      <c r="Y1010" s="10"/>
      <c r="AJ1010" s="221" t="s">
        <v>7</v>
      </c>
      <c r="AK1010" s="222"/>
      <c r="AL1010" s="222"/>
      <c r="AM1010" s="223"/>
      <c r="AN1010" s="18">
        <f>SUM(AN994:AN1009)</f>
        <v>0</v>
      </c>
      <c r="AO1010" s="3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V1012" s="17"/>
      <c r="X1012" s="12"/>
      <c r="Y1012" s="10"/>
    </row>
    <row r="1013" spans="2:41" x14ac:dyDescent="0.25">
      <c r="B1013" s="12"/>
      <c r="C1013" s="10"/>
      <c r="E1013" s="14"/>
      <c r="V1013" s="17"/>
      <c r="X1013" s="12"/>
      <c r="Y1013" s="10"/>
      <c r="AA1013" s="14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1"/>
      <c r="C1019" s="10"/>
      <c r="V1019" s="17"/>
      <c r="X1019" s="11"/>
      <c r="Y1019" s="10"/>
    </row>
    <row r="1020" spans="2:41" x14ac:dyDescent="0.25">
      <c r="B1020" s="15" t="s">
        <v>18</v>
      </c>
      <c r="C1020" s="16">
        <f>SUM(C1001:C1019)</f>
        <v>2124.25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2124.25</v>
      </c>
      <c r="Z1020" t="s">
        <v>22</v>
      </c>
      <c r="AA1020" t="s">
        <v>21</v>
      </c>
    </row>
    <row r="1021" spans="2:41" x14ac:dyDescent="0.25">
      <c r="E1021" s="1" t="s">
        <v>19</v>
      </c>
      <c r="V1021" s="17"/>
      <c r="AA1021" s="1" t="s">
        <v>19</v>
      </c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31" x14ac:dyDescent="0.25">
      <c r="V1025" s="17"/>
    </row>
    <row r="1026" spans="2:31" x14ac:dyDescent="0.25">
      <c r="V1026" s="17"/>
    </row>
    <row r="1027" spans="2:31" x14ac:dyDescent="0.25">
      <c r="V1027" s="17"/>
    </row>
    <row r="1028" spans="2:31" x14ac:dyDescent="0.25">
      <c r="V1028" s="17"/>
    </row>
    <row r="1029" spans="2:31" x14ac:dyDescent="0.25">
      <c r="V1029" s="17"/>
    </row>
    <row r="1030" spans="2:31" x14ac:dyDescent="0.25">
      <c r="V1030" s="17"/>
    </row>
    <row r="1031" spans="2:31" x14ac:dyDescent="0.25">
      <c r="V1031" s="17"/>
    </row>
    <row r="1032" spans="2:31" x14ac:dyDescent="0.25">
      <c r="V1032" s="17"/>
    </row>
    <row r="1033" spans="2:31" x14ac:dyDescent="0.25">
      <c r="V1033" s="17"/>
    </row>
    <row r="1034" spans="2:31" x14ac:dyDescent="0.25">
      <c r="V1034" s="17"/>
      <c r="AC1034" s="224" t="s">
        <v>29</v>
      </c>
      <c r="AD1034" s="224"/>
      <c r="AE1034" s="224"/>
    </row>
    <row r="1035" spans="2:31" x14ac:dyDescent="0.25">
      <c r="H1035" s="225" t="s">
        <v>28</v>
      </c>
      <c r="I1035" s="225"/>
      <c r="J1035" s="225"/>
      <c r="V1035" s="17"/>
      <c r="AC1035" s="224"/>
      <c r="AD1035" s="224"/>
      <c r="AE1035" s="224"/>
    </row>
    <row r="1036" spans="2:31" x14ac:dyDescent="0.25">
      <c r="H1036" s="225"/>
      <c r="I1036" s="225"/>
      <c r="J1036" s="225"/>
      <c r="V1036" s="17"/>
      <c r="AC1036" s="224"/>
      <c r="AD1036" s="224"/>
      <c r="AE1036" s="224"/>
    </row>
    <row r="1037" spans="2:31" x14ac:dyDescent="0.25">
      <c r="V1037" s="17"/>
    </row>
    <row r="1038" spans="2:31" x14ac:dyDescent="0.25">
      <c r="V1038" s="17"/>
    </row>
    <row r="1039" spans="2:31" ht="23.25" x14ac:dyDescent="0.35">
      <c r="B1039" s="22" t="s">
        <v>72</v>
      </c>
      <c r="V1039" s="17"/>
      <c r="X1039" s="22" t="s">
        <v>74</v>
      </c>
    </row>
    <row r="1040" spans="2:31" ht="23.25" x14ac:dyDescent="0.35">
      <c r="B1040" s="23" t="s">
        <v>32</v>
      </c>
      <c r="C1040" s="20">
        <f>IF(X992="PAGADO",0,Y997)</f>
        <v>-2124.25</v>
      </c>
      <c r="E1040" s="226" t="s">
        <v>20</v>
      </c>
      <c r="F1040" s="226"/>
      <c r="G1040" s="226"/>
      <c r="H1040" s="226"/>
      <c r="V1040" s="17"/>
      <c r="X1040" s="23" t="s">
        <v>32</v>
      </c>
      <c r="Y1040" s="20">
        <f>IF(B1040="PAGADO",0,C1045)</f>
        <v>-2144.25</v>
      </c>
      <c r="AA1040" s="226" t="s">
        <v>20</v>
      </c>
      <c r="AB1040" s="226"/>
      <c r="AC1040" s="226"/>
      <c r="AD1040" s="226"/>
    </row>
    <row r="1041" spans="2:41" x14ac:dyDescent="0.25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 x14ac:dyDescent="0.25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9</v>
      </c>
      <c r="C1044" s="20">
        <f>C1067</f>
        <v>2144.25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2144.25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6" t="s">
        <v>25</v>
      </c>
      <c r="C1045" s="21">
        <f>C1043-C1044</f>
        <v>-2144.25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-2144.25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 x14ac:dyDescent="0.4">
      <c r="B1046" s="227" t="str">
        <f>IF(C1045&lt;0,"NO PAGAR","COBRAR")</f>
        <v>NO PAGAR</v>
      </c>
      <c r="C1046" s="22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27" t="str">
        <f>IF(Y1045&lt;0,"NO PAGAR","COBRAR")</f>
        <v>NO PAGAR</v>
      </c>
      <c r="Y1046" s="227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219" t="s">
        <v>9</v>
      </c>
      <c r="C1047" s="2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19" t="s">
        <v>9</v>
      </c>
      <c r="Y1047" s="2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9" t="str">
        <f>IF(C1081&lt;0,"SALDO A FAVOR","SALDO ADELANTAD0'")</f>
        <v>SALDO ADELANTAD0'</v>
      </c>
      <c r="C1048" s="10">
        <f>IF(Y992&lt;=0,Y992*-1)</f>
        <v>2124.25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2144.25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11</v>
      </c>
      <c r="C1050" s="10">
        <v>20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17</v>
      </c>
      <c r="C1056" s="10"/>
      <c r="E1056" s="221" t="s">
        <v>7</v>
      </c>
      <c r="F1056" s="222"/>
      <c r="G1056" s="223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21" t="s">
        <v>7</v>
      </c>
      <c r="AB1056" s="222"/>
      <c r="AC1056" s="223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 x14ac:dyDescent="0.25">
      <c r="B1058" s="12"/>
      <c r="C1058" s="10"/>
      <c r="N1058" s="221" t="s">
        <v>7</v>
      </c>
      <c r="O1058" s="222"/>
      <c r="P1058" s="222"/>
      <c r="Q1058" s="223"/>
      <c r="R1058" s="18">
        <f>SUM(R1042:R1057)</f>
        <v>0</v>
      </c>
      <c r="S1058" s="3"/>
      <c r="V1058" s="17"/>
      <c r="X1058" s="12"/>
      <c r="Y1058" s="10"/>
      <c r="AJ1058" s="221" t="s">
        <v>7</v>
      </c>
      <c r="AK1058" s="222"/>
      <c r="AL1058" s="222"/>
      <c r="AM1058" s="223"/>
      <c r="AN1058" s="18">
        <f>SUM(AN1042:AN1057)</f>
        <v>0</v>
      </c>
      <c r="AO1058" s="3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E1061" s="14"/>
      <c r="V1061" s="17"/>
      <c r="X1061" s="12"/>
      <c r="Y1061" s="10"/>
      <c r="AA1061" s="14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1"/>
      <c r="C1066" s="10"/>
      <c r="V1066" s="17"/>
      <c r="X1066" s="11"/>
      <c r="Y1066" s="10"/>
    </row>
    <row r="1067" spans="2:41" x14ac:dyDescent="0.25">
      <c r="B1067" s="15" t="s">
        <v>18</v>
      </c>
      <c r="C1067" s="16">
        <f>SUM(C1048:C1066)</f>
        <v>2144.25</v>
      </c>
      <c r="V1067" s="17"/>
      <c r="X1067" s="15" t="s">
        <v>18</v>
      </c>
      <c r="Y1067" s="16">
        <f>SUM(Y1048:Y1066)</f>
        <v>2144.25</v>
      </c>
    </row>
    <row r="1068" spans="2:41" x14ac:dyDescent="0.25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 x14ac:dyDescent="0.25">
      <c r="E1069" s="1" t="s">
        <v>19</v>
      </c>
      <c r="V1069" s="17"/>
      <c r="AA1069" s="1" t="s">
        <v>19</v>
      </c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V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 x14ac:dyDescent="0.25">
      <c r="V1079" s="17"/>
    </row>
    <row r="1080" spans="1:43" x14ac:dyDescent="0.25">
      <c r="H1080" s="225" t="s">
        <v>30</v>
      </c>
      <c r="I1080" s="225"/>
      <c r="J1080" s="225"/>
      <c r="V1080" s="17"/>
      <c r="AA1080" s="225" t="s">
        <v>31</v>
      </c>
      <c r="AB1080" s="225"/>
      <c r="AC1080" s="225"/>
    </row>
    <row r="1081" spans="1:43" x14ac:dyDescent="0.25">
      <c r="H1081" s="225"/>
      <c r="I1081" s="225"/>
      <c r="J1081" s="225"/>
      <c r="V1081" s="17"/>
      <c r="AA1081" s="225"/>
      <c r="AB1081" s="225"/>
      <c r="AC1081" s="225"/>
    </row>
    <row r="1082" spans="1:43" x14ac:dyDescent="0.25">
      <c r="V1082" s="17"/>
    </row>
    <row r="1083" spans="1:43" x14ac:dyDescent="0.25">
      <c r="V1083" s="17"/>
    </row>
    <row r="1084" spans="1:43" ht="23.25" x14ac:dyDescent="0.35">
      <c r="B1084" s="24" t="s">
        <v>72</v>
      </c>
      <c r="V1084" s="17"/>
      <c r="X1084" s="22" t="s">
        <v>72</v>
      </c>
    </row>
    <row r="1085" spans="1:43" ht="23.25" x14ac:dyDescent="0.35">
      <c r="B1085" s="23" t="s">
        <v>32</v>
      </c>
      <c r="C1085" s="20">
        <f>IF(X1040="PAGADO",0,C1045)</f>
        <v>-2144.25</v>
      </c>
      <c r="E1085" s="226" t="s">
        <v>20</v>
      </c>
      <c r="F1085" s="226"/>
      <c r="G1085" s="226"/>
      <c r="H1085" s="226"/>
      <c r="V1085" s="17"/>
      <c r="X1085" s="23" t="s">
        <v>32</v>
      </c>
      <c r="Y1085" s="20">
        <f>IF(B1885="PAGADO",0,C1090)</f>
        <v>-2144.25</v>
      </c>
      <c r="AA1085" s="226" t="s">
        <v>20</v>
      </c>
      <c r="AB1085" s="226"/>
      <c r="AC1085" s="226"/>
      <c r="AD1085" s="226"/>
    </row>
    <row r="1086" spans="1:43" x14ac:dyDescent="0.25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 x14ac:dyDescent="0.25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" t="s">
        <v>9</v>
      </c>
      <c r="C1089" s="20">
        <f>C1113</f>
        <v>2144.25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2144.25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6" t="s">
        <v>26</v>
      </c>
      <c r="C1090" s="21">
        <f>C1088-C1089</f>
        <v>-2144.25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-2144.25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28" t="str">
        <f>IF(Y1090&lt;0,"NO PAGAR","COBRAR'")</f>
        <v>NO PAGAR</v>
      </c>
      <c r="Y1091" s="22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 x14ac:dyDescent="0.35">
      <c r="B1092" s="228" t="str">
        <f>IF(C1090&lt;0,"NO PAGAR","COBRAR'")</f>
        <v>NO PAGAR</v>
      </c>
      <c r="C1092" s="228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219" t="s">
        <v>9</v>
      </c>
      <c r="C1093" s="22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219" t="s">
        <v>9</v>
      </c>
      <c r="Y1093" s="22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9" t="str">
        <f>IF(Y1045&lt;0,"SALDO ADELANTADO","SALDO A FAVOR '")</f>
        <v>SALDO ADELANTADO</v>
      </c>
      <c r="C1094" s="10">
        <f>IF(Y1045&lt;=0,Y1045*-1)</f>
        <v>2144.25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2144.25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16</v>
      </c>
      <c r="C1101" s="10"/>
      <c r="E1101" s="221" t="s">
        <v>7</v>
      </c>
      <c r="F1101" s="222"/>
      <c r="G1101" s="223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21" t="s">
        <v>7</v>
      </c>
      <c r="AB1101" s="222"/>
      <c r="AC1101" s="223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 x14ac:dyDescent="0.25">
      <c r="B1103" s="12"/>
      <c r="C1103" s="10"/>
      <c r="N1103" s="221" t="s">
        <v>7</v>
      </c>
      <c r="O1103" s="222"/>
      <c r="P1103" s="222"/>
      <c r="Q1103" s="223"/>
      <c r="R1103" s="18">
        <f>SUM(R1087:R1102)</f>
        <v>0</v>
      </c>
      <c r="S1103" s="3"/>
      <c r="V1103" s="17"/>
      <c r="X1103" s="12"/>
      <c r="Y1103" s="10"/>
      <c r="AJ1103" s="221" t="s">
        <v>7</v>
      </c>
      <c r="AK1103" s="222"/>
      <c r="AL1103" s="222"/>
      <c r="AM1103" s="223"/>
      <c r="AN1103" s="18">
        <f>SUM(AN1087:AN1102)</f>
        <v>0</v>
      </c>
      <c r="AO1103" s="3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2"/>
      <c r="C1106" s="10"/>
      <c r="E1106" s="14"/>
      <c r="V1106" s="17"/>
      <c r="X1106" s="12"/>
      <c r="Y1106" s="10"/>
      <c r="AA1106" s="14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2"/>
      <c r="C1111" s="10"/>
      <c r="V1111" s="17"/>
      <c r="X1111" s="12"/>
      <c r="Y1111" s="10"/>
    </row>
    <row r="1112" spans="2:27" x14ac:dyDescent="0.25">
      <c r="B1112" s="11"/>
      <c r="C1112" s="10"/>
      <c r="V1112" s="17"/>
      <c r="X1112" s="11"/>
      <c r="Y1112" s="10"/>
    </row>
    <row r="1113" spans="2:27" x14ac:dyDescent="0.25">
      <c r="B1113" s="15" t="s">
        <v>18</v>
      </c>
      <c r="C1113" s="16">
        <f>SUM(C1094:C1112)</f>
        <v>2144.25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2144.25</v>
      </c>
      <c r="Z1113" t="s">
        <v>22</v>
      </c>
      <c r="AA1113" t="s">
        <v>21</v>
      </c>
    </row>
    <row r="1114" spans="2:27" x14ac:dyDescent="0.25">
      <c r="E1114" s="1" t="s">
        <v>19</v>
      </c>
      <c r="V1114" s="17"/>
      <c r="AA1114" s="1" t="s">
        <v>19</v>
      </c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</sheetData>
  <mergeCells count="290"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0"/>
  <sheetViews>
    <sheetView topLeftCell="S1014" zoomScale="89" zoomScaleNormal="89" workbookViewId="0">
      <selection activeCell="AA1029" sqref="AA1029"/>
    </sheetView>
  </sheetViews>
  <sheetFormatPr baseColWidth="10" defaultRowHeight="15" x14ac:dyDescent="0.25"/>
  <cols>
    <col min="1" max="1" width="8.85546875" customWidth="1"/>
    <col min="2" max="2" width="30.5703125" customWidth="1"/>
    <col min="3" max="3" width="16.85546875" customWidth="1"/>
    <col min="5" max="5" width="12.42578125" customWidth="1"/>
    <col min="6" max="8" width="12.85546875" customWidth="1"/>
    <col min="15" max="15" width="30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38" max="38" width="17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5" t="s">
        <v>28</v>
      </c>
      <c r="I3" s="225"/>
      <c r="J3" s="225"/>
      <c r="V3" s="17"/>
      <c r="AC3" s="224"/>
      <c r="AD3" s="224"/>
      <c r="AE3" s="224"/>
    </row>
    <row r="4" spans="2:41" x14ac:dyDescent="0.25">
      <c r="H4" s="225"/>
      <c r="I4" s="225"/>
      <c r="J4" s="225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26" t="s">
        <v>20</v>
      </c>
      <c r="F8" s="226"/>
      <c r="G8" s="226"/>
      <c r="H8" s="226"/>
      <c r="V8" s="17"/>
      <c r="X8" s="23" t="s">
        <v>82</v>
      </c>
      <c r="Y8" s="20">
        <f>IF(B8="PAGADO",0,C13)</f>
        <v>0</v>
      </c>
      <c r="AA8" s="226" t="s">
        <v>20</v>
      </c>
      <c r="AB8" s="226"/>
      <c r="AC8" s="226"/>
      <c r="AD8" s="226"/>
    </row>
    <row r="9" spans="2:41" x14ac:dyDescent="0.25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NO PAGAR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COBRAR</v>
      </c>
      <c r="Y14" s="227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1" t="s">
        <v>7</v>
      </c>
      <c r="AB24" s="222"/>
      <c r="AC24" s="223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563.81999999999994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5" t="s">
        <v>30</v>
      </c>
      <c r="I48" s="225"/>
      <c r="J48" s="225"/>
      <c r="V48" s="17"/>
      <c r="AA48" s="225" t="s">
        <v>31</v>
      </c>
      <c r="AB48" s="225"/>
      <c r="AC48" s="225"/>
    </row>
    <row r="49" spans="2:41" x14ac:dyDescent="0.25">
      <c r="H49" s="225"/>
      <c r="I49" s="225"/>
      <c r="J49" s="225"/>
      <c r="V49" s="17"/>
      <c r="AA49" s="225"/>
      <c r="AB49" s="225"/>
      <c r="AC49" s="22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26" t="s">
        <v>20</v>
      </c>
      <c r="F53" s="226"/>
      <c r="G53" s="226"/>
      <c r="H53" s="226"/>
      <c r="V53" s="17"/>
      <c r="X53" s="23" t="s">
        <v>82</v>
      </c>
      <c r="Y53" s="20">
        <f>IF(B53="PAGADO",0,C58)</f>
        <v>0</v>
      </c>
      <c r="AA53" s="226" t="s">
        <v>20</v>
      </c>
      <c r="AB53" s="226"/>
      <c r="AC53" s="226"/>
      <c r="AD53" s="226"/>
    </row>
    <row r="54" spans="2:41" x14ac:dyDescent="0.25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8" t="str">
        <f>IF(Y58&lt;0,"NO PAGAR","COBRAR'")</f>
        <v>COBRAR'</v>
      </c>
      <c r="Y59" s="228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 x14ac:dyDescent="0.35">
      <c r="B60" s="228" t="str">
        <f>IF(C58&lt;0,"NO PAGAR","COBRAR'")</f>
        <v>COBRAR'</v>
      </c>
      <c r="C60" s="22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>
        <v>48.67</v>
      </c>
      <c r="E69" s="221" t="s">
        <v>7</v>
      </c>
      <c r="F69" s="222"/>
      <c r="G69" s="223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4" t="s">
        <v>29</v>
      </c>
      <c r="AD100" s="224"/>
      <c r="AE100" s="224"/>
    </row>
    <row r="101" spans="2:41" x14ac:dyDescent="0.25">
      <c r="H101" s="225" t="s">
        <v>28</v>
      </c>
      <c r="I101" s="225"/>
      <c r="J101" s="225"/>
      <c r="V101" s="17"/>
      <c r="AC101" s="224"/>
      <c r="AD101" s="224"/>
      <c r="AE101" s="224"/>
    </row>
    <row r="102" spans="2:41" x14ac:dyDescent="0.25">
      <c r="H102" s="225"/>
      <c r="I102" s="225"/>
      <c r="J102" s="225"/>
      <c r="V102" s="17"/>
      <c r="AC102" s="224"/>
      <c r="AD102" s="224"/>
      <c r="AE102" s="22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226" t="s">
        <v>20</v>
      </c>
      <c r="F106" s="226"/>
      <c r="G106" s="226"/>
      <c r="H106" s="226"/>
      <c r="V106" s="17"/>
      <c r="X106" s="23" t="s">
        <v>32</v>
      </c>
      <c r="Y106" s="20">
        <f>IF(B106="PAGADO",0,C111)</f>
        <v>0</v>
      </c>
      <c r="AA106" s="226" t="s">
        <v>20</v>
      </c>
      <c r="AB106" s="226"/>
      <c r="AC106" s="226"/>
      <c r="AD106" s="226"/>
    </row>
    <row r="107" spans="2:41" x14ac:dyDescent="0.25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7" t="str">
        <f>IF(C111&lt;0,"NO PAGAR","COBRAR")</f>
        <v>COBRAR</v>
      </c>
      <c r="C112" s="227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27" t="str">
        <f>IF(Y111&lt;0,"NO PAGAR","COBRAR")</f>
        <v>COBRAR</v>
      </c>
      <c r="Y112" s="22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9" t="s">
        <v>9</v>
      </c>
      <c r="C113" s="220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219" t="s">
        <v>9</v>
      </c>
      <c r="Y113" s="22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1" t="s">
        <v>7</v>
      </c>
      <c r="F122" s="222"/>
      <c r="G122" s="223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1" t="s">
        <v>7</v>
      </c>
      <c r="AB122" s="222"/>
      <c r="AC122" s="223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1" t="s">
        <v>7</v>
      </c>
      <c r="O124" s="222"/>
      <c r="P124" s="222"/>
      <c r="Q124" s="223"/>
      <c r="R124" s="18">
        <f>SUM(R108:R123)</f>
        <v>0</v>
      </c>
      <c r="S124" s="3"/>
      <c r="V124" s="17"/>
      <c r="X124" s="12"/>
      <c r="Y124" s="10"/>
      <c r="AJ124" s="221" t="s">
        <v>7</v>
      </c>
      <c r="AK124" s="222"/>
      <c r="AL124" s="222"/>
      <c r="AM124" s="22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5" t="s">
        <v>30</v>
      </c>
      <c r="I146" s="225"/>
      <c r="J146" s="225"/>
      <c r="V146" s="17"/>
      <c r="AA146" s="225" t="s">
        <v>31</v>
      </c>
      <c r="AB146" s="225"/>
      <c r="AC146" s="225"/>
    </row>
    <row r="147" spans="2:41" x14ac:dyDescent="0.25">
      <c r="H147" s="225"/>
      <c r="I147" s="225"/>
      <c r="J147" s="225"/>
      <c r="V147" s="17"/>
      <c r="AA147" s="225"/>
      <c r="AB147" s="225"/>
      <c r="AC147" s="225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118.88</v>
      </c>
      <c r="E151" s="226" t="s">
        <v>20</v>
      </c>
      <c r="F151" s="226"/>
      <c r="G151" s="226"/>
      <c r="H151" s="226"/>
      <c r="V151" s="17"/>
      <c r="X151" s="23" t="s">
        <v>75</v>
      </c>
      <c r="Y151" s="20">
        <f>IF(B151="PAGADO",0,C156)</f>
        <v>0</v>
      </c>
      <c r="AA151" s="226" t="s">
        <v>20</v>
      </c>
      <c r="AB151" s="226"/>
      <c r="AC151" s="226"/>
      <c r="AD151" s="226"/>
    </row>
    <row r="152" spans="2:41" x14ac:dyDescent="0.25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 x14ac:dyDescent="0.25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8" t="str">
        <f>IF(Y156&lt;0,"NO PAGAR","COBRAR'")</f>
        <v>NO PAGAR</v>
      </c>
      <c r="Y157" s="228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 x14ac:dyDescent="0.35">
      <c r="B158" s="228" t="str">
        <f>IF(C156&lt;0,"NO PAGAR","COBRAR'")</f>
        <v>COBRAR'</v>
      </c>
      <c r="C158" s="22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 x14ac:dyDescent="0.25">
      <c r="B159" s="219" t="s">
        <v>9</v>
      </c>
      <c r="C159" s="22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9" t="s">
        <v>9</v>
      </c>
      <c r="Y159" s="220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1" t="s">
        <v>7</v>
      </c>
      <c r="F167" s="222"/>
      <c r="G167" s="223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1" t="s">
        <v>7</v>
      </c>
      <c r="AB167" s="222"/>
      <c r="AC167" s="223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1" t="s">
        <v>7</v>
      </c>
      <c r="O169" s="222"/>
      <c r="P169" s="222"/>
      <c r="Q169" s="223"/>
      <c r="R169" s="18">
        <f>SUM(R153:R168)</f>
        <v>0</v>
      </c>
      <c r="S169" s="3"/>
      <c r="V169" s="17"/>
      <c r="X169" s="12"/>
      <c r="Y169" s="10"/>
      <c r="AJ169" s="221" t="s">
        <v>7</v>
      </c>
      <c r="AK169" s="222"/>
      <c r="AL169" s="222"/>
      <c r="AM169" s="223"/>
      <c r="AN169" s="18">
        <f>SUM(AN153:AN168)</f>
        <v>1945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4" t="s">
        <v>29</v>
      </c>
      <c r="AD185" s="224"/>
      <c r="AE185" s="224"/>
    </row>
    <row r="186" spans="2:41" x14ac:dyDescent="0.25">
      <c r="H186" s="225" t="s">
        <v>28</v>
      </c>
      <c r="I186" s="225"/>
      <c r="J186" s="225"/>
      <c r="V186" s="17"/>
      <c r="AC186" s="224"/>
      <c r="AD186" s="224"/>
      <c r="AE186" s="224"/>
    </row>
    <row r="187" spans="2:41" x14ac:dyDescent="0.25">
      <c r="H187" s="225"/>
      <c r="I187" s="225"/>
      <c r="J187" s="225"/>
      <c r="V187" s="17"/>
      <c r="AC187" s="224"/>
      <c r="AD187" s="224"/>
      <c r="AE187" s="224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-103.84000000000015</v>
      </c>
      <c r="E191" s="226" t="s">
        <v>20</v>
      </c>
      <c r="F191" s="226"/>
      <c r="G191" s="226"/>
      <c r="H191" s="226"/>
      <c r="V191" s="17"/>
      <c r="X191" s="23" t="s">
        <v>32</v>
      </c>
      <c r="Y191" s="20">
        <f>IF(B191="PAGADO",0,C196)</f>
        <v>0</v>
      </c>
      <c r="AA191" s="226" t="s">
        <v>20</v>
      </c>
      <c r="AB191" s="226"/>
      <c r="AC191" s="226"/>
      <c r="AD191" s="226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7" t="str">
        <f>IF(C196&lt;0,"NO PAGAR","COBRAR")</f>
        <v>COBRAR</v>
      </c>
      <c r="C197" s="227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27" t="str">
        <f>IF(Y196&lt;0,"NO PAGAR","COBRAR")</f>
        <v>NO PAGAR</v>
      </c>
      <c r="Y197" s="22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19" t="s">
        <v>9</v>
      </c>
      <c r="C198" s="220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219" t="s">
        <v>9</v>
      </c>
      <c r="Y198" s="22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21" t="s">
        <v>7</v>
      </c>
      <c r="F207" s="222"/>
      <c r="G207" s="223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221" t="s">
        <v>7</v>
      </c>
      <c r="AB207" s="222"/>
      <c r="AC207" s="223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21" t="s">
        <v>7</v>
      </c>
      <c r="O209" s="222"/>
      <c r="P209" s="222"/>
      <c r="Q209" s="223"/>
      <c r="R209" s="18">
        <f>SUM(R193:R208)</f>
        <v>100</v>
      </c>
      <c r="S209" s="3"/>
      <c r="V209" s="17"/>
      <c r="X209" s="12"/>
      <c r="Y209" s="10"/>
      <c r="AJ209" s="221" t="s">
        <v>7</v>
      </c>
      <c r="AK209" s="222"/>
      <c r="AL209" s="222"/>
      <c r="AM209" s="223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25" t="s">
        <v>30</v>
      </c>
      <c r="I231" s="225"/>
      <c r="J231" s="225"/>
      <c r="V231" s="17"/>
      <c r="AA231" s="225" t="s">
        <v>31</v>
      </c>
      <c r="AB231" s="225"/>
      <c r="AC231" s="225"/>
    </row>
    <row r="232" spans="1:43" x14ac:dyDescent="0.25">
      <c r="H232" s="225"/>
      <c r="I232" s="225"/>
      <c r="J232" s="225"/>
      <c r="V232" s="17"/>
      <c r="AA232" s="225"/>
      <c r="AB232" s="225"/>
      <c r="AC232" s="225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-947.80000000000018</v>
      </c>
      <c r="E236" s="226" t="s">
        <v>20</v>
      </c>
      <c r="F236" s="226"/>
      <c r="G236" s="226"/>
      <c r="H236" s="226"/>
      <c r="V236" s="17"/>
      <c r="X236" s="23" t="s">
        <v>32</v>
      </c>
      <c r="Y236" s="20">
        <f>IF(B236="PAGADO",0,C241)</f>
        <v>-2894.8</v>
      </c>
      <c r="AA236" s="226" t="s">
        <v>20</v>
      </c>
      <c r="AB236" s="226"/>
      <c r="AC236" s="226"/>
      <c r="AD236" s="226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28" t="str">
        <f>IF(Y241&lt;0,"NO PAGAR","COBRAR'")</f>
        <v>NO PAGAR</v>
      </c>
      <c r="Y242" s="228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 x14ac:dyDescent="0.35">
      <c r="B243" s="228" t="str">
        <f>IF(C241&lt;0,"NO PAGAR","COBRAR'")</f>
        <v>NO PAGAR</v>
      </c>
      <c r="C243" s="22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 x14ac:dyDescent="0.25">
      <c r="B244" s="219" t="s">
        <v>9</v>
      </c>
      <c r="C244" s="22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9" t="s">
        <v>9</v>
      </c>
      <c r="Y244" s="220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21" t="s">
        <v>7</v>
      </c>
      <c r="F252" s="222"/>
      <c r="G252" s="223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21" t="s">
        <v>7</v>
      </c>
      <c r="AB252" s="222"/>
      <c r="AC252" s="223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21" t="s">
        <v>7</v>
      </c>
      <c r="O254" s="222"/>
      <c r="P254" s="222"/>
      <c r="Q254" s="223"/>
      <c r="R254" s="18">
        <f>SUM(R238:R253)</f>
        <v>3042</v>
      </c>
      <c r="S254" s="3"/>
      <c r="V254" s="17"/>
      <c r="X254" s="12"/>
      <c r="Y254" s="10"/>
      <c r="AJ254" s="221" t="s">
        <v>7</v>
      </c>
      <c r="AK254" s="222"/>
      <c r="AL254" s="222"/>
      <c r="AM254" s="223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4" t="s">
        <v>29</v>
      </c>
      <c r="AD277" s="224"/>
      <c r="AE277" s="224"/>
    </row>
    <row r="278" spans="2:41" x14ac:dyDescent="0.25">
      <c r="H278" s="225" t="s">
        <v>28</v>
      </c>
      <c r="I278" s="225"/>
      <c r="J278" s="225"/>
      <c r="V278" s="17"/>
      <c r="AC278" s="224"/>
      <c r="AD278" s="224"/>
      <c r="AE278" s="224"/>
    </row>
    <row r="279" spans="2:41" x14ac:dyDescent="0.25">
      <c r="H279" s="225"/>
      <c r="I279" s="225"/>
      <c r="J279" s="225"/>
      <c r="V279" s="17"/>
      <c r="AC279" s="224"/>
      <c r="AD279" s="224"/>
      <c r="AE279" s="224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-831.67000000000007</v>
      </c>
      <c r="E283" s="226" t="s">
        <v>20</v>
      </c>
      <c r="F283" s="226"/>
      <c r="G283" s="226"/>
      <c r="H283" s="226"/>
      <c r="V283" s="17"/>
      <c r="X283" s="23" t="s">
        <v>32</v>
      </c>
      <c r="Y283" s="20">
        <f>IF(B283="PAGADO",0,C288)</f>
        <v>0</v>
      </c>
      <c r="AA283" s="226" t="s">
        <v>20</v>
      </c>
      <c r="AB283" s="226"/>
      <c r="AC283" s="226"/>
      <c r="AD283" s="226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 x14ac:dyDescent="0.25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 x14ac:dyDescent="0.25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7" t="str">
        <f>IF(C288&lt;0,"NO PAGAR","COBRAR")</f>
        <v>COBRAR</v>
      </c>
      <c r="C289" s="227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27" t="str">
        <f>IF(Y288&lt;0,"NO PAGAR","COBRAR")</f>
        <v>NO PAGAR</v>
      </c>
      <c r="Y289" s="22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19" t="s">
        <v>9</v>
      </c>
      <c r="C290" s="220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219" t="s">
        <v>9</v>
      </c>
      <c r="Y290" s="22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21" t="s">
        <v>7</v>
      </c>
      <c r="F299" s="222"/>
      <c r="G299" s="223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21" t="s">
        <v>7</v>
      </c>
      <c r="AB299" s="222"/>
      <c r="AC299" s="223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21" t="s">
        <v>7</v>
      </c>
      <c r="O301" s="222"/>
      <c r="P301" s="222"/>
      <c r="Q301" s="223"/>
      <c r="R301" s="18">
        <f>SUM(R285:R300)</f>
        <v>870</v>
      </c>
      <c r="S301" s="3"/>
      <c r="V301" s="17"/>
      <c r="X301" s="12"/>
      <c r="Y301" s="10"/>
      <c r="AJ301" s="221" t="s">
        <v>7</v>
      </c>
      <c r="AK301" s="222"/>
      <c r="AL301" s="222"/>
      <c r="AM301" s="223"/>
      <c r="AN301" s="18">
        <f>SUM(AN285:AN300)</f>
        <v>2283.67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25" t="s">
        <v>30</v>
      </c>
      <c r="I323" s="225"/>
      <c r="J323" s="225"/>
      <c r="V323" s="17"/>
      <c r="AA323" s="225" t="s">
        <v>31</v>
      </c>
      <c r="AB323" s="225"/>
      <c r="AC323" s="225"/>
    </row>
    <row r="324" spans="1:43" x14ac:dyDescent="0.25">
      <c r="H324" s="225"/>
      <c r="I324" s="225"/>
      <c r="J324" s="225"/>
      <c r="V324" s="17"/>
      <c r="AA324" s="225"/>
      <c r="AB324" s="225"/>
      <c r="AC324" s="225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-2064.36</v>
      </c>
      <c r="E328" s="226" t="s">
        <v>20</v>
      </c>
      <c r="F328" s="226"/>
      <c r="G328" s="226"/>
      <c r="H328" s="226"/>
      <c r="V328" s="17"/>
      <c r="X328" s="23" t="s">
        <v>32</v>
      </c>
      <c r="Y328" s="20">
        <f>IF(B1070="PAGADO",0,C333)</f>
        <v>-412.94000000000005</v>
      </c>
      <c r="AA328" s="226" t="s">
        <v>20</v>
      </c>
      <c r="AB328" s="226"/>
      <c r="AC328" s="226"/>
      <c r="AD328" s="226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 x14ac:dyDescent="0.25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 x14ac:dyDescent="0.25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 x14ac:dyDescent="0.25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28" t="str">
        <f>IF(Y333&lt;0,"NO PAGAR","COBRAR'")</f>
        <v>NO PAGAR</v>
      </c>
      <c r="Y334" s="228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 x14ac:dyDescent="0.35">
      <c r="B335" s="228" t="str">
        <f>IF(C333&lt;0,"NO PAGAR","COBRAR'")</f>
        <v>NO PAGAR</v>
      </c>
      <c r="C335" s="228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219" t="s">
        <v>9</v>
      </c>
      <c r="C336" s="220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219" t="s">
        <v>9</v>
      </c>
      <c r="Y336" s="22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665</v>
      </c>
      <c r="C344" s="10">
        <v>141.13999999999999</v>
      </c>
      <c r="E344" s="221" t="s">
        <v>7</v>
      </c>
      <c r="F344" s="222"/>
      <c r="G344" s="223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21" t="s">
        <v>7</v>
      </c>
      <c r="AB344" s="222"/>
      <c r="AC344" s="223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21" t="s">
        <v>7</v>
      </c>
      <c r="O346" s="222"/>
      <c r="P346" s="222"/>
      <c r="Q346" s="223"/>
      <c r="R346" s="18">
        <f>SUM(R330:R345)</f>
        <v>163.55000000000001</v>
      </c>
      <c r="S346" s="3"/>
      <c r="V346" s="17"/>
      <c r="X346" s="12"/>
      <c r="Y346" s="10"/>
      <c r="AJ346" s="221" t="s">
        <v>7</v>
      </c>
      <c r="AK346" s="222"/>
      <c r="AL346" s="222"/>
      <c r="AM346" s="223"/>
      <c r="AN346" s="18">
        <f>SUM(AN330:AN345)</f>
        <v>2190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25" t="s">
        <v>28</v>
      </c>
      <c r="I371" s="225"/>
      <c r="J371" s="225"/>
      <c r="V371" s="17"/>
    </row>
    <row r="372" spans="2:41" x14ac:dyDescent="0.25">
      <c r="H372" s="225"/>
      <c r="I372" s="225"/>
      <c r="J372" s="225"/>
      <c r="V372" s="17"/>
    </row>
    <row r="373" spans="2:41" x14ac:dyDescent="0.25">
      <c r="V373" s="17"/>
      <c r="AA373" s="105"/>
      <c r="AB373" s="105"/>
      <c r="AC373" s="232" t="s">
        <v>29</v>
      </c>
      <c r="AD373" s="232"/>
      <c r="AE373" s="232"/>
    </row>
    <row r="374" spans="2:41" x14ac:dyDescent="0.25">
      <c r="V374" s="17"/>
      <c r="AA374" s="105"/>
      <c r="AB374" s="105"/>
      <c r="AC374" s="232"/>
      <c r="AD374" s="232"/>
      <c r="AE374" s="232"/>
    </row>
    <row r="375" spans="2:41" ht="23.25" x14ac:dyDescent="0.35">
      <c r="B375" s="22" t="s">
        <v>64</v>
      </c>
      <c r="V375" s="17"/>
      <c r="X375" s="22" t="s">
        <v>64</v>
      </c>
      <c r="AA375" s="105"/>
      <c r="AB375" s="105"/>
      <c r="AC375" s="232"/>
      <c r="AD375" s="232"/>
      <c r="AE375" s="232"/>
    </row>
    <row r="376" spans="2:41" ht="23.25" x14ac:dyDescent="0.35">
      <c r="B376" s="23" t="s">
        <v>32</v>
      </c>
      <c r="C376" s="20">
        <f>IF(X328="PAGADO",0,Y333)</f>
        <v>-1811.12</v>
      </c>
      <c r="E376" s="226" t="s">
        <v>20</v>
      </c>
      <c r="F376" s="226"/>
      <c r="G376" s="226"/>
      <c r="H376" s="226"/>
      <c r="V376" s="17"/>
      <c r="X376" s="23" t="s">
        <v>32</v>
      </c>
      <c r="Y376" s="20">
        <f>IF(B376="PAGADO",0,C381)</f>
        <v>-1561.12</v>
      </c>
      <c r="AA376" s="226" t="s">
        <v>20</v>
      </c>
      <c r="AB376" s="226"/>
      <c r="AC376" s="226"/>
      <c r="AD376" s="226"/>
    </row>
    <row r="377" spans="2:41" x14ac:dyDescent="0.25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 x14ac:dyDescent="0.4">
      <c r="B382" s="227" t="str">
        <f>IF(C381&lt;0,"NO PAGAR","COBRAR")</f>
        <v>NO PAGAR</v>
      </c>
      <c r="C382" s="227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27" t="str">
        <f>IF(Y381&lt;0,"NO PAGAR","COBRAR")</f>
        <v>NO PAGAR</v>
      </c>
      <c r="Y382" s="227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 x14ac:dyDescent="0.25">
      <c r="B383" s="219" t="s">
        <v>9</v>
      </c>
      <c r="C383" s="220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219" t="s">
        <v>9</v>
      </c>
      <c r="Y383" s="220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221" t="s">
        <v>7</v>
      </c>
      <c r="F391" s="222"/>
      <c r="G391" s="223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21" t="s">
        <v>7</v>
      </c>
      <c r="AB392" s="222"/>
      <c r="AC392" s="223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N394" s="221" t="s">
        <v>7</v>
      </c>
      <c r="O394" s="222"/>
      <c r="P394" s="222"/>
      <c r="Q394" s="223"/>
      <c r="R394" s="18">
        <f>SUM(R378:R393)</f>
        <v>1300</v>
      </c>
      <c r="S394" s="3"/>
      <c r="V394" s="17"/>
      <c r="X394" s="12"/>
      <c r="Y394" s="10"/>
      <c r="AJ394" s="221" t="s">
        <v>7</v>
      </c>
      <c r="AK394" s="222"/>
      <c r="AL394" s="222"/>
      <c r="AM394" s="223"/>
      <c r="AN394" s="18">
        <f>SUM(AN378:AN393)</f>
        <v>0</v>
      </c>
      <c r="AO394" s="3"/>
    </row>
    <row r="395" spans="2:46" x14ac:dyDescent="0.25">
      <c r="B395" s="12"/>
      <c r="C395" s="10"/>
      <c r="V395" s="17"/>
      <c r="X395" s="12"/>
      <c r="Y395" s="10"/>
    </row>
    <row r="396" spans="2:46" x14ac:dyDescent="0.25">
      <c r="B396" s="12"/>
      <c r="C396" s="10"/>
      <c r="V396" s="17"/>
      <c r="X396" s="12"/>
      <c r="Y396" s="10"/>
    </row>
    <row r="397" spans="2:46" ht="24" x14ac:dyDescent="0.25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 x14ac:dyDescent="0.25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 x14ac:dyDescent="0.25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V410" s="17"/>
    </row>
    <row r="411" spans="1:43" ht="24.75" customHeight="1" x14ac:dyDescent="0.4">
      <c r="H411" s="75" t="s">
        <v>30</v>
      </c>
      <c r="I411" s="75"/>
      <c r="J411" s="75"/>
      <c r="V411" s="17"/>
      <c r="AA411" s="225" t="s">
        <v>31</v>
      </c>
      <c r="AB411" s="225"/>
      <c r="AC411" s="225"/>
    </row>
    <row r="412" spans="1:43" ht="15" customHeight="1" x14ac:dyDescent="0.4">
      <c r="H412" s="75"/>
      <c r="I412" s="75"/>
      <c r="J412" s="75"/>
      <c r="V412" s="17"/>
      <c r="AA412" s="225"/>
      <c r="AB412" s="225"/>
      <c r="AC412" s="225"/>
    </row>
    <row r="413" spans="1:43" x14ac:dyDescent="0.25">
      <c r="V413" s="17"/>
    </row>
    <row r="414" spans="1:43" x14ac:dyDescent="0.25">
      <c r="V414" s="17"/>
    </row>
    <row r="415" spans="1:43" ht="23.25" x14ac:dyDescent="0.35">
      <c r="B415" s="24" t="s">
        <v>64</v>
      </c>
      <c r="V415" s="17"/>
      <c r="X415" s="22" t="s">
        <v>64</v>
      </c>
    </row>
    <row r="416" spans="1:43" ht="23.25" x14ac:dyDescent="0.35">
      <c r="B416" s="23" t="s">
        <v>82</v>
      </c>
      <c r="C416" s="20">
        <f>IF(X376="PAGADO",0,Y381)</f>
        <v>-890.47999999999956</v>
      </c>
      <c r="E416" s="226" t="s">
        <v>20</v>
      </c>
      <c r="F416" s="226"/>
      <c r="G416" s="226"/>
      <c r="H416" s="226"/>
      <c r="V416" s="17"/>
      <c r="X416" s="23" t="s">
        <v>32</v>
      </c>
      <c r="Y416" s="20">
        <f>IF(B416="PAGADO",0,C421)</f>
        <v>0</v>
      </c>
      <c r="AA416" s="226" t="s">
        <v>20</v>
      </c>
      <c r="AB416" s="226"/>
      <c r="AC416" s="226"/>
      <c r="AD416" s="226"/>
    </row>
    <row r="417" spans="2:41" x14ac:dyDescent="0.25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 x14ac:dyDescent="0.25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 x14ac:dyDescent="0.25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 x14ac:dyDescent="0.25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 x14ac:dyDescent="0.25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 x14ac:dyDescent="0.3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28" t="str">
        <f>IF(Y421&lt;0,"NO PAGAR","COBRAR'")</f>
        <v>NO PAGAR</v>
      </c>
      <c r="Y422" s="228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 x14ac:dyDescent="0.35">
      <c r="B423" s="228" t="str">
        <f>IF(C421&lt;0,"NO PAGAR","COBRAR'")</f>
        <v>COBRAR'</v>
      </c>
      <c r="C423" s="228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 x14ac:dyDescent="0.25">
      <c r="B424" s="219" t="s">
        <v>9</v>
      </c>
      <c r="C424" s="220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219" t="s">
        <v>9</v>
      </c>
      <c r="Y424" s="220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 x14ac:dyDescent="0.25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221" t="s">
        <v>7</v>
      </c>
      <c r="AK425" s="222"/>
      <c r="AL425" s="222"/>
      <c r="AM425" s="223"/>
      <c r="AN425" s="18">
        <f>SUM(AN418:AN424)</f>
        <v>3305.45</v>
      </c>
      <c r="AO425" s="3"/>
    </row>
    <row r="426" spans="2:41" x14ac:dyDescent="0.25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 x14ac:dyDescent="0.25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 x14ac:dyDescent="0.25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 x14ac:dyDescent="0.25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 x14ac:dyDescent="0.25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 x14ac:dyDescent="0.25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 x14ac:dyDescent="0.25">
      <c r="B432" s="11" t="s">
        <v>16</v>
      </c>
      <c r="C432" s="10"/>
      <c r="E432" s="221" t="s">
        <v>7</v>
      </c>
      <c r="F432" s="222"/>
      <c r="G432" s="223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21" t="s">
        <v>7</v>
      </c>
      <c r="AB432" s="222"/>
      <c r="AC432" s="223"/>
      <c r="AD432" s="5">
        <f>SUM(AD418:AD431)</f>
        <v>2254.94</v>
      </c>
    </row>
    <row r="433" spans="2:29" x14ac:dyDescent="0.25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 x14ac:dyDescent="0.25">
      <c r="B434" s="12"/>
      <c r="C434" s="10"/>
      <c r="N434" s="221" t="s">
        <v>7</v>
      </c>
      <c r="O434" s="222"/>
      <c r="P434" s="222"/>
      <c r="Q434" s="223"/>
      <c r="R434" s="18">
        <f>SUM(R418:R433)</f>
        <v>78.400000000000006</v>
      </c>
      <c r="S434" s="3"/>
      <c r="V434" s="17"/>
      <c r="X434" s="12"/>
      <c r="Y434" s="10"/>
    </row>
    <row r="435" spans="2:29" x14ac:dyDescent="0.25">
      <c r="B435" s="12"/>
      <c r="C435" s="10"/>
      <c r="V435" s="17"/>
      <c r="X435" s="12"/>
      <c r="Y435" s="10"/>
    </row>
    <row r="436" spans="2:29" x14ac:dyDescent="0.25">
      <c r="B436" s="12"/>
      <c r="C436" s="10"/>
      <c r="V436" s="17"/>
      <c r="X436" s="12"/>
      <c r="Y436" s="10"/>
    </row>
    <row r="437" spans="2:29" x14ac:dyDescent="0.25">
      <c r="B437" s="11"/>
      <c r="C437" s="10"/>
      <c r="V437" s="17"/>
      <c r="X437" s="11"/>
      <c r="Y437" s="10"/>
    </row>
    <row r="438" spans="2:29" x14ac:dyDescent="0.25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 x14ac:dyDescent="0.25">
      <c r="E439" s="1" t="s">
        <v>19</v>
      </c>
      <c r="V439" s="17"/>
      <c r="AA439" s="1" t="s">
        <v>19</v>
      </c>
    </row>
    <row r="440" spans="2:29" x14ac:dyDescent="0.25">
      <c r="V440" s="17"/>
    </row>
    <row r="441" spans="2:29" x14ac:dyDescent="0.25">
      <c r="V441" s="17"/>
    </row>
    <row r="442" spans="2:29" x14ac:dyDescent="0.25">
      <c r="V442" s="17"/>
    </row>
    <row r="443" spans="2:29" x14ac:dyDescent="0.25">
      <c r="V443" s="17"/>
    </row>
    <row r="444" spans="2:29" x14ac:dyDescent="0.25">
      <c r="V444" s="17"/>
    </row>
    <row r="445" spans="2:29" x14ac:dyDescent="0.25">
      <c r="V445" s="17"/>
    </row>
    <row r="446" spans="2:29" x14ac:dyDescent="0.25">
      <c r="V446" s="17"/>
    </row>
    <row r="447" spans="2:29" x14ac:dyDescent="0.25">
      <c r="V447" s="17"/>
    </row>
    <row r="448" spans="2:2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 x14ac:dyDescent="0.25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 x14ac:dyDescent="0.35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 x14ac:dyDescent="0.4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 x14ac:dyDescent="0.4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 x14ac:dyDescent="0.3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 x14ac:dyDescent="0.25">
      <c r="V460" s="17"/>
      <c r="AJ460" s="3"/>
      <c r="AK460" s="3"/>
      <c r="AL460" s="3"/>
      <c r="AM460" s="3"/>
      <c r="AN460" s="18"/>
      <c r="AO460" s="3"/>
    </row>
    <row r="461" spans="2:41" ht="23.25" x14ac:dyDescent="0.3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 x14ac:dyDescent="0.35">
      <c r="B462" s="23" t="s">
        <v>32</v>
      </c>
      <c r="C462" s="20">
        <f>IF(X416="PAGADO",0,Y421)</f>
        <v>-1220.06</v>
      </c>
      <c r="E462" s="226" t="s">
        <v>20</v>
      </c>
      <c r="F462" s="226"/>
      <c r="G462" s="226"/>
      <c r="H462" s="226"/>
      <c r="V462" s="17"/>
      <c r="X462" s="23" t="s">
        <v>32</v>
      </c>
      <c r="Y462" s="20">
        <f>IF(B462="PAGADO",0,C467)</f>
        <v>-526.89999999999986</v>
      </c>
      <c r="AA462" s="226" t="s">
        <v>20</v>
      </c>
      <c r="AB462" s="226"/>
      <c r="AC462" s="226"/>
      <c r="AD462" s="226"/>
      <c r="AJ462" s="3"/>
      <c r="AK462" s="3"/>
      <c r="AL462" s="3"/>
      <c r="AM462" s="3"/>
      <c r="AN462" s="18"/>
      <c r="AO462" s="3"/>
    </row>
    <row r="463" spans="2:41" x14ac:dyDescent="0.25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 x14ac:dyDescent="0.25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 x14ac:dyDescent="0.25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 x14ac:dyDescent="0.25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 x14ac:dyDescent="0.25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 x14ac:dyDescent="0.4">
      <c r="B468" s="227" t="str">
        <f>IF(C467&lt;0,"NO PAGAR","COBRAR")</f>
        <v>NO PAGAR</v>
      </c>
      <c r="C468" s="227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27" t="str">
        <f>IF(Y467&lt;0,"NO PAGAR","COBRAR")</f>
        <v>NO PAGAR</v>
      </c>
      <c r="Y468" s="227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219" t="s">
        <v>9</v>
      </c>
      <c r="C469" s="220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219" t="s">
        <v>9</v>
      </c>
      <c r="Y469" s="22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x14ac:dyDescent="0.25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21" t="s">
        <v>7</v>
      </c>
      <c r="AK471" s="222"/>
      <c r="AL471" s="222"/>
      <c r="AM471" s="223"/>
      <c r="AN471" s="18">
        <f>SUM(AN455:AN470)</f>
        <v>2500</v>
      </c>
      <c r="AO471" s="3"/>
    </row>
    <row r="472" spans="2:42" x14ac:dyDescent="0.25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 x14ac:dyDescent="0.25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 x14ac:dyDescent="0.25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 x14ac:dyDescent="0.25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 x14ac:dyDescent="0.25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 x14ac:dyDescent="0.25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 x14ac:dyDescent="0.25">
      <c r="B478" s="11" t="s">
        <v>17</v>
      </c>
      <c r="C478" s="10"/>
      <c r="E478" s="221" t="s">
        <v>7</v>
      </c>
      <c r="F478" s="222"/>
      <c r="G478" s="223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221" t="s">
        <v>7</v>
      </c>
      <c r="AB478" s="222"/>
      <c r="AC478" s="223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 x14ac:dyDescent="0.25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 x14ac:dyDescent="0.25">
      <c r="B480" s="12"/>
      <c r="C480" s="10"/>
      <c r="N480" s="221" t="s">
        <v>7</v>
      </c>
      <c r="O480" s="222"/>
      <c r="P480" s="222"/>
      <c r="Q480" s="223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 x14ac:dyDescent="0.25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 x14ac:dyDescent="0.25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 x14ac:dyDescent="0.25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 x14ac:dyDescent="0.25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 x14ac:dyDescent="0.25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 x14ac:dyDescent="0.25">
      <c r="E486" s="1" t="s">
        <v>19</v>
      </c>
      <c r="V486" s="17"/>
      <c r="AA486" s="1" t="s">
        <v>19</v>
      </c>
    </row>
    <row r="487" spans="1:43" x14ac:dyDescent="0.25">
      <c r="V487" s="17"/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V496" s="17"/>
    </row>
    <row r="497" spans="2:41" ht="15" customHeight="1" x14ac:dyDescent="0.4">
      <c r="H497" s="75"/>
      <c r="I497" s="75"/>
      <c r="J497" s="75"/>
      <c r="V497" s="17"/>
      <c r="AA497" s="225" t="s">
        <v>31</v>
      </c>
      <c r="AB497" s="225"/>
      <c r="AC497" s="225"/>
    </row>
    <row r="498" spans="2:41" ht="15" customHeight="1" x14ac:dyDescent="0.4">
      <c r="E498" s="225"/>
      <c r="F498" s="225"/>
      <c r="H498" s="75"/>
      <c r="I498" s="75"/>
      <c r="J498" s="75"/>
      <c r="V498" s="17"/>
      <c r="AA498" s="225"/>
      <c r="AB498" s="225"/>
      <c r="AC498" s="225"/>
    </row>
    <row r="499" spans="2:41" ht="26.25" x14ac:dyDescent="0.4">
      <c r="B499" s="24" t="s">
        <v>66</v>
      </c>
      <c r="E499" s="225" t="s">
        <v>30</v>
      </c>
      <c r="F499" s="225"/>
      <c r="V499" s="17"/>
      <c r="X499" s="22" t="s">
        <v>66</v>
      </c>
    </row>
    <row r="500" spans="2:41" ht="23.25" x14ac:dyDescent="0.35">
      <c r="B500" s="23" t="s">
        <v>82</v>
      </c>
      <c r="C500" s="20">
        <f>IF(X462="PAGADO",0,Y467)</f>
        <v>-3085.0199999999995</v>
      </c>
      <c r="E500" s="226" t="s">
        <v>20</v>
      </c>
      <c r="F500" s="226"/>
      <c r="G500" s="226"/>
      <c r="H500" s="226"/>
      <c r="V500" s="17"/>
      <c r="X500" s="23" t="s">
        <v>32</v>
      </c>
      <c r="Y500" s="20">
        <f>IF(B500="PAGADO",0,C505)</f>
        <v>0</v>
      </c>
      <c r="AA500" s="226" t="s">
        <v>20</v>
      </c>
      <c r="AB500" s="226"/>
      <c r="AC500" s="226"/>
      <c r="AD500" s="226"/>
    </row>
    <row r="501" spans="2:41" x14ac:dyDescent="0.25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 x14ac:dyDescent="0.25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 x14ac:dyDescent="0.25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 x14ac:dyDescent="0.25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 x14ac:dyDescent="0.25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 x14ac:dyDescent="0.35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28" t="str">
        <f>IF(Y505&lt;0,"NO PAGAR","COBRAR'")</f>
        <v>COBRAR'</v>
      </c>
      <c r="Y506" s="228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 x14ac:dyDescent="0.35">
      <c r="B507" s="228" t="str">
        <f>IF(C505&lt;0,"NO PAGAR","COBRAR'")</f>
        <v>COBRAR'</v>
      </c>
      <c r="C507" s="228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 x14ac:dyDescent="0.25">
      <c r="B508" s="219" t="s">
        <v>9</v>
      </c>
      <c r="C508" s="220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219" t="s">
        <v>9</v>
      </c>
      <c r="Y508" s="220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 x14ac:dyDescent="0.25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 x14ac:dyDescent="0.25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 x14ac:dyDescent="0.25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 x14ac:dyDescent="0.25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 x14ac:dyDescent="0.25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 x14ac:dyDescent="0.25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 x14ac:dyDescent="0.25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 x14ac:dyDescent="0.25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21" t="s">
        <v>7</v>
      </c>
      <c r="AB516" s="222"/>
      <c r="AC516" s="223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 x14ac:dyDescent="0.25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 x14ac:dyDescent="0.3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221" t="s">
        <v>7</v>
      </c>
      <c r="O518" s="222"/>
      <c r="P518" s="222"/>
      <c r="Q518" s="223"/>
      <c r="R518" s="18">
        <f>SUM(R502:R517)</f>
        <v>50</v>
      </c>
      <c r="S518" s="3"/>
      <c r="V518" s="17"/>
      <c r="X518" s="12"/>
      <c r="Y518" s="10"/>
      <c r="AJ518" s="221" t="s">
        <v>7</v>
      </c>
      <c r="AK518" s="222"/>
      <c r="AL518" s="222"/>
      <c r="AM518" s="223"/>
      <c r="AN518" s="18">
        <f>SUM(AN502:AN517)</f>
        <v>1100</v>
      </c>
      <c r="AO518" s="3"/>
    </row>
    <row r="519" spans="2:42" ht="27" thickBot="1" x14ac:dyDescent="0.3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 x14ac:dyDescent="0.25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 x14ac:dyDescent="0.25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 x14ac:dyDescent="0.25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 x14ac:dyDescent="0.25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 x14ac:dyDescent="0.25">
      <c r="B524" s="12"/>
      <c r="C524" s="10"/>
      <c r="E524" s="233" t="s">
        <v>955</v>
      </c>
      <c r="F524" s="234"/>
      <c r="G524" s="235"/>
      <c r="H524" s="150">
        <f>SUM(H502:H523)</f>
        <v>4146.03</v>
      </c>
      <c r="V524" s="17"/>
      <c r="X524" s="12"/>
      <c r="Y524" s="10"/>
    </row>
    <row r="525" spans="2:42" x14ac:dyDescent="0.25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 x14ac:dyDescent="0.25">
      <c r="E526" s="1" t="s">
        <v>19</v>
      </c>
      <c r="V526" s="17"/>
      <c r="AA526" s="1" t="s">
        <v>19</v>
      </c>
    </row>
    <row r="527" spans="2:42" x14ac:dyDescent="0.25">
      <c r="V527" s="17"/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  <c r="AC545" s="224" t="s">
        <v>29</v>
      </c>
      <c r="AD545" s="224"/>
      <c r="AE545" s="224"/>
    </row>
    <row r="546" spans="2:41" ht="21.75" customHeight="1" x14ac:dyDescent="0.4">
      <c r="H546" s="75" t="s">
        <v>28</v>
      </c>
      <c r="I546" s="75"/>
      <c r="J546" s="75"/>
      <c r="V546" s="17"/>
      <c r="AC546" s="224"/>
      <c r="AD546" s="224"/>
      <c r="AE546" s="224"/>
    </row>
    <row r="547" spans="2:41" ht="15" customHeight="1" x14ac:dyDescent="0.4">
      <c r="H547" s="75"/>
      <c r="I547" s="75"/>
      <c r="J547" s="75"/>
      <c r="V547" s="17"/>
      <c r="AC547" s="224"/>
      <c r="AD547" s="224"/>
      <c r="AE547" s="224"/>
    </row>
    <row r="548" spans="2:41" x14ac:dyDescent="0.25">
      <c r="V548" s="17"/>
    </row>
    <row r="549" spans="2:41" x14ac:dyDescent="0.25">
      <c r="V549" s="17"/>
    </row>
    <row r="550" spans="2:41" ht="23.25" x14ac:dyDescent="0.35">
      <c r="B550" s="22" t="s">
        <v>67</v>
      </c>
      <c r="V550" s="17"/>
      <c r="X550" s="22" t="s">
        <v>67</v>
      </c>
    </row>
    <row r="551" spans="2:41" ht="23.25" x14ac:dyDescent="0.35">
      <c r="B551" s="23" t="s">
        <v>32</v>
      </c>
      <c r="C551" s="20">
        <f>IF(X500="PAGADO",0,Y505)</f>
        <v>1020.1199999999997</v>
      </c>
      <c r="E551" s="226" t="s">
        <v>20</v>
      </c>
      <c r="F551" s="226"/>
      <c r="G551" s="226"/>
      <c r="H551" s="226"/>
      <c r="V551" s="17"/>
      <c r="X551" s="23" t="s">
        <v>32</v>
      </c>
      <c r="Y551" s="20">
        <f>IF(B551="PAGADO",0,C556)</f>
        <v>-153.00000000000023</v>
      </c>
      <c r="AA551" s="226" t="s">
        <v>20</v>
      </c>
      <c r="AB551" s="226"/>
      <c r="AC551" s="226"/>
      <c r="AD551" s="226"/>
    </row>
    <row r="552" spans="2:41" x14ac:dyDescent="0.25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 x14ac:dyDescent="0.25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 x14ac:dyDescent="0.25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 x14ac:dyDescent="0.25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 x14ac:dyDescent="0.25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 x14ac:dyDescent="0.4">
      <c r="B557" s="227" t="str">
        <f>IF(C556&lt;0,"NO PAGAR","COBRAR")</f>
        <v>NO PAGAR</v>
      </c>
      <c r="C557" s="227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27" t="str">
        <f>IF(Y556&lt;0,"NO PAGAR","COBRAR")</f>
        <v>COBRAR</v>
      </c>
      <c r="Y557" s="227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 x14ac:dyDescent="0.25">
      <c r="B558" s="219" t="s">
        <v>9</v>
      </c>
      <c r="C558" s="22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19" t="s">
        <v>9</v>
      </c>
      <c r="Y558" s="220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 x14ac:dyDescent="0.25">
      <c r="B559" s="9" t="str">
        <f>IF(Y505&lt;0,"SALDO A FAVOR","SALDO ADELANTAD0'")</f>
        <v>SALDO ADELANTAD0'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 x14ac:dyDescent="0.25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 x14ac:dyDescent="0.25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 x14ac:dyDescent="0.25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 x14ac:dyDescent="0.25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 x14ac:dyDescent="0.25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1023</v>
      </c>
      <c r="C567" s="10">
        <v>180</v>
      </c>
      <c r="E567" s="221" t="s">
        <v>7</v>
      </c>
      <c r="F567" s="222"/>
      <c r="G567" s="223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21" t="s">
        <v>7</v>
      </c>
      <c r="AB567" s="222"/>
      <c r="AC567" s="223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 x14ac:dyDescent="0.25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 x14ac:dyDescent="0.3">
      <c r="B569" s="12"/>
      <c r="C569" s="10"/>
      <c r="N569" s="221" t="s">
        <v>7</v>
      </c>
      <c r="O569" s="222"/>
      <c r="P569" s="222"/>
      <c r="Q569" s="223"/>
      <c r="R569" s="18">
        <f>SUM(R553:R568)</f>
        <v>1287.51</v>
      </c>
      <c r="S569" s="3"/>
      <c r="V569" s="17"/>
      <c r="X569" s="12"/>
      <c r="Y569" s="10"/>
      <c r="AJ569" s="221" t="s">
        <v>7</v>
      </c>
      <c r="AK569" s="222"/>
      <c r="AL569" s="222"/>
      <c r="AM569" s="223"/>
      <c r="AN569" s="18">
        <f>SUM(AN553:AN568)</f>
        <v>80</v>
      </c>
      <c r="AO569" s="3"/>
    </row>
    <row r="570" spans="2:41" ht="27" thickBot="1" x14ac:dyDescent="0.3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 x14ac:dyDescent="0.25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ht="26.25" customHeight="1" x14ac:dyDescent="0.4">
      <c r="H584" s="75" t="s">
        <v>30</v>
      </c>
      <c r="I584" s="75"/>
      <c r="J584" s="75"/>
      <c r="V584" s="17"/>
      <c r="AA584" s="225" t="s">
        <v>31</v>
      </c>
      <c r="AB584" s="225"/>
      <c r="AC584" s="225"/>
    </row>
    <row r="585" spans="1:43" ht="23.25" x14ac:dyDescent="0.35">
      <c r="B585" s="24" t="s">
        <v>67</v>
      </c>
      <c r="V585" s="17"/>
      <c r="X585" s="22" t="s">
        <v>67</v>
      </c>
    </row>
    <row r="586" spans="1:43" ht="23.25" x14ac:dyDescent="0.35">
      <c r="B586" s="23" t="s">
        <v>82</v>
      </c>
      <c r="C586" s="20">
        <f>IF(X551="PAGADO",0,Y556)</f>
        <v>1152.4899999999996</v>
      </c>
      <c r="E586" s="226" t="s">
        <v>20</v>
      </c>
      <c r="F586" s="226"/>
      <c r="G586" s="226"/>
      <c r="H586" s="226"/>
      <c r="V586" s="17"/>
      <c r="X586" s="23" t="s">
        <v>32</v>
      </c>
      <c r="Y586" s="20">
        <f>IF(B586="PAGADO",0,C591)</f>
        <v>0</v>
      </c>
      <c r="AA586" s="226" t="s">
        <v>20</v>
      </c>
      <c r="AB586" s="226"/>
      <c r="AC586" s="226"/>
      <c r="AD586" s="226"/>
    </row>
    <row r="587" spans="1:43" x14ac:dyDescent="0.25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 x14ac:dyDescent="0.25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 x14ac:dyDescent="0.25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 x14ac:dyDescent="0.25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 x14ac:dyDescent="0.25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 x14ac:dyDescent="0.3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28" t="str">
        <f>IF(Y591&lt;0,"NO PAGAR","COBRAR'")</f>
        <v>COBRAR'</v>
      </c>
      <c r="Y592" s="228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 x14ac:dyDescent="0.35">
      <c r="B593" s="228" t="str">
        <f>IF(C591&lt;0,"NO PAGAR","COBRAR'")</f>
        <v>COBRAR'</v>
      </c>
      <c r="C593" s="228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219" t="s">
        <v>9</v>
      </c>
      <c r="C594" s="220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219" t="s">
        <v>9</v>
      </c>
      <c r="Y594" s="22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16</v>
      </c>
      <c r="C602" s="10"/>
      <c r="E602" s="221" t="s">
        <v>7</v>
      </c>
      <c r="F602" s="222"/>
      <c r="G602" s="223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21" t="s">
        <v>7</v>
      </c>
      <c r="AB602" s="222"/>
      <c r="AC602" s="223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 x14ac:dyDescent="0.25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 x14ac:dyDescent="0.25">
      <c r="B604" s="12"/>
      <c r="C604" s="10"/>
      <c r="N604" s="221" t="s">
        <v>7</v>
      </c>
      <c r="O604" s="222"/>
      <c r="P604" s="222"/>
      <c r="Q604" s="223"/>
      <c r="R604" s="18">
        <f>SUM(R588:R603)</f>
        <v>2300</v>
      </c>
      <c r="S604" s="3"/>
      <c r="V604" s="17"/>
      <c r="X604" s="12"/>
      <c r="Y604" s="10"/>
      <c r="AJ604" s="221" t="s">
        <v>7</v>
      </c>
      <c r="AK604" s="222"/>
      <c r="AL604" s="222"/>
      <c r="AM604" s="223"/>
      <c r="AN604" s="18">
        <f>SUM(AN588:AN603)</f>
        <v>150</v>
      </c>
      <c r="AO604" s="3"/>
    </row>
    <row r="605" spans="2:41" ht="15.75" thickBot="1" x14ac:dyDescent="0.3">
      <c r="B605" s="12"/>
      <c r="C605" s="10"/>
      <c r="V605" s="17"/>
      <c r="X605" s="12"/>
      <c r="Y605" s="10"/>
    </row>
    <row r="606" spans="2:41" ht="15.75" thickBot="1" x14ac:dyDescent="0.3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 x14ac:dyDescent="0.3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 x14ac:dyDescent="0.3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 x14ac:dyDescent="0.3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 x14ac:dyDescent="0.3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 x14ac:dyDescent="0.25">
      <c r="B611" s="11"/>
      <c r="C611" s="10"/>
      <c r="V611" s="17"/>
      <c r="X611" s="11"/>
      <c r="Y611" s="10"/>
    </row>
    <row r="612" spans="2:27" x14ac:dyDescent="0.25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 x14ac:dyDescent="0.25">
      <c r="E613" s="1" t="s">
        <v>19</v>
      </c>
      <c r="V613" s="17"/>
      <c r="AA613" s="1" t="s">
        <v>19</v>
      </c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</row>
    <row r="626" spans="2:41" x14ac:dyDescent="0.25">
      <c r="V626" s="17"/>
      <c r="AC626" s="224" t="s">
        <v>29</v>
      </c>
      <c r="AD626" s="224"/>
      <c r="AE626" s="224"/>
    </row>
    <row r="627" spans="2:41" ht="27" customHeight="1" x14ac:dyDescent="0.4">
      <c r="H627" s="75" t="s">
        <v>28</v>
      </c>
      <c r="I627" s="75"/>
      <c r="J627" s="75"/>
      <c r="V627" s="17"/>
      <c r="AC627" s="224"/>
      <c r="AD627" s="224"/>
      <c r="AE627" s="224"/>
    </row>
    <row r="628" spans="2:41" ht="15" customHeight="1" x14ac:dyDescent="0.4">
      <c r="H628" s="75"/>
      <c r="I628" s="75"/>
      <c r="J628" s="75"/>
      <c r="V628" s="17"/>
      <c r="AC628" s="224"/>
      <c r="AD628" s="224"/>
      <c r="AE628" s="224"/>
    </row>
    <row r="629" spans="2:41" x14ac:dyDescent="0.25">
      <c r="V629" s="17"/>
    </row>
    <row r="630" spans="2:41" x14ac:dyDescent="0.25">
      <c r="V630" s="17"/>
    </row>
    <row r="631" spans="2:41" ht="23.25" x14ac:dyDescent="0.35">
      <c r="B631" s="22" t="s">
        <v>68</v>
      </c>
      <c r="V631" s="17"/>
      <c r="X631" s="22" t="s">
        <v>68</v>
      </c>
    </row>
    <row r="632" spans="2:41" ht="23.25" x14ac:dyDescent="0.35">
      <c r="B632" s="23" t="s">
        <v>130</v>
      </c>
      <c r="C632" s="20">
        <f>IF(X586="PAGADO",0,Y591)</f>
        <v>727.74</v>
      </c>
      <c r="E632" s="226" t="s">
        <v>20</v>
      </c>
      <c r="F632" s="226"/>
      <c r="G632" s="226"/>
      <c r="H632" s="226"/>
      <c r="V632" s="17"/>
      <c r="X632" s="23" t="s">
        <v>32</v>
      </c>
      <c r="Y632" s="20">
        <f>IF(B632="PAGADO",0,C637)</f>
        <v>0</v>
      </c>
      <c r="AA632" s="226" t="s">
        <v>20</v>
      </c>
      <c r="AB632" s="226"/>
      <c r="AC632" s="226"/>
      <c r="AD632" s="226"/>
    </row>
    <row r="633" spans="2:41" x14ac:dyDescent="0.25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 x14ac:dyDescent="0.25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 x14ac:dyDescent="0.25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 x14ac:dyDescent="0.25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 x14ac:dyDescent="0.25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 x14ac:dyDescent="0.4">
      <c r="B638" s="227" t="str">
        <f>IF(C637&lt;0,"NO PAGAR","COBRAR")</f>
        <v>COBRAR</v>
      </c>
      <c r="C638" s="227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27" t="str">
        <f>IF(Y637&lt;0,"NO PAGAR","COBRAR")</f>
        <v>COBRAR</v>
      </c>
      <c r="Y638" s="227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219" t="s">
        <v>9</v>
      </c>
      <c r="C639" s="220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219" t="s">
        <v>9</v>
      </c>
      <c r="Y639" s="22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17</v>
      </c>
      <c r="C648" s="10">
        <v>473.21</v>
      </c>
      <c r="E648" s="221" t="s">
        <v>7</v>
      </c>
      <c r="F648" s="222"/>
      <c r="G648" s="223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21" t="s">
        <v>7</v>
      </c>
      <c r="AB648" s="222"/>
      <c r="AC648" s="223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 x14ac:dyDescent="0.25">
      <c r="B650" s="12"/>
      <c r="C650" s="10"/>
      <c r="N650" s="221" t="s">
        <v>7</v>
      </c>
      <c r="O650" s="222"/>
      <c r="P650" s="222"/>
      <c r="Q650" s="223"/>
      <c r="R650" s="18">
        <f>SUM(R634:R649)</f>
        <v>420</v>
      </c>
      <c r="S650" s="3"/>
      <c r="V650" s="17"/>
      <c r="X650" s="12"/>
      <c r="Y650" s="10"/>
      <c r="AJ650" s="221" t="s">
        <v>7</v>
      </c>
      <c r="AK650" s="222"/>
      <c r="AL650" s="222"/>
      <c r="AM650" s="223"/>
      <c r="AN650" s="18">
        <f>SUM(AN634:AN649)</f>
        <v>40</v>
      </c>
      <c r="AO650" s="3"/>
    </row>
    <row r="651" spans="2:41" x14ac:dyDescent="0.25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 x14ac:dyDescent="0.25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 x14ac:dyDescent="0.25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 x14ac:dyDescent="0.25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 x14ac:dyDescent="0.25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 x14ac:dyDescent="0.25">
      <c r="E656" s="1" t="s">
        <v>19</v>
      </c>
      <c r="V656" s="17"/>
      <c r="AA656" s="1" t="s">
        <v>19</v>
      </c>
    </row>
    <row r="657" spans="1:43" x14ac:dyDescent="0.25">
      <c r="V657" s="17"/>
    </row>
    <row r="658" spans="1:43" x14ac:dyDescent="0.25">
      <c r="V658" s="17"/>
    </row>
    <row r="659" spans="1:43" x14ac:dyDescent="0.25">
      <c r="V659" s="17"/>
    </row>
    <row r="660" spans="1:43" x14ac:dyDescent="0.25">
      <c r="V660" s="17"/>
    </row>
    <row r="661" spans="1:43" x14ac:dyDescent="0.25">
      <c r="V661" s="17"/>
    </row>
    <row r="662" spans="1:43" x14ac:dyDescent="0.25">
      <c r="V662" s="17"/>
    </row>
    <row r="663" spans="1:43" x14ac:dyDescent="0.2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 x14ac:dyDescent="0.2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 x14ac:dyDescent="0.2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 x14ac:dyDescent="0.25">
      <c r="V666" s="17"/>
    </row>
    <row r="667" spans="1:43" ht="23.25" customHeight="1" x14ac:dyDescent="0.4">
      <c r="H667" s="75" t="s">
        <v>30</v>
      </c>
      <c r="I667" s="75"/>
      <c r="J667" s="75"/>
      <c r="V667" s="17"/>
      <c r="AA667" s="225" t="s">
        <v>31</v>
      </c>
      <c r="AB667" s="225"/>
      <c r="AC667" s="225"/>
    </row>
    <row r="668" spans="1:43" ht="15" customHeight="1" x14ac:dyDescent="0.4">
      <c r="H668" s="75"/>
      <c r="I668" s="75"/>
      <c r="J668" s="75"/>
      <c r="V668" s="17"/>
      <c r="AA668" s="225"/>
      <c r="AB668" s="225"/>
      <c r="AC668" s="225"/>
    </row>
    <row r="669" spans="1:43" x14ac:dyDescent="0.25">
      <c r="V669" s="17"/>
    </row>
    <row r="670" spans="1:43" x14ac:dyDescent="0.25">
      <c r="V670" s="17"/>
    </row>
    <row r="671" spans="1:43" ht="23.25" x14ac:dyDescent="0.35">
      <c r="B671" s="24" t="s">
        <v>68</v>
      </c>
      <c r="V671" s="17"/>
      <c r="X671" s="22" t="s">
        <v>68</v>
      </c>
    </row>
    <row r="672" spans="1:43" ht="23.25" x14ac:dyDescent="0.35">
      <c r="B672" s="23" t="s">
        <v>82</v>
      </c>
      <c r="C672" s="20">
        <f>IF(X632="PAGADO",0,Y637)</f>
        <v>703.53</v>
      </c>
      <c r="E672" s="226" t="s">
        <v>1194</v>
      </c>
      <c r="F672" s="226"/>
      <c r="G672" s="226"/>
      <c r="H672" s="226"/>
      <c r="V672" s="17"/>
      <c r="X672" s="23" t="s">
        <v>32</v>
      </c>
      <c r="Y672" s="20">
        <f>IF(B672="PAGADO",0,C677)</f>
        <v>0</v>
      </c>
      <c r="AA672" s="226" t="s">
        <v>20</v>
      </c>
      <c r="AB672" s="226"/>
      <c r="AC672" s="226"/>
      <c r="AD672" s="226"/>
    </row>
    <row r="673" spans="2:41" x14ac:dyDescent="0.25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 x14ac:dyDescent="0.25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 x14ac:dyDescent="0.25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 x14ac:dyDescent="0.25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 x14ac:dyDescent="0.25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 x14ac:dyDescent="0.3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28" t="str">
        <f>IF(Y677&lt;0,"NO PAGAR","COBRAR'")</f>
        <v>NO PAGAR</v>
      </c>
      <c r="Y678" s="228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 x14ac:dyDescent="0.35">
      <c r="B679" s="228" t="str">
        <f>IF(C677&lt;0,"NO PAGAR","COBRAR'")</f>
        <v>COBRAR'</v>
      </c>
      <c r="C679" s="228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219" t="s">
        <v>9</v>
      </c>
      <c r="C680" s="22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19" t="s">
        <v>9</v>
      </c>
      <c r="Y680" s="22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16</v>
      </c>
      <c r="C688" s="10"/>
      <c r="E688" s="221" t="s">
        <v>7</v>
      </c>
      <c r="F688" s="222"/>
      <c r="G688" s="223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21" t="s">
        <v>7</v>
      </c>
      <c r="AB688" s="222"/>
      <c r="AC688" s="223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 x14ac:dyDescent="0.25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 x14ac:dyDescent="0.3">
      <c r="B690" s="12"/>
      <c r="C690" s="10"/>
      <c r="N690" s="221" t="s">
        <v>7</v>
      </c>
      <c r="O690" s="222"/>
      <c r="P690" s="222"/>
      <c r="Q690" s="223"/>
      <c r="R690" s="18">
        <f>SUM(R674:R689)</f>
        <v>0</v>
      </c>
      <c r="S690" s="3"/>
      <c r="V690" s="17"/>
      <c r="X690" s="12"/>
      <c r="Y690" s="10"/>
      <c r="AJ690" s="221" t="s">
        <v>7</v>
      </c>
      <c r="AK690" s="222"/>
      <c r="AL690" s="222"/>
      <c r="AM690" s="223"/>
      <c r="AN690" s="18">
        <f>SUM(AN674:AN689)</f>
        <v>2900</v>
      </c>
      <c r="AO690" s="3"/>
    </row>
    <row r="691" spans="2:43" ht="15.75" thickBot="1" x14ac:dyDescent="0.3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 x14ac:dyDescent="0.3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 x14ac:dyDescent="0.3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 x14ac:dyDescent="0.25">
      <c r="B694" s="12"/>
      <c r="C694" s="10"/>
      <c r="V694" s="17"/>
      <c r="X694" s="12"/>
      <c r="Y694" s="10"/>
      <c r="AN694" s="1">
        <f>SUM(AN691:AN693)</f>
        <v>585.01</v>
      </c>
    </row>
    <row r="695" spans="2:43" x14ac:dyDescent="0.25">
      <c r="B695" s="12"/>
      <c r="C695" s="10"/>
      <c r="V695" s="17"/>
      <c r="X695" s="12"/>
      <c r="Y695" s="10"/>
    </row>
    <row r="696" spans="2:43" x14ac:dyDescent="0.25">
      <c r="B696" s="12"/>
      <c r="C696" s="10"/>
      <c r="V696" s="17"/>
      <c r="X696" s="12"/>
      <c r="Y696" s="10"/>
    </row>
    <row r="697" spans="2:43" x14ac:dyDescent="0.25">
      <c r="B697" s="12"/>
      <c r="C697" s="10"/>
      <c r="V697" s="17"/>
      <c r="X697" s="12"/>
      <c r="Y697" s="10"/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1"/>
      <c r="C699" s="10"/>
      <c r="V699" s="17"/>
      <c r="X699" s="11"/>
      <c r="Y699" s="10"/>
    </row>
    <row r="700" spans="2:43" x14ac:dyDescent="0.25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 x14ac:dyDescent="0.25">
      <c r="E701" s="1" t="s">
        <v>19</v>
      </c>
      <c r="V701" s="17"/>
      <c r="AA701" s="1" t="s">
        <v>19</v>
      </c>
    </row>
    <row r="702" spans="2:43" x14ac:dyDescent="0.25">
      <c r="V702" s="17"/>
    </row>
    <row r="703" spans="2:43" x14ac:dyDescent="0.25">
      <c r="V703" s="17"/>
    </row>
    <row r="704" spans="2:43" x14ac:dyDescent="0.25">
      <c r="V704" s="17"/>
    </row>
    <row r="705" spans="2:31" x14ac:dyDescent="0.25">
      <c r="V705" s="17"/>
    </row>
    <row r="706" spans="2:31" x14ac:dyDescent="0.25">
      <c r="V706" s="17"/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  <c r="AC714" s="224" t="s">
        <v>29</v>
      </c>
      <c r="AD714" s="224"/>
      <c r="AE714" s="224"/>
    </row>
    <row r="715" spans="2:31" ht="24" customHeight="1" x14ac:dyDescent="0.4">
      <c r="H715" s="75" t="s">
        <v>28</v>
      </c>
      <c r="I715" s="75"/>
      <c r="J715" s="75"/>
      <c r="V715" s="17"/>
      <c r="AC715" s="224"/>
      <c r="AD715" s="224"/>
      <c r="AE715" s="224"/>
    </row>
    <row r="716" spans="2:31" ht="15" customHeight="1" x14ac:dyDescent="0.4">
      <c r="H716" s="75"/>
      <c r="I716" s="75"/>
      <c r="J716" s="75"/>
      <c r="V716" s="17"/>
      <c r="AC716" s="224"/>
      <c r="AD716" s="224"/>
      <c r="AE716" s="224"/>
    </row>
    <row r="717" spans="2:31" x14ac:dyDescent="0.25">
      <c r="V717" s="17"/>
    </row>
    <row r="718" spans="2:31" x14ac:dyDescent="0.25">
      <c r="V718" s="17"/>
    </row>
    <row r="719" spans="2:31" ht="23.25" x14ac:dyDescent="0.35">
      <c r="B719" s="22" t="s">
        <v>69</v>
      </c>
      <c r="V719" s="17"/>
      <c r="X719" s="22" t="s">
        <v>69</v>
      </c>
    </row>
    <row r="720" spans="2:31" ht="26.25" x14ac:dyDescent="0.4">
      <c r="B720" s="23" t="s">
        <v>32</v>
      </c>
      <c r="C720" s="20">
        <f>IF(X672="PAGADO",0,Y677)</f>
        <v>-2775.01</v>
      </c>
      <c r="E720" s="226" t="s">
        <v>20</v>
      </c>
      <c r="F720" s="226"/>
      <c r="G720" s="226"/>
      <c r="H720" s="226"/>
      <c r="O720" s="236" t="s">
        <v>10</v>
      </c>
      <c r="P720" s="236"/>
      <c r="Q720" s="236"/>
      <c r="V720" s="17"/>
      <c r="X720" s="23" t="s">
        <v>32</v>
      </c>
      <c r="Y720" s="20">
        <f>IF(B720="PAGADO",0,C725)</f>
        <v>-1115.3899999999999</v>
      </c>
      <c r="AA720" s="226" t="s">
        <v>20</v>
      </c>
      <c r="AB720" s="226"/>
      <c r="AC720" s="226"/>
      <c r="AD720" s="226"/>
    </row>
    <row r="721" spans="2:41" x14ac:dyDescent="0.25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 x14ac:dyDescent="0.25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 x14ac:dyDescent="0.25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 x14ac:dyDescent="0.25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 x14ac:dyDescent="0.25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 x14ac:dyDescent="0.4">
      <c r="B726" s="227" t="str">
        <f>IF(C725&lt;0,"NO PAGAR","COBRAR")</f>
        <v>NO PAGAR</v>
      </c>
      <c r="C726" s="227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27" t="str">
        <f>IF(Y725&lt;0,"NO PAGAR","COBRAR")</f>
        <v>NO PAGAR</v>
      </c>
      <c r="Y726" s="227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 x14ac:dyDescent="0.25">
      <c r="B727" s="219" t="s">
        <v>9</v>
      </c>
      <c r="C727" s="220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219" t="s">
        <v>9</v>
      </c>
      <c r="Y727" s="220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 x14ac:dyDescent="0.25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1334</v>
      </c>
      <c r="C736" s="10">
        <f>R739</f>
        <v>122.16</v>
      </c>
      <c r="E736" s="221" t="s">
        <v>7</v>
      </c>
      <c r="F736" s="222"/>
      <c r="G736" s="223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21" t="s">
        <v>7</v>
      </c>
      <c r="AB736" s="222"/>
      <c r="AC736" s="223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 x14ac:dyDescent="0.25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 x14ac:dyDescent="0.25">
      <c r="B738" s="12"/>
      <c r="C738" s="10"/>
      <c r="N738" s="221" t="s">
        <v>7</v>
      </c>
      <c r="O738" s="222"/>
      <c r="P738" s="222"/>
      <c r="Q738" s="223"/>
      <c r="R738" s="18">
        <f>SUM(R722:R737)</f>
        <v>400</v>
      </c>
      <c r="S738" s="3"/>
      <c r="V738" s="17"/>
      <c r="X738" s="12"/>
      <c r="Y738" s="10"/>
      <c r="AJ738" s="221" t="s">
        <v>7</v>
      </c>
      <c r="AK738" s="222"/>
      <c r="AL738" s="222"/>
      <c r="AM738" s="223"/>
      <c r="AN738" s="18">
        <f>SUM(AN722:AN737)</f>
        <v>200</v>
      </c>
      <c r="AO738" s="3"/>
    </row>
    <row r="739" spans="1:43" x14ac:dyDescent="0.25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 x14ac:dyDescent="0.25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 x14ac:dyDescent="0.25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 x14ac:dyDescent="0.25">
      <c r="E742" s="1" t="s">
        <v>19</v>
      </c>
      <c r="V742" s="17"/>
      <c r="AA742" s="1" t="s">
        <v>19</v>
      </c>
    </row>
    <row r="743" spans="1:43" x14ac:dyDescent="0.25">
      <c r="V743" s="17"/>
    </row>
    <row r="744" spans="1:43" x14ac:dyDescent="0.25">
      <c r="V744" s="17"/>
    </row>
    <row r="745" spans="1:43" x14ac:dyDescent="0.25">
      <c r="V745" s="17"/>
    </row>
    <row r="746" spans="1:43" x14ac:dyDescent="0.25">
      <c r="V746" s="17"/>
    </row>
    <row r="747" spans="1:43" x14ac:dyDescent="0.25">
      <c r="V747" s="17"/>
    </row>
    <row r="748" spans="1:43" x14ac:dyDescent="0.25">
      <c r="V748" s="17"/>
    </row>
    <row r="749" spans="1:43" x14ac:dyDescent="0.25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 x14ac:dyDescent="0.25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 x14ac:dyDescent="0.25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 x14ac:dyDescent="0.25">
      <c r="V752" s="17"/>
    </row>
    <row r="753" spans="2:41" ht="28.5" customHeight="1" x14ac:dyDescent="0.4">
      <c r="G753" s="225" t="s">
        <v>30</v>
      </c>
      <c r="H753" s="225"/>
      <c r="I753" s="225"/>
      <c r="J753" s="75"/>
      <c r="V753" s="17"/>
      <c r="AA753" s="225" t="s">
        <v>31</v>
      </c>
      <c r="AB753" s="225"/>
      <c r="AC753" s="225"/>
    </row>
    <row r="754" spans="2:41" ht="15" customHeight="1" x14ac:dyDescent="0.4">
      <c r="H754" s="75"/>
      <c r="I754" s="75"/>
      <c r="J754" s="75"/>
      <c r="V754" s="17"/>
      <c r="AA754" s="225"/>
      <c r="AB754" s="225"/>
      <c r="AC754" s="225"/>
    </row>
    <row r="755" spans="2:41" x14ac:dyDescent="0.25">
      <c r="V755" s="17"/>
    </row>
    <row r="756" spans="2:41" x14ac:dyDescent="0.25">
      <c r="V756" s="17"/>
    </row>
    <row r="757" spans="2:41" ht="23.25" x14ac:dyDescent="0.35">
      <c r="B757" s="24" t="s">
        <v>69</v>
      </c>
      <c r="V757" s="17"/>
      <c r="X757" s="22" t="s">
        <v>69</v>
      </c>
    </row>
    <row r="758" spans="2:41" ht="26.25" x14ac:dyDescent="0.4">
      <c r="B758" s="23" t="s">
        <v>82</v>
      </c>
      <c r="C758" s="20">
        <f>IF(X720="PAGADO",0,Y725)</f>
        <v>-50.389999999999873</v>
      </c>
      <c r="E758" s="226" t="s">
        <v>20</v>
      </c>
      <c r="F758" s="226"/>
      <c r="G758" s="226"/>
      <c r="H758" s="226"/>
      <c r="V758" s="17"/>
      <c r="X758" s="23" t="s">
        <v>32</v>
      </c>
      <c r="Y758" s="20">
        <f>IF(B758="PAGADO",0,C763)</f>
        <v>0</v>
      </c>
      <c r="AA758" s="226" t="s">
        <v>20</v>
      </c>
      <c r="AB758" s="226"/>
      <c r="AC758" s="226"/>
      <c r="AD758" s="226"/>
      <c r="AK758" s="236" t="s">
        <v>10</v>
      </c>
      <c r="AL758" s="236"/>
      <c r="AM758" s="236"/>
    </row>
    <row r="759" spans="2:41" x14ac:dyDescent="0.25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 x14ac:dyDescent="0.25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 x14ac:dyDescent="0.25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 x14ac:dyDescent="0.25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 x14ac:dyDescent="0.25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 x14ac:dyDescent="0.3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28" t="str">
        <f>IF(Y763&lt;0,"NO PAGAR","COBRAR'")</f>
        <v>COBRAR'</v>
      </c>
      <c r="Y764" s="228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 x14ac:dyDescent="0.35">
      <c r="B765" s="228" t="str">
        <f>IF(C763&lt;0,"NO PAGAR","COBRAR'")</f>
        <v>COBRAR'</v>
      </c>
      <c r="C765" s="228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219" t="s">
        <v>9</v>
      </c>
      <c r="C766" s="220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219" t="s">
        <v>9</v>
      </c>
      <c r="Y766" s="22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221" t="s">
        <v>7</v>
      </c>
      <c r="F774" s="222"/>
      <c r="G774" s="223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21" t="s">
        <v>7</v>
      </c>
      <c r="AB774" s="222"/>
      <c r="AC774" s="223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 x14ac:dyDescent="0.25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N776" s="221" t="s">
        <v>7</v>
      </c>
      <c r="O776" s="222"/>
      <c r="P776" s="222"/>
      <c r="Q776" s="223"/>
      <c r="R776" s="18">
        <f>SUM(R760:R775)</f>
        <v>0</v>
      </c>
      <c r="S776" s="3"/>
      <c r="V776" s="17"/>
      <c r="X776" s="12"/>
      <c r="Y776" s="10"/>
      <c r="AJ776" s="221" t="s">
        <v>7</v>
      </c>
      <c r="AK776" s="222"/>
      <c r="AL776" s="222"/>
      <c r="AM776" s="223"/>
      <c r="AN776" s="18">
        <f>SUM(AN760:AN775)</f>
        <v>350</v>
      </c>
      <c r="AO776" s="3"/>
    </row>
    <row r="777" spans="2:41" x14ac:dyDescent="0.25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 x14ac:dyDescent="0.25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 x14ac:dyDescent="0.25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 x14ac:dyDescent="0.25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 x14ac:dyDescent="0.25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 x14ac:dyDescent="0.25">
      <c r="E782" s="1" t="s">
        <v>19</v>
      </c>
      <c r="V782" s="17"/>
      <c r="AA782" s="1" t="s">
        <v>19</v>
      </c>
    </row>
    <row r="783" spans="2:41" x14ac:dyDescent="0.25">
      <c r="V783" s="17"/>
    </row>
    <row r="784" spans="2:41" x14ac:dyDescent="0.25">
      <c r="V784" s="17"/>
    </row>
    <row r="785" spans="2:31" x14ac:dyDescent="0.25">
      <c r="V785" s="17"/>
    </row>
    <row r="786" spans="2:31" x14ac:dyDescent="0.25">
      <c r="V786" s="17"/>
    </row>
    <row r="787" spans="2:31" x14ac:dyDescent="0.25">
      <c r="V787" s="17"/>
    </row>
    <row r="788" spans="2:31" x14ac:dyDescent="0.25">
      <c r="V788" s="17"/>
    </row>
    <row r="789" spans="2:31" x14ac:dyDescent="0.25">
      <c r="V789" s="17"/>
    </row>
    <row r="790" spans="2:31" x14ac:dyDescent="0.25">
      <c r="V790" s="17"/>
    </row>
    <row r="791" spans="2:31" x14ac:dyDescent="0.25">
      <c r="V791" s="17"/>
    </row>
    <row r="792" spans="2:31" x14ac:dyDescent="0.25">
      <c r="V792" s="17"/>
    </row>
    <row r="793" spans="2:31" x14ac:dyDescent="0.25">
      <c r="V793" s="17"/>
    </row>
    <row r="794" spans="2:31" x14ac:dyDescent="0.25">
      <c r="V794" s="17"/>
    </row>
    <row r="795" spans="2:31" x14ac:dyDescent="0.25">
      <c r="V795" s="17"/>
      <c r="AC795" s="224" t="s">
        <v>29</v>
      </c>
      <c r="AD795" s="224"/>
      <c r="AE795" s="224"/>
    </row>
    <row r="796" spans="2:31" ht="24.75" customHeight="1" x14ac:dyDescent="0.4">
      <c r="H796" s="75" t="s">
        <v>28</v>
      </c>
      <c r="I796" s="75"/>
      <c r="J796" s="75"/>
      <c r="V796" s="17"/>
      <c r="AC796" s="224"/>
      <c r="AD796" s="224"/>
      <c r="AE796" s="224"/>
    </row>
    <row r="797" spans="2:31" ht="15" customHeight="1" x14ac:dyDescent="0.4">
      <c r="H797" s="75"/>
      <c r="I797" s="75"/>
      <c r="J797" s="75"/>
      <c r="V797" s="17"/>
      <c r="AC797" s="224"/>
      <c r="AD797" s="224"/>
      <c r="AE797" s="224"/>
    </row>
    <row r="798" spans="2:31" x14ac:dyDescent="0.25">
      <c r="V798" s="17"/>
    </row>
    <row r="799" spans="2:31" x14ac:dyDescent="0.25">
      <c r="V799" s="17"/>
    </row>
    <row r="800" spans="2:31" ht="23.25" x14ac:dyDescent="0.35">
      <c r="B800" s="22" t="s">
        <v>70</v>
      </c>
      <c r="V800" s="17"/>
      <c r="X800" s="22" t="s">
        <v>70</v>
      </c>
    </row>
    <row r="801" spans="2:41" ht="23.25" x14ac:dyDescent="0.35">
      <c r="B801" s="23" t="s">
        <v>32</v>
      </c>
      <c r="C801" s="20">
        <f>IF(X758="PAGADO",0,Y763)</f>
        <v>660</v>
      </c>
      <c r="E801" s="226" t="s">
        <v>20</v>
      </c>
      <c r="F801" s="226"/>
      <c r="G801" s="226"/>
      <c r="H801" s="226"/>
      <c r="V801" s="17"/>
      <c r="X801" s="23" t="s">
        <v>32</v>
      </c>
      <c r="Y801" s="20">
        <f>IF(B801="PAGADO",0,C806)</f>
        <v>-1177.68</v>
      </c>
      <c r="AA801" s="226" t="s">
        <v>20</v>
      </c>
      <c r="AB801" s="226"/>
      <c r="AC801" s="226"/>
      <c r="AD801" s="226"/>
    </row>
    <row r="802" spans="2:41" x14ac:dyDescent="0.25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 x14ac:dyDescent="0.25">
      <c r="C803" s="20"/>
      <c r="E803" s="4">
        <v>45201</v>
      </c>
      <c r="F803" s="3" t="s">
        <v>1441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 x14ac:dyDescent="0.25">
      <c r="B804" s="1" t="s">
        <v>24</v>
      </c>
      <c r="C804" s="19">
        <f>IF(C801&gt;0,C801+C802,C802)</f>
        <v>1887.82</v>
      </c>
      <c r="E804" s="4">
        <v>45182</v>
      </c>
      <c r="F804" s="3" t="s">
        <v>1463</v>
      </c>
      <c r="G804" s="3" t="s">
        <v>1460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 x14ac:dyDescent="0.25">
      <c r="B805" s="1" t="s">
        <v>9</v>
      </c>
      <c r="C805" s="20">
        <f>C828</f>
        <v>3065.5</v>
      </c>
      <c r="E805" s="4">
        <v>45183</v>
      </c>
      <c r="F805" s="3" t="s">
        <v>1463</v>
      </c>
      <c r="G805" s="3" t="s">
        <v>1460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 x14ac:dyDescent="0.25">
      <c r="B806" s="6" t="s">
        <v>25</v>
      </c>
      <c r="C806" s="21">
        <f>C804-C805</f>
        <v>-1177.68</v>
      </c>
      <c r="E806" s="4">
        <v>45183</v>
      </c>
      <c r="F806" s="3" t="s">
        <v>1463</v>
      </c>
      <c r="G806" s="3" t="s">
        <v>1460</v>
      </c>
      <c r="H806" s="5">
        <v>90</v>
      </c>
      <c r="I806" t="s">
        <v>270</v>
      </c>
      <c r="N806" s="25">
        <v>45202</v>
      </c>
      <c r="O806" s="3" t="s">
        <v>1457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 x14ac:dyDescent="0.4">
      <c r="B807" s="227" t="str">
        <f>IF(C806&lt;0,"NO PAGAR","COBRAR")</f>
        <v>NO PAGAR</v>
      </c>
      <c r="C807" s="227"/>
      <c r="E807" s="4">
        <v>45176</v>
      </c>
      <c r="F807" s="3" t="s">
        <v>1516</v>
      </c>
      <c r="G807" s="3" t="s">
        <v>1517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27" t="str">
        <f>IF(Y806&lt;0,"NO PAGAR","COBRAR")</f>
        <v>NO PAGAR</v>
      </c>
      <c r="Y807" s="227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219" t="s">
        <v>9</v>
      </c>
      <c r="C808" s="220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219" t="s">
        <v>9</v>
      </c>
      <c r="Y808" s="22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1523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11</v>
      </c>
      <c r="C811" s="10">
        <v>180</v>
      </c>
      <c r="E811" s="4">
        <v>45177</v>
      </c>
      <c r="F811" s="3" t="s">
        <v>1521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1508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1507</v>
      </c>
      <c r="C817" s="10">
        <f>S826</f>
        <v>754.18000000000006</v>
      </c>
      <c r="E817" s="221" t="s">
        <v>7</v>
      </c>
      <c r="F817" s="222"/>
      <c r="G817" s="223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21" t="s">
        <v>7</v>
      </c>
      <c r="AB817" s="222"/>
      <c r="AC817" s="223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 x14ac:dyDescent="0.25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 x14ac:dyDescent="0.25">
      <c r="B819" s="12"/>
      <c r="C819" s="10"/>
      <c r="N819" s="221" t="s">
        <v>7</v>
      </c>
      <c r="O819" s="222"/>
      <c r="P819" s="222"/>
      <c r="Q819" s="223"/>
      <c r="R819" s="18">
        <f>SUM(R803:R818)</f>
        <v>2014</v>
      </c>
      <c r="S819" s="3"/>
      <c r="V819" s="17"/>
      <c r="X819" s="12"/>
      <c r="Y819" s="10"/>
      <c r="AJ819" s="221" t="s">
        <v>7</v>
      </c>
      <c r="AK819" s="222"/>
      <c r="AL819" s="222"/>
      <c r="AM819" s="223"/>
      <c r="AN819" s="18">
        <f>SUM(AN803:AN818)</f>
        <v>150</v>
      </c>
      <c r="AO819" s="3"/>
    </row>
    <row r="820" spans="2:41" x14ac:dyDescent="0.25">
      <c r="B820" s="12"/>
      <c r="C820" s="10"/>
      <c r="N820" s="125" t="s">
        <v>472</v>
      </c>
      <c r="O820" s="126">
        <v>45191.732083329996</v>
      </c>
      <c r="P820" s="125" t="s">
        <v>1506</v>
      </c>
      <c r="Q820" s="125" t="s">
        <v>474</v>
      </c>
      <c r="R820" s="127">
        <v>0.11</v>
      </c>
      <c r="S820" s="127">
        <v>0.19</v>
      </c>
      <c r="T820" s="128" t="s">
        <v>1505</v>
      </c>
      <c r="V820" s="17"/>
      <c r="X820" s="12"/>
      <c r="Y820" s="10"/>
    </row>
    <row r="821" spans="2:41" x14ac:dyDescent="0.25">
      <c r="B821" s="12"/>
      <c r="C821" s="10"/>
      <c r="N821" s="125" t="s">
        <v>472</v>
      </c>
      <c r="O821" s="126">
        <v>45191.739895829996</v>
      </c>
      <c r="P821" s="125" t="s">
        <v>1504</v>
      </c>
      <c r="Q821" s="125" t="s">
        <v>474</v>
      </c>
      <c r="R821" s="127">
        <v>111.569</v>
      </c>
      <c r="S821" s="127">
        <v>195.25</v>
      </c>
      <c r="T821" s="128" t="s">
        <v>1503</v>
      </c>
      <c r="V821" s="17"/>
      <c r="X821" s="12"/>
      <c r="Y821" s="10"/>
    </row>
    <row r="822" spans="2:41" x14ac:dyDescent="0.25">
      <c r="B822" s="12"/>
      <c r="C822" s="10"/>
      <c r="E822" s="14"/>
      <c r="N822" s="125" t="s">
        <v>470</v>
      </c>
      <c r="O822" s="126">
        <v>45193.537118059998</v>
      </c>
      <c r="P822" s="125" t="s">
        <v>1502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 x14ac:dyDescent="0.25">
      <c r="B823" s="12"/>
      <c r="C823" s="10"/>
      <c r="N823" s="125" t="s">
        <v>470</v>
      </c>
      <c r="O823" s="126">
        <v>45193.541944440003</v>
      </c>
      <c r="P823" s="125" t="s">
        <v>1501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 x14ac:dyDescent="0.25">
      <c r="B824" s="12"/>
      <c r="C824" s="10"/>
      <c r="N824" s="125" t="s">
        <v>470</v>
      </c>
      <c r="O824" s="126">
        <v>45194.934664350003</v>
      </c>
      <c r="P824" s="125" t="s">
        <v>1500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 x14ac:dyDescent="0.25">
      <c r="B825" s="12"/>
      <c r="C825" s="10"/>
      <c r="N825" s="125" t="s">
        <v>470</v>
      </c>
      <c r="O825" s="126">
        <v>45197.977488429999</v>
      </c>
      <c r="P825" s="125" t="s">
        <v>1499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 x14ac:dyDescent="0.25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 x14ac:dyDescent="0.25">
      <c r="B827" s="11"/>
      <c r="C827" s="10"/>
      <c r="V827" s="17"/>
      <c r="X827" s="11"/>
      <c r="Y827" s="10"/>
    </row>
    <row r="828" spans="2:41" x14ac:dyDescent="0.25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 x14ac:dyDescent="0.25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 x14ac:dyDescent="0.25">
      <c r="E830" s="1" t="s">
        <v>19</v>
      </c>
      <c r="V830" s="17"/>
      <c r="AA830" s="1" t="s">
        <v>19</v>
      </c>
    </row>
    <row r="831" spans="2:41" x14ac:dyDescent="0.25">
      <c r="V831" s="17"/>
    </row>
    <row r="832" spans="2:41" x14ac:dyDescent="0.25">
      <c r="V832" s="17"/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 x14ac:dyDescent="0.25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V840" s="17"/>
    </row>
    <row r="841" spans="1:43" ht="15" customHeight="1" x14ac:dyDescent="0.4">
      <c r="H841" s="75" t="s">
        <v>30</v>
      </c>
      <c r="I841" s="75"/>
      <c r="J841" s="75"/>
      <c r="V841" s="17"/>
      <c r="AA841" s="225" t="s">
        <v>31</v>
      </c>
      <c r="AB841" s="225"/>
      <c r="AC841" s="225"/>
    </row>
    <row r="842" spans="1:43" ht="15" customHeight="1" x14ac:dyDescent="0.4">
      <c r="H842" s="75"/>
      <c r="I842" s="75"/>
      <c r="J842" s="75"/>
      <c r="V842" s="17"/>
      <c r="AA842" s="225"/>
      <c r="AB842" s="225"/>
      <c r="AC842" s="225"/>
    </row>
    <row r="843" spans="1:43" ht="23.25" x14ac:dyDescent="0.35">
      <c r="B843" s="24" t="s">
        <v>70</v>
      </c>
      <c r="V843" s="17"/>
      <c r="X843" s="22" t="s">
        <v>70</v>
      </c>
    </row>
    <row r="844" spans="1:43" ht="26.25" x14ac:dyDescent="0.4">
      <c r="B844" s="23" t="s">
        <v>32</v>
      </c>
      <c r="C844" s="20">
        <f>IF(X801="PAGADO",0,C806)</f>
        <v>-1177.68</v>
      </c>
      <c r="E844" s="226" t="s">
        <v>20</v>
      </c>
      <c r="F844" s="226"/>
      <c r="G844" s="226"/>
      <c r="H844" s="226"/>
      <c r="V844" s="17"/>
      <c r="X844" s="23" t="s">
        <v>32</v>
      </c>
      <c r="Y844" s="20">
        <f>IF(B1638="PAGADO",0,C849)</f>
        <v>-2483.7400000000002</v>
      </c>
      <c r="AA844" s="226" t="s">
        <v>20</v>
      </c>
      <c r="AB844" s="226"/>
      <c r="AC844" s="226"/>
      <c r="AD844" s="226"/>
      <c r="AK844" s="236" t="s">
        <v>188</v>
      </c>
      <c r="AL844" s="236"/>
      <c r="AM844" s="236"/>
    </row>
    <row r="845" spans="1:43" x14ac:dyDescent="0.25">
      <c r="B845" s="1" t="s">
        <v>0</v>
      </c>
      <c r="C845" s="19">
        <f>H860</f>
        <v>992.38999999999987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1100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 x14ac:dyDescent="0.25">
      <c r="C846" s="20"/>
      <c r="E846" s="4">
        <v>45191</v>
      </c>
      <c r="F846" s="3" t="s">
        <v>412</v>
      </c>
      <c r="G846" s="3" t="s">
        <v>200</v>
      </c>
      <c r="H846" s="5">
        <v>200</v>
      </c>
      <c r="I846" t="s">
        <v>270</v>
      </c>
      <c r="N846" s="25">
        <v>45216</v>
      </c>
      <c r="O846" s="3" t="s">
        <v>110</v>
      </c>
      <c r="P846" s="3"/>
      <c r="Q846" s="3"/>
      <c r="R846" s="18">
        <v>2500</v>
      </c>
      <c r="S846" s="3"/>
      <c r="V846" s="17"/>
      <c r="Y846" s="20"/>
      <c r="AA846" s="4">
        <v>45187</v>
      </c>
      <c r="AB846" s="3" t="s">
        <v>1570</v>
      </c>
      <c r="AC846" s="3" t="s">
        <v>275</v>
      </c>
      <c r="AD846" s="5">
        <v>160</v>
      </c>
      <c r="AE846" t="s">
        <v>210</v>
      </c>
      <c r="AJ846" s="25">
        <v>45222</v>
      </c>
      <c r="AK846" s="3" t="s">
        <v>110</v>
      </c>
      <c r="AL846" s="3"/>
      <c r="AM846" s="3"/>
      <c r="AN846" s="18">
        <v>2000</v>
      </c>
      <c r="AO846" s="3"/>
    </row>
    <row r="847" spans="1:43" x14ac:dyDescent="0.25">
      <c r="B847" s="1" t="s">
        <v>24</v>
      </c>
      <c r="C847" s="19">
        <f>IF(C844&gt;0,C844+C845,C845)</f>
        <v>992.38999999999987</v>
      </c>
      <c r="E847" s="4">
        <v>45197</v>
      </c>
      <c r="F847" s="3" t="s">
        <v>412</v>
      </c>
      <c r="G847" s="3" t="s">
        <v>1551</v>
      </c>
      <c r="H847" s="5">
        <v>290</v>
      </c>
      <c r="I847" t="s">
        <v>210</v>
      </c>
      <c r="N847" s="25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1100</v>
      </c>
      <c r="AA847" s="4">
        <v>45189</v>
      </c>
      <c r="AB847" s="3" t="s">
        <v>199</v>
      </c>
      <c r="AC847" s="3" t="s">
        <v>200</v>
      </c>
      <c r="AD847" s="5">
        <v>170</v>
      </c>
      <c r="AE847" t="s">
        <v>270</v>
      </c>
      <c r="AJ847" s="3"/>
      <c r="AK847" s="3"/>
      <c r="AL847" s="3"/>
      <c r="AM847" s="3"/>
      <c r="AN847" s="18"/>
      <c r="AO847" s="3"/>
    </row>
    <row r="848" spans="1:43" x14ac:dyDescent="0.25">
      <c r="B848" s="1" t="s">
        <v>9</v>
      </c>
      <c r="C848" s="20">
        <f>C869</f>
        <v>3476.13</v>
      </c>
      <c r="E848" s="4">
        <v>45196</v>
      </c>
      <c r="F848" s="3" t="s">
        <v>412</v>
      </c>
      <c r="G848" s="3" t="s">
        <v>152</v>
      </c>
      <c r="H848" s="5">
        <v>230</v>
      </c>
      <c r="I848" t="s">
        <v>270</v>
      </c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Y869</f>
        <v>4483.74</v>
      </c>
      <c r="AA848" s="4">
        <v>45198</v>
      </c>
      <c r="AB848" s="3" t="s">
        <v>199</v>
      </c>
      <c r="AC848" s="3" t="s">
        <v>200</v>
      </c>
      <c r="AD848" s="5">
        <v>170</v>
      </c>
      <c r="AE848" t="s">
        <v>270</v>
      </c>
      <c r="AJ848" s="3"/>
      <c r="AK848" s="3"/>
      <c r="AL848" s="3"/>
      <c r="AM848" s="3"/>
      <c r="AN848" s="18"/>
      <c r="AO848" s="3"/>
    </row>
    <row r="849" spans="2:41" x14ac:dyDescent="0.25">
      <c r="B849" s="6" t="s">
        <v>26</v>
      </c>
      <c r="C849" s="21">
        <f>C847-C848</f>
        <v>-2483.7400000000002</v>
      </c>
      <c r="E849" s="4">
        <v>45194</v>
      </c>
      <c r="F849" s="3" t="s">
        <v>516</v>
      </c>
      <c r="G849" s="3" t="s">
        <v>518</v>
      </c>
      <c r="H849" s="48">
        <v>129.82</v>
      </c>
      <c r="I849" t="s">
        <v>270</v>
      </c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-3383.74</v>
      </c>
      <c r="AA849" s="4">
        <v>45198</v>
      </c>
      <c r="AB849" s="3" t="s">
        <v>199</v>
      </c>
      <c r="AC849" s="3" t="s">
        <v>152</v>
      </c>
      <c r="AD849" s="5">
        <v>200</v>
      </c>
      <c r="AE849" t="s">
        <v>210</v>
      </c>
      <c r="AJ849" s="3"/>
      <c r="AK849" s="3"/>
      <c r="AL849" s="3"/>
      <c r="AM849" s="3"/>
      <c r="AN849" s="18"/>
      <c r="AO849" s="3"/>
    </row>
    <row r="850" spans="2:41" ht="23.25" x14ac:dyDescent="0.35">
      <c r="B850" s="6"/>
      <c r="C850" s="7"/>
      <c r="E850" s="4">
        <v>45198</v>
      </c>
      <c r="F850" s="3" t="s">
        <v>516</v>
      </c>
      <c r="G850" s="3" t="s">
        <v>290</v>
      </c>
      <c r="H850" s="5">
        <v>142.57</v>
      </c>
      <c r="I850" t="s">
        <v>270</v>
      </c>
      <c r="N850" s="3"/>
      <c r="O850" s="3"/>
      <c r="P850" s="3"/>
      <c r="Q850" s="3"/>
      <c r="R850" s="18"/>
      <c r="S850" s="3"/>
      <c r="V850" s="17"/>
      <c r="X850" s="228" t="str">
        <f>IF(Y849&lt;0,"NO PAGAR","COBRAR'")</f>
        <v>NO PAGAR</v>
      </c>
      <c r="Y850" s="228"/>
      <c r="AA850" s="4">
        <v>45203</v>
      </c>
      <c r="AB850" s="3" t="s">
        <v>412</v>
      </c>
      <c r="AC850" s="3" t="s">
        <v>200</v>
      </c>
      <c r="AD850" s="5">
        <v>200</v>
      </c>
      <c r="AE850" t="s">
        <v>210</v>
      </c>
      <c r="AJ850" s="3"/>
      <c r="AK850" s="3"/>
      <c r="AL850" s="3"/>
      <c r="AM850" s="3"/>
      <c r="AN850" s="18"/>
      <c r="AO850" s="3"/>
    </row>
    <row r="851" spans="2:41" ht="23.25" x14ac:dyDescent="0.35">
      <c r="B851" s="228" t="str">
        <f>IF(C849&lt;0,"NO PAGAR","COBRAR'")</f>
        <v>NO PAGAR</v>
      </c>
      <c r="C851" s="228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>
        <v>45208</v>
      </c>
      <c r="AB851" s="3" t="s">
        <v>291</v>
      </c>
      <c r="AC851" s="3" t="s">
        <v>200</v>
      </c>
      <c r="AD851" s="5">
        <v>200</v>
      </c>
      <c r="AE851" t="s">
        <v>210</v>
      </c>
      <c r="AJ851" s="3"/>
      <c r="AK851" s="3"/>
      <c r="AL851" s="3"/>
      <c r="AM851" s="3"/>
      <c r="AN851" s="18"/>
      <c r="AO851" s="3"/>
    </row>
    <row r="852" spans="2:41" x14ac:dyDescent="0.25">
      <c r="B852" s="219" t="s">
        <v>9</v>
      </c>
      <c r="C852" s="22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19" t="s">
        <v>9</v>
      </c>
      <c r="Y852" s="22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9" t="str">
        <f>IF(Y806&lt;0,"SALDO ADELANTADO","SALDO A FAVOR '")</f>
        <v>SALDO ADELANTADO</v>
      </c>
      <c r="C853" s="10">
        <f>IF(Y806&lt;=0,Y806*-1)</f>
        <v>703.22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2483.7400000000002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10</v>
      </c>
      <c r="C854" s="10">
        <f>R862</f>
        <v>2500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2000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16</v>
      </c>
      <c r="C860" s="10"/>
      <c r="E860" s="221" t="s">
        <v>7</v>
      </c>
      <c r="F860" s="222"/>
      <c r="G860" s="223"/>
      <c r="H860" s="5">
        <f>SUM(H846:H859)</f>
        <v>992.38999999999987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221" t="s">
        <v>7</v>
      </c>
      <c r="AB860" s="222"/>
      <c r="AC860" s="223"/>
      <c r="AD860" s="5">
        <f>SUM(AD846:AD859)</f>
        <v>1100</v>
      </c>
      <c r="AJ860" s="3"/>
      <c r="AK860" s="3"/>
      <c r="AL860" s="3"/>
      <c r="AM860" s="3"/>
      <c r="AN860" s="18"/>
      <c r="AO860" s="3"/>
    </row>
    <row r="861" spans="2:41" x14ac:dyDescent="0.25">
      <c r="B861" s="11" t="s">
        <v>1560</v>
      </c>
      <c r="C861" s="10">
        <f>R865</f>
        <v>272.90999999999997</v>
      </c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 x14ac:dyDescent="0.25">
      <c r="B862" s="12"/>
      <c r="C862" s="10"/>
      <c r="N862" s="221" t="s">
        <v>7</v>
      </c>
      <c r="O862" s="222"/>
      <c r="P862" s="222"/>
      <c r="Q862" s="223"/>
      <c r="R862" s="18">
        <f>SUM(R846:R861)</f>
        <v>2500</v>
      </c>
      <c r="S862" s="3"/>
      <c r="V862" s="17"/>
      <c r="X862" s="12"/>
      <c r="Y862" s="10"/>
      <c r="AJ862" s="221" t="s">
        <v>7</v>
      </c>
      <c r="AK862" s="222"/>
      <c r="AL862" s="222"/>
      <c r="AM862" s="223"/>
      <c r="AN862" s="18">
        <f>SUM(AN846:AN861)</f>
        <v>2000</v>
      </c>
      <c r="AO862" s="3"/>
    </row>
    <row r="863" spans="2:41" x14ac:dyDescent="0.25">
      <c r="B863" s="12"/>
      <c r="C863" s="10"/>
      <c r="N863" t="s">
        <v>1556</v>
      </c>
      <c r="O863" s="196">
        <v>44967</v>
      </c>
      <c r="P863" t="s">
        <v>472</v>
      </c>
      <c r="Q863" t="s">
        <v>474</v>
      </c>
      <c r="R863">
        <v>84</v>
      </c>
      <c r="S863">
        <v>48</v>
      </c>
      <c r="V863" s="17"/>
      <c r="X863" s="12"/>
      <c r="Y863" s="10"/>
    </row>
    <row r="864" spans="2:41" x14ac:dyDescent="0.25">
      <c r="B864" s="12"/>
      <c r="C864" s="10"/>
      <c r="N864" t="s">
        <v>1556</v>
      </c>
      <c r="O864" s="196">
        <v>45209</v>
      </c>
      <c r="P864" t="s">
        <v>470</v>
      </c>
      <c r="Q864" t="s">
        <v>474</v>
      </c>
      <c r="R864">
        <v>188.91</v>
      </c>
      <c r="S864">
        <v>107.95</v>
      </c>
      <c r="V864" s="17"/>
      <c r="X864" s="12"/>
      <c r="Y864" s="10"/>
    </row>
    <row r="865" spans="2:27" x14ac:dyDescent="0.25">
      <c r="B865" s="12"/>
      <c r="C865" s="10"/>
      <c r="E865" s="14"/>
      <c r="R865">
        <f>SUM(R863:R864)</f>
        <v>272.90999999999997</v>
      </c>
      <c r="V865" s="17"/>
      <c r="X865" s="12"/>
      <c r="Y865" s="10"/>
      <c r="AA865" s="14"/>
    </row>
    <row r="866" spans="2:27" x14ac:dyDescent="0.25">
      <c r="B866" s="12"/>
      <c r="C866" s="10"/>
      <c r="V866" s="17"/>
      <c r="X866" s="12"/>
      <c r="Y866" s="10"/>
    </row>
    <row r="867" spans="2:27" x14ac:dyDescent="0.25">
      <c r="B867" s="12"/>
      <c r="C867" s="10"/>
      <c r="V867" s="17"/>
      <c r="X867" s="12"/>
      <c r="Y867" s="10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5" t="s">
        <v>18</v>
      </c>
      <c r="C869" s="16">
        <f>SUM(C853:C868)</f>
        <v>3476.13</v>
      </c>
      <c r="D869" t="s">
        <v>22</v>
      </c>
      <c r="E869" t="s">
        <v>21</v>
      </c>
      <c r="V869" s="17"/>
      <c r="X869" s="15" t="s">
        <v>18</v>
      </c>
      <c r="Y869" s="16">
        <f>SUM(Y853:Y868)</f>
        <v>4483.74</v>
      </c>
      <c r="Z869" t="s">
        <v>22</v>
      </c>
      <c r="AA869" t="s">
        <v>21</v>
      </c>
    </row>
    <row r="870" spans="2:27" x14ac:dyDescent="0.25">
      <c r="E870" s="1" t="s">
        <v>19</v>
      </c>
      <c r="V870" s="17"/>
      <c r="AA870" s="1" t="s">
        <v>19</v>
      </c>
    </row>
    <row r="871" spans="2:27" x14ac:dyDescent="0.25">
      <c r="V871" s="17"/>
    </row>
    <row r="872" spans="2:27" x14ac:dyDescent="0.25">
      <c r="V872" s="17"/>
    </row>
    <row r="873" spans="2:27" x14ac:dyDescent="0.25">
      <c r="V873" s="17"/>
    </row>
    <row r="874" spans="2:27" x14ac:dyDescent="0.25">
      <c r="V874" s="17"/>
    </row>
    <row r="875" spans="2:27" x14ac:dyDescent="0.25">
      <c r="V875" s="17"/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  <c r="AC884" s="224" t="s">
        <v>29</v>
      </c>
      <c r="AD884" s="224"/>
      <c r="AE884" s="224"/>
    </row>
    <row r="885" spans="2:41" ht="15" customHeight="1" x14ac:dyDescent="0.4">
      <c r="H885" s="75" t="s">
        <v>28</v>
      </c>
      <c r="I885" s="75"/>
      <c r="J885" s="75"/>
      <c r="V885" s="17"/>
      <c r="AC885" s="224"/>
      <c r="AD885" s="224"/>
      <c r="AE885" s="224"/>
    </row>
    <row r="886" spans="2:41" ht="15" customHeight="1" x14ac:dyDescent="0.4">
      <c r="H886" s="75"/>
      <c r="I886" s="75"/>
      <c r="J886" s="75"/>
      <c r="V886" s="17"/>
      <c r="AC886" s="224"/>
      <c r="AD886" s="224"/>
      <c r="AE886" s="224"/>
    </row>
    <row r="887" spans="2:41" x14ac:dyDescent="0.25">
      <c r="V887" s="17"/>
    </row>
    <row r="888" spans="2:41" x14ac:dyDescent="0.25">
      <c r="V888" s="17"/>
    </row>
    <row r="889" spans="2:41" ht="23.25" x14ac:dyDescent="0.35">
      <c r="B889" s="22" t="s">
        <v>71</v>
      </c>
      <c r="V889" s="17"/>
      <c r="X889" s="22" t="s">
        <v>71</v>
      </c>
    </row>
    <row r="890" spans="2:41" ht="23.25" x14ac:dyDescent="0.35">
      <c r="B890" s="23" t="s">
        <v>32</v>
      </c>
      <c r="C890" s="20">
        <f>IF(X844="PAGADO",0,Y849)</f>
        <v>-3383.74</v>
      </c>
      <c r="E890" s="226" t="s">
        <v>20</v>
      </c>
      <c r="F890" s="226"/>
      <c r="G890" s="226"/>
      <c r="H890" s="226"/>
      <c r="V890" s="17"/>
      <c r="X890" s="23" t="s">
        <v>32</v>
      </c>
      <c r="Y890" s="20">
        <f>IF(B890="PAGADO",0,C895)</f>
        <v>-3096.75</v>
      </c>
      <c r="AA890" s="226" t="s">
        <v>20</v>
      </c>
      <c r="AB890" s="226"/>
      <c r="AC890" s="226"/>
      <c r="AD890" s="226"/>
    </row>
    <row r="891" spans="2:41" x14ac:dyDescent="0.25">
      <c r="B891" s="1" t="s">
        <v>0</v>
      </c>
      <c r="C891" s="19">
        <f>H906</f>
        <v>940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2:41" x14ac:dyDescent="0.25">
      <c r="C892" s="20"/>
      <c r="E892" s="4">
        <v>45202</v>
      </c>
      <c r="F892" s="3" t="s">
        <v>1202</v>
      </c>
      <c r="G892" s="3" t="s">
        <v>1203</v>
      </c>
      <c r="H892" s="5">
        <v>190</v>
      </c>
      <c r="I892" t="s">
        <v>270</v>
      </c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25">
        <v>45236</v>
      </c>
      <c r="AK892" s="3" t="s">
        <v>431</v>
      </c>
      <c r="AL892" s="3"/>
      <c r="AM892" s="3"/>
      <c r="AN892" s="18">
        <v>2200</v>
      </c>
      <c r="AO892" s="3"/>
    </row>
    <row r="893" spans="2:41" x14ac:dyDescent="0.25">
      <c r="B893" s="1" t="s">
        <v>24</v>
      </c>
      <c r="C893" s="19">
        <f>IF(C890&gt;0,C890+C891,C891)</f>
        <v>940</v>
      </c>
      <c r="E893" s="4">
        <v>45189</v>
      </c>
      <c r="F893" s="3" t="s">
        <v>1530</v>
      </c>
      <c r="G893" s="3" t="s">
        <v>152</v>
      </c>
      <c r="H893" s="5">
        <v>190</v>
      </c>
      <c r="I893" t="s">
        <v>210</v>
      </c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IF(Y890&gt;0,Y891+Y890,Y891)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" t="s">
        <v>9</v>
      </c>
      <c r="C894" s="20">
        <f>C917</f>
        <v>4036.75</v>
      </c>
      <c r="E894" s="4">
        <v>45217</v>
      </c>
      <c r="F894" s="3" t="s">
        <v>412</v>
      </c>
      <c r="G894" s="3" t="s">
        <v>200</v>
      </c>
      <c r="H894" s="5">
        <v>200</v>
      </c>
      <c r="I894" t="s">
        <v>210</v>
      </c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Y917</f>
        <v>5489.62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6" t="s">
        <v>25</v>
      </c>
      <c r="C895" s="21">
        <f>C893-C894</f>
        <v>-3096.75</v>
      </c>
      <c r="E895" s="4">
        <v>45134</v>
      </c>
      <c r="F895" s="3" t="s">
        <v>168</v>
      </c>
      <c r="G895" s="3" t="s">
        <v>152</v>
      </c>
      <c r="H895" s="5">
        <v>190</v>
      </c>
      <c r="I895" t="s">
        <v>270</v>
      </c>
      <c r="N895" s="3"/>
      <c r="O895" s="3"/>
      <c r="P895" s="3"/>
      <c r="Q895" s="3"/>
      <c r="R895" s="18"/>
      <c r="S895" s="3"/>
      <c r="V895" s="17"/>
      <c r="X895" s="6" t="s">
        <v>8</v>
      </c>
      <c r="Y895" s="21">
        <f>Y893-Y894</f>
        <v>-5489.62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ht="26.25" x14ac:dyDescent="0.4">
      <c r="B896" s="227" t="str">
        <f>IF(C895&lt;0,"NO PAGAR","COBRAR")</f>
        <v>NO PAGAR</v>
      </c>
      <c r="C896" s="227"/>
      <c r="E896" s="4">
        <v>45139</v>
      </c>
      <c r="F896" s="3" t="s">
        <v>168</v>
      </c>
      <c r="G896" s="3" t="s">
        <v>169</v>
      </c>
      <c r="H896" s="5">
        <v>170</v>
      </c>
      <c r="I896" t="s">
        <v>270</v>
      </c>
      <c r="N896" s="3"/>
      <c r="O896" s="3"/>
      <c r="P896" s="3"/>
      <c r="Q896" s="3"/>
      <c r="R896" s="18"/>
      <c r="S896" s="3"/>
      <c r="V896" s="17"/>
      <c r="X896" s="227" t="str">
        <f>IF(Y895&lt;0,"NO PAGAR","COBRAR")</f>
        <v>NO PAGAR</v>
      </c>
      <c r="Y896" s="227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219" t="s">
        <v>9</v>
      </c>
      <c r="C897" s="22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219" t="s">
        <v>9</v>
      </c>
      <c r="Y897" s="22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9" t="str">
        <f>IF(C931&lt;0,"SALDO A FAVOR","SALDO ADELANTAD0'")</f>
        <v>SALDO ADELANTAD0'</v>
      </c>
      <c r="C898" s="10">
        <f>IF(Y849&lt;=0,Y849*-1)</f>
        <v>3383.74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IF(C895&lt;0,"SALDO ADELANTADO","SALDO A FAVOR'")</f>
        <v>SALDO ADELANTADO</v>
      </c>
      <c r="Y898" s="10">
        <f>IF(C895&lt;=0,C895*-1)</f>
        <v>3096.75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10</v>
      </c>
      <c r="C899" s="10">
        <f>R908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AN908</f>
        <v>2200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11</v>
      </c>
      <c r="C900" s="10">
        <v>180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13</v>
      </c>
      <c r="C902" s="10">
        <v>20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59">
        <v>95.54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16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1764</v>
      </c>
      <c r="Y905" s="48">
        <v>97.33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1637</v>
      </c>
      <c r="C906" s="10">
        <f>R911</f>
        <v>453.01</v>
      </c>
      <c r="E906" s="221" t="s">
        <v>7</v>
      </c>
      <c r="F906" s="222"/>
      <c r="G906" s="223"/>
      <c r="H906" s="5">
        <f>SUM(H892:H905)</f>
        <v>940</v>
      </c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221" t="s">
        <v>7</v>
      </c>
      <c r="AB906" s="222"/>
      <c r="AC906" s="223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2"/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 x14ac:dyDescent="0.25">
      <c r="B908" s="12"/>
      <c r="C908" s="10"/>
      <c r="N908" s="221" t="s">
        <v>7</v>
      </c>
      <c r="O908" s="222"/>
      <c r="P908" s="222"/>
      <c r="Q908" s="223"/>
      <c r="R908" s="18">
        <f>SUM(R892:R907)</f>
        <v>0</v>
      </c>
      <c r="S908" s="3"/>
      <c r="V908" s="17"/>
      <c r="X908" s="12"/>
      <c r="Y908" s="10"/>
      <c r="AJ908" s="221" t="s">
        <v>7</v>
      </c>
      <c r="AK908" s="222"/>
      <c r="AL908" s="222"/>
      <c r="AM908" s="223"/>
      <c r="AN908" s="18">
        <f>SUM(AN892:AN907)</f>
        <v>2200</v>
      </c>
      <c r="AO908" s="3"/>
    </row>
    <row r="909" spans="2:41" x14ac:dyDescent="0.25">
      <c r="B909" s="12"/>
      <c r="C909" s="10"/>
      <c r="N909" s="125" t="s">
        <v>470</v>
      </c>
      <c r="O909" s="125" t="s">
        <v>1327</v>
      </c>
      <c r="P909" s="126">
        <v>45219.597326390001</v>
      </c>
      <c r="Q909" s="127">
        <v>162.286</v>
      </c>
      <c r="R909" s="127">
        <v>284</v>
      </c>
      <c r="V909" s="17"/>
      <c r="X909" s="12"/>
      <c r="Y909" s="10"/>
    </row>
    <row r="910" spans="2:41" x14ac:dyDescent="0.25">
      <c r="B910" s="12"/>
      <c r="C910" s="10"/>
      <c r="N910" s="125" t="s">
        <v>470</v>
      </c>
      <c r="O910" s="125" t="s">
        <v>468</v>
      </c>
      <c r="P910" s="126">
        <v>45230.806064819997</v>
      </c>
      <c r="Q910" s="127">
        <v>96.575999999999993</v>
      </c>
      <c r="R910" s="127">
        <v>169.01</v>
      </c>
      <c r="V910" s="17"/>
      <c r="X910" s="12"/>
      <c r="Y910" s="10"/>
    </row>
    <row r="911" spans="2:41" x14ac:dyDescent="0.25">
      <c r="B911" s="12"/>
      <c r="C911" s="10"/>
      <c r="E911" s="14"/>
      <c r="N911" s="125"/>
      <c r="O911" s="125"/>
      <c r="P911" s="126"/>
      <c r="Q911" s="127"/>
      <c r="R911" s="186">
        <f>SUM(R909:R910)</f>
        <v>453.01</v>
      </c>
      <c r="V911" s="17"/>
      <c r="X911" s="12"/>
      <c r="Y911" s="10"/>
      <c r="AA911" s="14"/>
    </row>
    <row r="912" spans="2:41" x14ac:dyDescent="0.25">
      <c r="B912" s="12"/>
      <c r="C912" s="10"/>
      <c r="V912" s="17"/>
      <c r="X912" s="12"/>
      <c r="Y912" s="10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V914" s="17"/>
      <c r="X914" s="12"/>
      <c r="Y914" s="10"/>
    </row>
    <row r="915" spans="1:43" x14ac:dyDescent="0.25">
      <c r="B915" s="12"/>
      <c r="C915" s="10"/>
      <c r="V915" s="17"/>
      <c r="X915" s="12"/>
      <c r="Y915" s="10"/>
    </row>
    <row r="916" spans="1:43" x14ac:dyDescent="0.25">
      <c r="B916" s="11"/>
      <c r="C916" s="10"/>
      <c r="V916" s="17"/>
      <c r="X916" s="11"/>
      <c r="Y916" s="10"/>
    </row>
    <row r="917" spans="1:43" x14ac:dyDescent="0.25">
      <c r="B917" s="15" t="s">
        <v>18</v>
      </c>
      <c r="C917" s="16">
        <f>SUM(C898:C916)</f>
        <v>4036.75</v>
      </c>
      <c r="V917" s="17"/>
      <c r="X917" s="15" t="s">
        <v>18</v>
      </c>
      <c r="Y917" s="16">
        <f>SUM(Y898:Y916)</f>
        <v>5489.62</v>
      </c>
    </row>
    <row r="918" spans="1:43" x14ac:dyDescent="0.25">
      <c r="D918" t="s">
        <v>22</v>
      </c>
      <c r="E918" t="s">
        <v>21</v>
      </c>
      <c r="V918" s="17"/>
      <c r="Z918" t="s">
        <v>22</v>
      </c>
      <c r="AA918" t="s">
        <v>21</v>
      </c>
    </row>
    <row r="919" spans="1:43" x14ac:dyDescent="0.25">
      <c r="E919" s="1" t="s">
        <v>19</v>
      </c>
      <c r="V919" s="17"/>
      <c r="AA919" s="1" t="s">
        <v>19</v>
      </c>
    </row>
    <row r="920" spans="1:43" x14ac:dyDescent="0.25">
      <c r="V920" s="17"/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V925" s="17"/>
    </row>
    <row r="926" spans="1:43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2:41" x14ac:dyDescent="0.25">
      <c r="V929" s="17"/>
    </row>
    <row r="930" spans="2:41" ht="15" customHeight="1" x14ac:dyDescent="0.4">
      <c r="H930" s="75" t="s">
        <v>30</v>
      </c>
      <c r="I930" s="75"/>
      <c r="J930" s="75"/>
      <c r="V930" s="17"/>
      <c r="AA930" s="225" t="s">
        <v>31</v>
      </c>
      <c r="AB930" s="225"/>
      <c r="AC930" s="225"/>
    </row>
    <row r="931" spans="2:41" ht="15" customHeight="1" x14ac:dyDescent="0.4">
      <c r="H931" s="75"/>
      <c r="I931" s="75"/>
      <c r="J931" s="75"/>
      <c r="V931" s="17"/>
      <c r="AA931" s="225"/>
      <c r="AB931" s="225"/>
      <c r="AC931" s="225"/>
    </row>
    <row r="932" spans="2:41" x14ac:dyDescent="0.25">
      <c r="V932" s="17"/>
    </row>
    <row r="933" spans="2:41" x14ac:dyDescent="0.25">
      <c r="V933" s="17"/>
    </row>
    <row r="934" spans="2:41" ht="23.25" x14ac:dyDescent="0.35">
      <c r="B934" s="24" t="s">
        <v>73</v>
      </c>
      <c r="V934" s="17"/>
      <c r="X934" s="22" t="s">
        <v>71</v>
      </c>
    </row>
    <row r="935" spans="2:41" ht="23.25" x14ac:dyDescent="0.35">
      <c r="B935" s="23" t="s">
        <v>32</v>
      </c>
      <c r="C935" s="20">
        <f>IF(X890="PAGADO",0,Y895)</f>
        <v>-5489.62</v>
      </c>
      <c r="E935" s="226" t="s">
        <v>20</v>
      </c>
      <c r="F935" s="226"/>
      <c r="G935" s="226"/>
      <c r="H935" s="226"/>
      <c r="V935" s="17"/>
      <c r="X935" s="23" t="s">
        <v>32</v>
      </c>
      <c r="Y935" s="20">
        <f>IF(B1732="PAGADO",0,C940)</f>
        <v>1190.4900000000007</v>
      </c>
      <c r="AA935" s="226" t="s">
        <v>20</v>
      </c>
      <c r="AB935" s="226"/>
      <c r="AC935" s="226"/>
      <c r="AD935" s="226"/>
    </row>
    <row r="936" spans="2:41" x14ac:dyDescent="0.25">
      <c r="B936" s="1" t="s">
        <v>0</v>
      </c>
      <c r="C936" s="19">
        <f>H951</f>
        <v>6680.1100000000006</v>
      </c>
      <c r="E936" s="2" t="s">
        <v>1</v>
      </c>
      <c r="F936" s="2" t="s">
        <v>2</v>
      </c>
      <c r="G936" s="2" t="s">
        <v>3</v>
      </c>
      <c r="H936" s="2" t="s">
        <v>4</v>
      </c>
      <c r="N936" s="2" t="s">
        <v>1</v>
      </c>
      <c r="O936" s="2" t="s">
        <v>5</v>
      </c>
      <c r="P936" s="2" t="s">
        <v>4</v>
      </c>
      <c r="Q936" s="2" t="s">
        <v>6</v>
      </c>
      <c r="R936" s="2" t="s">
        <v>7</v>
      </c>
      <c r="S936" s="3"/>
      <c r="V936" s="17"/>
      <c r="X936" s="1" t="s">
        <v>0</v>
      </c>
      <c r="Y936" s="19">
        <f>AD951</f>
        <v>400</v>
      </c>
      <c r="AA936" s="2" t="s">
        <v>1</v>
      </c>
      <c r="AB936" s="2" t="s">
        <v>2</v>
      </c>
      <c r="AC936" s="2" t="s">
        <v>3</v>
      </c>
      <c r="AD936" s="2" t="s">
        <v>4</v>
      </c>
      <c r="AJ936" s="2" t="s">
        <v>1</v>
      </c>
      <c r="AK936" s="2" t="s">
        <v>5</v>
      </c>
      <c r="AL936" s="2" t="s">
        <v>4</v>
      </c>
      <c r="AM936" s="2" t="s">
        <v>6</v>
      </c>
      <c r="AN936" s="2" t="s">
        <v>7</v>
      </c>
      <c r="AO936" s="3"/>
    </row>
    <row r="937" spans="2:41" x14ac:dyDescent="0.25">
      <c r="C937" s="20"/>
      <c r="E937" s="4">
        <v>45194</v>
      </c>
      <c r="F937" s="3" t="s">
        <v>1672</v>
      </c>
      <c r="G937" s="3"/>
      <c r="H937" s="5">
        <v>94.09</v>
      </c>
      <c r="I937" t="s">
        <v>270</v>
      </c>
      <c r="N937" s="25"/>
      <c r="O937" s="3"/>
      <c r="P937" s="3"/>
      <c r="Q937" s="3"/>
      <c r="R937" s="18"/>
      <c r="S937" s="3"/>
      <c r="V937" s="17"/>
      <c r="Y937" s="20"/>
      <c r="AA937" s="4">
        <v>45238</v>
      </c>
      <c r="AB937" s="3" t="s">
        <v>291</v>
      </c>
      <c r="AC937" s="3" t="s">
        <v>200</v>
      </c>
      <c r="AD937" s="5">
        <v>200</v>
      </c>
      <c r="AE937" t="s">
        <v>210</v>
      </c>
      <c r="AJ937" s="25">
        <v>45247</v>
      </c>
      <c r="AK937" s="3" t="s">
        <v>1689</v>
      </c>
      <c r="AL937" s="3"/>
      <c r="AM937" s="3"/>
      <c r="AN937" s="18">
        <v>2200</v>
      </c>
      <c r="AO937" s="3"/>
    </row>
    <row r="938" spans="2:41" x14ac:dyDescent="0.25">
      <c r="B938" s="1" t="s">
        <v>24</v>
      </c>
      <c r="C938" s="19">
        <f>IF(C935&gt;0,C935+C936,C936)</f>
        <v>6680.1100000000006</v>
      </c>
      <c r="E938" s="4">
        <v>45198</v>
      </c>
      <c r="F938" s="3" t="s">
        <v>1172</v>
      </c>
      <c r="G938" s="3"/>
      <c r="H938" s="5">
        <v>94.09</v>
      </c>
      <c r="I938" t="s">
        <v>270</v>
      </c>
      <c r="N938" s="3"/>
      <c r="O938" s="3"/>
      <c r="P938" s="3"/>
      <c r="Q938" s="3"/>
      <c r="R938" s="18"/>
      <c r="S938" s="3"/>
      <c r="V938" s="17"/>
      <c r="X938" s="1" t="s">
        <v>24</v>
      </c>
      <c r="Y938" s="19">
        <f>IF(Y935&gt;0,Y935+Y936,Y936)</f>
        <v>1590.4900000000007</v>
      </c>
      <c r="AA938" s="4">
        <v>45240</v>
      </c>
      <c r="AB938" s="3" t="s">
        <v>291</v>
      </c>
      <c r="AC938" s="3" t="s">
        <v>200</v>
      </c>
      <c r="AD938" s="5">
        <v>200</v>
      </c>
      <c r="AE938" t="s">
        <v>210</v>
      </c>
      <c r="AJ938" s="25">
        <v>45252</v>
      </c>
      <c r="AK938" s="3" t="s">
        <v>1689</v>
      </c>
      <c r="AL938" s="3"/>
      <c r="AM938" s="3"/>
      <c r="AN938" s="18">
        <v>2000</v>
      </c>
      <c r="AO938" s="3"/>
    </row>
    <row r="939" spans="2:41" x14ac:dyDescent="0.25">
      <c r="B939" s="1" t="s">
        <v>9</v>
      </c>
      <c r="C939" s="20">
        <f>C960</f>
        <v>5489.62</v>
      </c>
      <c r="E939" s="4">
        <v>45201</v>
      </c>
      <c r="F939" s="3" t="s">
        <v>1673</v>
      </c>
      <c r="G939" s="3"/>
      <c r="H939" s="5">
        <v>94.09</v>
      </c>
      <c r="I939" t="s">
        <v>270</v>
      </c>
      <c r="N939" s="3"/>
      <c r="O939" s="3"/>
      <c r="P939" s="3"/>
      <c r="Q939" s="3"/>
      <c r="R939" s="18"/>
      <c r="S939" s="3"/>
      <c r="V939" s="17"/>
      <c r="X939" s="1" t="s">
        <v>9</v>
      </c>
      <c r="Y939" s="20">
        <f>Y960</f>
        <v>4514.42</v>
      </c>
      <c r="AA939" s="4"/>
      <c r="AB939" s="3"/>
      <c r="AC939" s="3"/>
      <c r="AD939" s="5"/>
      <c r="AJ939" s="3"/>
      <c r="AK939" s="3"/>
      <c r="AL939" s="3"/>
      <c r="AM939" s="3"/>
      <c r="AN939" s="3"/>
      <c r="AO939" s="3"/>
    </row>
    <row r="940" spans="2:41" x14ac:dyDescent="0.25">
      <c r="B940" s="6" t="s">
        <v>26</v>
      </c>
      <c r="C940" s="21">
        <f>C938-C939</f>
        <v>1190.4900000000007</v>
      </c>
      <c r="E940" s="4">
        <v>45223</v>
      </c>
      <c r="F940" s="3" t="s">
        <v>412</v>
      </c>
      <c r="G940" s="3" t="s">
        <v>200</v>
      </c>
      <c r="H940" s="5">
        <v>150</v>
      </c>
      <c r="I940" t="s">
        <v>210</v>
      </c>
      <c r="N940" s="3"/>
      <c r="O940" s="3"/>
      <c r="P940" s="3"/>
      <c r="Q940" s="3"/>
      <c r="R940" s="18"/>
      <c r="S940" s="3"/>
      <c r="V940" s="17"/>
      <c r="X940" s="6" t="s">
        <v>27</v>
      </c>
      <c r="Y940" s="21">
        <f>Y938-Y939</f>
        <v>-2923.9299999999994</v>
      </c>
      <c r="AA940" s="4"/>
      <c r="AB940" s="3"/>
      <c r="AC940" s="3"/>
      <c r="AD940" s="5"/>
      <c r="AJ940" s="3"/>
      <c r="AK940" s="3"/>
      <c r="AL940" s="3"/>
      <c r="AM940" s="3"/>
      <c r="AN940" s="3"/>
      <c r="AO940" s="3"/>
    </row>
    <row r="941" spans="2:41" ht="23.25" x14ac:dyDescent="0.35">
      <c r="B941" s="6"/>
      <c r="C941" s="7"/>
      <c r="E941" s="4">
        <v>45224</v>
      </c>
      <c r="F941" s="3" t="s">
        <v>412</v>
      </c>
      <c r="G941" s="3" t="s">
        <v>200</v>
      </c>
      <c r="H941" s="5">
        <v>200</v>
      </c>
      <c r="I941" t="s">
        <v>210</v>
      </c>
      <c r="N941" s="3"/>
      <c r="O941" s="3"/>
      <c r="P941" s="3"/>
      <c r="Q941" s="3"/>
      <c r="R941" s="18"/>
      <c r="S941" s="3"/>
      <c r="V941" s="17"/>
      <c r="X941" s="228" t="str">
        <f>IF(Y940&lt;0,"NO PAGAR","COBRAR'")</f>
        <v>NO PAGAR</v>
      </c>
      <c r="Y941" s="22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3.25" x14ac:dyDescent="0.35">
      <c r="B942" s="228" t="str">
        <f>IF(C940&lt;0,"NO PAGAR","COBRAR'")</f>
        <v>COBRAR'</v>
      </c>
      <c r="C942" s="228"/>
      <c r="E942" s="4">
        <v>45226</v>
      </c>
      <c r="F942" s="3" t="s">
        <v>412</v>
      </c>
      <c r="G942" s="3" t="s">
        <v>200</v>
      </c>
      <c r="H942" s="5">
        <v>200</v>
      </c>
      <c r="I942" t="s">
        <v>173</v>
      </c>
      <c r="N942" s="3"/>
      <c r="O942" s="3"/>
      <c r="P942" s="3"/>
      <c r="Q942" s="3"/>
      <c r="R942" s="18"/>
      <c r="S942" s="3"/>
      <c r="V942" s="17"/>
      <c r="X942" s="6"/>
      <c r="Y942" s="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219" t="s">
        <v>9</v>
      </c>
      <c r="C943" s="220"/>
      <c r="E943" s="4">
        <v>45229</v>
      </c>
      <c r="F943" s="3" t="s">
        <v>412</v>
      </c>
      <c r="G943" s="3" t="s">
        <v>200</v>
      </c>
      <c r="H943" s="5">
        <v>200</v>
      </c>
      <c r="I943" t="s">
        <v>210</v>
      </c>
      <c r="N943" s="3"/>
      <c r="O943" s="3"/>
      <c r="P943" s="3"/>
      <c r="Q943" s="3"/>
      <c r="R943" s="18"/>
      <c r="S943" s="3"/>
      <c r="V943" s="17"/>
      <c r="X943" s="219" t="s">
        <v>9</v>
      </c>
      <c r="Y943" s="2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9" t="str">
        <f>IF(Y895&lt;0,"SALDO ADELANTADO","SALDO A FAVOR '")</f>
        <v>SALDO ADELANTADO</v>
      </c>
      <c r="C944" s="10">
        <f>IF(Y895&lt;=0,Y895*-1)</f>
        <v>5489.62</v>
      </c>
      <c r="E944" s="4">
        <v>45191</v>
      </c>
      <c r="F944" s="3" t="s">
        <v>1411</v>
      </c>
      <c r="G944" s="3" t="s">
        <v>152</v>
      </c>
      <c r="H944" s="5">
        <v>240</v>
      </c>
      <c r="I944" t="s">
        <v>210</v>
      </c>
      <c r="N944" s="3"/>
      <c r="O944" s="3"/>
      <c r="P944" s="3"/>
      <c r="Q944" s="3"/>
      <c r="R944" s="18"/>
      <c r="S944" s="3"/>
      <c r="V944" s="17"/>
      <c r="X944" s="9" t="str">
        <f>IF(C940&lt;0,"SALDO ADELANTADO","SALDO A FAVOR'")</f>
        <v>SALDO A FAVOR'</v>
      </c>
      <c r="Y944" s="10" t="b">
        <f>IF(C940&lt;=0,C940*-1)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10</v>
      </c>
      <c r="C945" s="10">
        <f>R953</f>
        <v>0</v>
      </c>
      <c r="E945" s="4">
        <v>45170</v>
      </c>
      <c r="F945" s="3" t="s">
        <v>1681</v>
      </c>
      <c r="G945" s="3" t="s">
        <v>200</v>
      </c>
      <c r="H945" s="5">
        <v>130</v>
      </c>
      <c r="I945" t="s">
        <v>270</v>
      </c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AN953</f>
        <v>4200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14</v>
      </c>
      <c r="C949" s="10"/>
      <c r="E949" s="4"/>
      <c r="F949" s="3" t="s">
        <v>1677</v>
      </c>
      <c r="G949" s="3"/>
      <c r="H949" s="5">
        <v>2001.86</v>
      </c>
      <c r="I949" t="s">
        <v>241</v>
      </c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15</v>
      </c>
      <c r="C950" s="10"/>
      <c r="E950" s="4"/>
      <c r="F950" s="3" t="s">
        <v>1678</v>
      </c>
      <c r="G950" s="3"/>
      <c r="H950" s="5">
        <v>3275.98</v>
      </c>
      <c r="I950" t="s">
        <v>391</v>
      </c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16</v>
      </c>
      <c r="C951" s="10"/>
      <c r="E951" s="221" t="s">
        <v>7</v>
      </c>
      <c r="F951" s="222"/>
      <c r="G951" s="223"/>
      <c r="H951" s="5">
        <f>SUM(H937:H950)</f>
        <v>6680.1100000000006</v>
      </c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221" t="s">
        <v>7</v>
      </c>
      <c r="AB951" s="222"/>
      <c r="AC951" s="223"/>
      <c r="AD951" s="5">
        <f>SUM(AD937:AD950)</f>
        <v>400</v>
      </c>
      <c r="AJ951" s="3"/>
      <c r="AK951" s="3"/>
      <c r="AL951" s="3"/>
      <c r="AM951" s="3"/>
      <c r="AN951" s="18"/>
      <c r="AO951" s="3"/>
    </row>
    <row r="952" spans="2:41" x14ac:dyDescent="0.25">
      <c r="B952" s="11" t="s">
        <v>17</v>
      </c>
      <c r="C952" s="10"/>
      <c r="E952" s="13"/>
      <c r="F952" s="13"/>
      <c r="G952" s="13"/>
      <c r="N952" s="3"/>
      <c r="O952" s="3"/>
      <c r="P952" s="3"/>
      <c r="Q952" s="3"/>
      <c r="R952" s="18"/>
      <c r="S952" s="3"/>
      <c r="V952" s="17"/>
      <c r="X952" s="11" t="s">
        <v>1703</v>
      </c>
      <c r="Y952" s="10">
        <f>AN956</f>
        <v>314.42</v>
      </c>
      <c r="AA952" s="13"/>
      <c r="AB952" s="13"/>
      <c r="AC952" s="13"/>
      <c r="AJ952" s="3"/>
      <c r="AK952" s="3"/>
      <c r="AL952" s="3"/>
      <c r="AM952" s="3"/>
      <c r="AN952" s="18"/>
      <c r="AO952" s="3"/>
    </row>
    <row r="953" spans="2:41" x14ac:dyDescent="0.25">
      <c r="B953" s="12"/>
      <c r="C953" s="10"/>
      <c r="N953" s="221" t="s">
        <v>7</v>
      </c>
      <c r="O953" s="222"/>
      <c r="P953" s="222"/>
      <c r="Q953" s="223"/>
      <c r="R953" s="18">
        <f>SUM(R937:R952)</f>
        <v>0</v>
      </c>
      <c r="S953" s="3"/>
      <c r="V953" s="17"/>
      <c r="X953" s="12"/>
      <c r="Y953" s="10"/>
      <c r="AJ953" s="221" t="s">
        <v>7</v>
      </c>
      <c r="AK953" s="222"/>
      <c r="AL953" s="222"/>
      <c r="AM953" s="223"/>
      <c r="AN953" s="18">
        <f>SUM(AN937:AN952)</f>
        <v>4200</v>
      </c>
      <c r="AO953" s="3"/>
    </row>
    <row r="954" spans="2:41" x14ac:dyDescent="0.25">
      <c r="B954" s="12"/>
      <c r="C954" s="10"/>
      <c r="V954" s="17"/>
      <c r="X954" s="12"/>
      <c r="Y954" s="10"/>
      <c r="AJ954" t="s">
        <v>468</v>
      </c>
      <c r="AK954" t="s">
        <v>1556</v>
      </c>
      <c r="AL954" s="209">
        <v>45238</v>
      </c>
      <c r="AM954" t="s">
        <v>470</v>
      </c>
      <c r="AN954" s="210">
        <v>262.87</v>
      </c>
    </row>
    <row r="955" spans="2:41" x14ac:dyDescent="0.25">
      <c r="B955" s="12"/>
      <c r="C955" s="10"/>
      <c r="V955" s="17"/>
      <c r="X955" s="12"/>
      <c r="Y955" s="10"/>
      <c r="AJ955" t="s">
        <v>468</v>
      </c>
      <c r="AK955" t="s">
        <v>1556</v>
      </c>
      <c r="AL955" s="209">
        <v>45239</v>
      </c>
      <c r="AM955" t="s">
        <v>470</v>
      </c>
      <c r="AN955" s="210">
        <v>51.55</v>
      </c>
    </row>
    <row r="956" spans="2:41" x14ac:dyDescent="0.25">
      <c r="B956" s="12"/>
      <c r="C956" s="10"/>
      <c r="E956" s="14"/>
      <c r="V956" s="17"/>
      <c r="X956" s="12"/>
      <c r="Y956" s="10"/>
      <c r="AA956" s="14"/>
      <c r="AN956" s="116">
        <f>SUM(AN954:AN955)</f>
        <v>314.42</v>
      </c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  <c r="AA958" t="s">
        <v>22</v>
      </c>
      <c r="AB958" t="s">
        <v>21</v>
      </c>
    </row>
    <row r="959" spans="2:41" x14ac:dyDescent="0.25">
      <c r="B959" s="12"/>
      <c r="C959" s="10"/>
      <c r="V959" s="17"/>
      <c r="X959" s="12"/>
      <c r="Y959" s="10"/>
      <c r="AB959" s="1" t="s">
        <v>19</v>
      </c>
    </row>
    <row r="960" spans="2:41" x14ac:dyDescent="0.25">
      <c r="B960" s="15" t="s">
        <v>18</v>
      </c>
      <c r="C960" s="16">
        <f>SUM(C944:C959)</f>
        <v>5489.62</v>
      </c>
      <c r="D960" t="s">
        <v>22</v>
      </c>
      <c r="E960" t="s">
        <v>21</v>
      </c>
      <c r="V960" s="17"/>
      <c r="X960" s="15" t="s">
        <v>18</v>
      </c>
      <c r="Y960" s="16">
        <f>SUM(Y944:Y959)</f>
        <v>4514.42</v>
      </c>
    </row>
    <row r="961" spans="5:31" x14ac:dyDescent="0.25">
      <c r="E961" s="1" t="s">
        <v>19</v>
      </c>
      <c r="V961" s="17"/>
      <c r="AA961" s="1"/>
    </row>
    <row r="962" spans="5:31" x14ac:dyDescent="0.25">
      <c r="V962" s="17"/>
    </row>
    <row r="963" spans="5:31" x14ac:dyDescent="0.25">
      <c r="V963" s="17"/>
    </row>
    <row r="964" spans="5:31" x14ac:dyDescent="0.25">
      <c r="V964" s="17"/>
    </row>
    <row r="965" spans="5:31" x14ac:dyDescent="0.25">
      <c r="V965" s="17"/>
    </row>
    <row r="966" spans="5:31" x14ac:dyDescent="0.25">
      <c r="V966" s="17"/>
    </row>
    <row r="967" spans="5:31" x14ac:dyDescent="0.25">
      <c r="V967" s="17"/>
    </row>
    <row r="968" spans="5:31" x14ac:dyDescent="0.25">
      <c r="V968" s="17"/>
    </row>
    <row r="969" spans="5:31" x14ac:dyDescent="0.25">
      <c r="V969" s="17"/>
    </row>
    <row r="970" spans="5:31" x14ac:dyDescent="0.25">
      <c r="V970" s="17"/>
    </row>
    <row r="971" spans="5:31" x14ac:dyDescent="0.25">
      <c r="V971" s="17"/>
    </row>
    <row r="972" spans="5:31" x14ac:dyDescent="0.25">
      <c r="V972" s="17"/>
    </row>
    <row r="973" spans="5:31" x14ac:dyDescent="0.25">
      <c r="V973" s="17"/>
    </row>
    <row r="974" spans="5:31" x14ac:dyDescent="0.25">
      <c r="V974" s="17"/>
      <c r="AC974" s="224" t="s">
        <v>29</v>
      </c>
      <c r="AD974" s="224"/>
      <c r="AE974" s="224"/>
    </row>
    <row r="975" spans="5:31" ht="26.25" customHeight="1" x14ac:dyDescent="0.4">
      <c r="H975" s="75" t="s">
        <v>28</v>
      </c>
      <c r="I975" s="75"/>
      <c r="J975" s="75"/>
      <c r="V975" s="17"/>
      <c r="AC975" s="224"/>
      <c r="AD975" s="224"/>
      <c r="AE975" s="224"/>
    </row>
    <row r="976" spans="5:31" ht="15" customHeight="1" x14ac:dyDescent="0.4">
      <c r="H976" s="75"/>
      <c r="I976" s="75"/>
      <c r="J976" s="75"/>
      <c r="V976" s="17"/>
      <c r="AC976" s="224"/>
      <c r="AD976" s="224"/>
      <c r="AE976" s="224"/>
    </row>
    <row r="977" spans="2:41" x14ac:dyDescent="0.25">
      <c r="V977" s="17"/>
    </row>
    <row r="978" spans="2:41" x14ac:dyDescent="0.25">
      <c r="V978" s="17"/>
    </row>
    <row r="979" spans="2:41" ht="23.25" x14ac:dyDescent="0.35">
      <c r="B979" s="22" t="s">
        <v>72</v>
      </c>
      <c r="V979" s="17"/>
      <c r="X979" s="22" t="s">
        <v>74</v>
      </c>
    </row>
    <row r="980" spans="2:41" ht="23.25" x14ac:dyDescent="0.35">
      <c r="B980" s="23" t="s">
        <v>32</v>
      </c>
      <c r="C980" s="20">
        <f>IF(X935="PAGADO",0,Y940)</f>
        <v>-2923.9299999999994</v>
      </c>
      <c r="E980" s="226" t="s">
        <v>20</v>
      </c>
      <c r="F980" s="226"/>
      <c r="G980" s="226"/>
      <c r="H980" s="226"/>
      <c r="V980" s="17"/>
      <c r="X980" s="23" t="s">
        <v>32</v>
      </c>
      <c r="Y980" s="20">
        <f>IF(B980="PAGADO",0,C985)</f>
        <v>-3440.003999999999</v>
      </c>
      <c r="AA980" s="226" t="s">
        <v>20</v>
      </c>
      <c r="AB980" s="226"/>
      <c r="AC980" s="226"/>
      <c r="AD980" s="226"/>
    </row>
    <row r="981" spans="2:41" x14ac:dyDescent="0.25">
      <c r="B981" s="1" t="s">
        <v>0</v>
      </c>
      <c r="C981" s="19">
        <f>H996</f>
        <v>790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1" t="s">
        <v>0</v>
      </c>
      <c r="Y981" s="19">
        <f>AD996</f>
        <v>1485</v>
      </c>
      <c r="AA981" s="2" t="s">
        <v>1</v>
      </c>
      <c r="AB981" s="2" t="s">
        <v>2</v>
      </c>
      <c r="AC981" s="2" t="s">
        <v>3</v>
      </c>
      <c r="AD981" s="2" t="s">
        <v>4</v>
      </c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 x14ac:dyDescent="0.25">
      <c r="C982" s="20"/>
      <c r="E982" s="4">
        <v>45232</v>
      </c>
      <c r="F982" s="3" t="s">
        <v>1202</v>
      </c>
      <c r="G982" s="3" t="s">
        <v>152</v>
      </c>
      <c r="H982" s="5">
        <v>160</v>
      </c>
      <c r="N982" s="25">
        <v>45257</v>
      </c>
      <c r="O982" s="3" t="s">
        <v>1096</v>
      </c>
      <c r="P982" s="3"/>
      <c r="Q982" s="3"/>
      <c r="R982" s="18">
        <v>120</v>
      </c>
      <c r="S982" s="3"/>
      <c r="V982" s="17"/>
      <c r="Y982" s="20"/>
      <c r="AA982" s="4">
        <v>45203</v>
      </c>
      <c r="AB982" s="3" t="s">
        <v>1346</v>
      </c>
      <c r="AC982" s="3" t="s">
        <v>200</v>
      </c>
      <c r="AD982" s="5">
        <v>120</v>
      </c>
      <c r="AE982" t="s">
        <v>270</v>
      </c>
      <c r="AJ982" s="25"/>
      <c r="AK982" s="3"/>
      <c r="AL982" s="3"/>
      <c r="AM982" s="3"/>
      <c r="AN982" s="18"/>
      <c r="AO982" s="3"/>
    </row>
    <row r="983" spans="2:41" x14ac:dyDescent="0.25">
      <c r="B983" s="1" t="s">
        <v>24</v>
      </c>
      <c r="C983" s="19">
        <f>IF(C980&gt;0,C980+C981,C981)</f>
        <v>790</v>
      </c>
      <c r="E983" s="4">
        <v>45250</v>
      </c>
      <c r="F983" s="3" t="s">
        <v>412</v>
      </c>
      <c r="G983" s="3" t="s">
        <v>200</v>
      </c>
      <c r="H983" s="5">
        <v>150</v>
      </c>
      <c r="N983" s="25">
        <v>45258</v>
      </c>
      <c r="O983" s="3" t="s">
        <v>110</v>
      </c>
      <c r="P983" s="3"/>
      <c r="Q983" s="3"/>
      <c r="R983" s="18">
        <v>250</v>
      </c>
      <c r="S983" s="3"/>
      <c r="V983" s="17"/>
      <c r="X983" s="1" t="s">
        <v>24</v>
      </c>
      <c r="Y983" s="19">
        <f>IF(Y980&gt;0,Y980+Y981,Y981)</f>
        <v>1485</v>
      </c>
      <c r="AA983" s="4">
        <v>45204</v>
      </c>
      <c r="AB983" s="3" t="s">
        <v>1346</v>
      </c>
      <c r="AC983" s="3" t="s">
        <v>200</v>
      </c>
      <c r="AD983" s="5">
        <v>120</v>
      </c>
      <c r="AE983" s="70" t="s">
        <v>270</v>
      </c>
      <c r="AJ983" s="3"/>
      <c r="AK983" s="3"/>
      <c r="AL983" s="3"/>
      <c r="AM983" s="3"/>
      <c r="AN983" s="18"/>
      <c r="AO983" s="3"/>
    </row>
    <row r="984" spans="2:41" x14ac:dyDescent="0.25">
      <c r="B984" s="1" t="s">
        <v>9</v>
      </c>
      <c r="C984" s="20">
        <f>C1007</f>
        <v>4230.003999999999</v>
      </c>
      <c r="E984" s="4">
        <v>45252</v>
      </c>
      <c r="F984" s="3" t="s">
        <v>412</v>
      </c>
      <c r="G984" s="3" t="s">
        <v>200</v>
      </c>
      <c r="H984" s="5">
        <v>200</v>
      </c>
      <c r="N984" s="25">
        <v>45266</v>
      </c>
      <c r="O984" s="3" t="s">
        <v>1753</v>
      </c>
      <c r="P984" s="3"/>
      <c r="Q984" s="3"/>
      <c r="R984" s="18">
        <v>49.69</v>
      </c>
      <c r="S984" s="3"/>
      <c r="V984" s="17"/>
      <c r="X984" s="1" t="s">
        <v>9</v>
      </c>
      <c r="Y984" s="20">
        <f>Y1007</f>
        <v>3440.003999999999</v>
      </c>
      <c r="AA984" s="4">
        <v>45222</v>
      </c>
      <c r="AB984" s="3" t="s">
        <v>1346</v>
      </c>
      <c r="AC984" s="3" t="s">
        <v>200</v>
      </c>
      <c r="AD984" s="5">
        <v>120</v>
      </c>
      <c r="AE984" t="s">
        <v>210</v>
      </c>
      <c r="AJ984" s="3"/>
      <c r="AK984" s="3"/>
      <c r="AL984" s="3"/>
      <c r="AM984" s="3"/>
      <c r="AN984" s="18"/>
      <c r="AO984" s="3"/>
    </row>
    <row r="985" spans="2:41" ht="18" customHeight="1" x14ac:dyDescent="0.25">
      <c r="B985" s="6" t="s">
        <v>25</v>
      </c>
      <c r="C985" s="21">
        <f>C983-C984</f>
        <v>-3440.003999999999</v>
      </c>
      <c r="E985" s="4">
        <v>45180</v>
      </c>
      <c r="F985" s="3" t="s">
        <v>1462</v>
      </c>
      <c r="G985" s="3" t="s">
        <v>200</v>
      </c>
      <c r="H985" s="5">
        <v>140</v>
      </c>
      <c r="I985" t="s">
        <v>270</v>
      </c>
      <c r="N985" s="3"/>
      <c r="O985" s="3"/>
      <c r="P985" s="3"/>
      <c r="Q985" s="3"/>
      <c r="R985" s="18"/>
      <c r="S985" s="3"/>
      <c r="V985" s="17"/>
      <c r="X985" s="6" t="s">
        <v>8</v>
      </c>
      <c r="Y985" s="21">
        <f>Y983-Y984</f>
        <v>-1955.003999999999</v>
      </c>
      <c r="AA985" s="4">
        <v>45198</v>
      </c>
      <c r="AB985" s="3" t="s">
        <v>1346</v>
      </c>
      <c r="AC985" s="3" t="s">
        <v>200</v>
      </c>
      <c r="AD985" s="5">
        <v>120</v>
      </c>
      <c r="AE985" t="s">
        <v>270</v>
      </c>
      <c r="AJ985" s="3"/>
      <c r="AK985" s="3"/>
      <c r="AL985" s="3"/>
      <c r="AM985" s="3"/>
      <c r="AN985" s="18"/>
      <c r="AO985" s="3"/>
    </row>
    <row r="986" spans="2:41" ht="21" customHeight="1" x14ac:dyDescent="0.4">
      <c r="B986" s="227" t="str">
        <f>IF(C985&lt;0,"NO PAGAR","COBRAR")</f>
        <v>NO PAGAR</v>
      </c>
      <c r="C986" s="227"/>
      <c r="E986" s="4">
        <v>45188</v>
      </c>
      <c r="F986" s="3" t="s">
        <v>1462</v>
      </c>
      <c r="G986" s="3" t="s">
        <v>200</v>
      </c>
      <c r="H986" s="5">
        <v>140</v>
      </c>
      <c r="I986" t="s">
        <v>270</v>
      </c>
      <c r="N986" s="3"/>
      <c r="O986" s="3"/>
      <c r="P986" s="3"/>
      <c r="Q986" s="3"/>
      <c r="R986" s="18"/>
      <c r="S986" s="3"/>
      <c r="V986" s="17"/>
      <c r="X986" s="227" t="str">
        <f>IF(Y985&lt;0,"NO PAGAR","COBRAR")</f>
        <v>NO PAGAR</v>
      </c>
      <c r="Y986" s="227"/>
      <c r="AA986" s="4">
        <v>45253</v>
      </c>
      <c r="AB986" s="3" t="s">
        <v>412</v>
      </c>
      <c r="AC986" s="3" t="s">
        <v>200</v>
      </c>
      <c r="AD986" s="5">
        <v>200</v>
      </c>
      <c r="AE986" t="s">
        <v>210</v>
      </c>
      <c r="AJ986" s="3"/>
      <c r="AK986" s="3"/>
      <c r="AL986" s="3"/>
      <c r="AM986" s="3"/>
      <c r="AN986" s="18"/>
      <c r="AO986" s="3"/>
    </row>
    <row r="987" spans="2:41" x14ac:dyDescent="0.25">
      <c r="B987" s="219" t="s">
        <v>9</v>
      </c>
      <c r="C987" s="22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19" t="s">
        <v>9</v>
      </c>
      <c r="Y987" s="220"/>
      <c r="AA987" s="4">
        <v>45254</v>
      </c>
      <c r="AB987" s="3" t="s">
        <v>412</v>
      </c>
      <c r="AC987" s="3" t="s">
        <v>200</v>
      </c>
      <c r="AD987" s="5">
        <v>150</v>
      </c>
      <c r="AE987" t="s">
        <v>210</v>
      </c>
      <c r="AJ987" s="3"/>
      <c r="AK987" s="3"/>
      <c r="AL987" s="3"/>
      <c r="AM987" s="3"/>
      <c r="AN987" s="18"/>
      <c r="AO987" s="3"/>
    </row>
    <row r="988" spans="2:41" x14ac:dyDescent="0.25">
      <c r="B988" s="9" t="str">
        <f>IF(C1021&lt;0,"SALDO A FAVOR","SALDO ADELANTAD0'")</f>
        <v>SALDO ADELANTAD0'</v>
      </c>
      <c r="C988" s="10">
        <f>IF(Y940&lt;=0,Y940*-1)</f>
        <v>2923.9299999999994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IF(C985&lt;0,"SALDO ADELANTADO","SALDO A FAVOR'")</f>
        <v>SALDO ADELANTADO</v>
      </c>
      <c r="Y988" s="10">
        <f>IF(C985&lt;=0,C985*-1)</f>
        <v>3440.003999999999</v>
      </c>
      <c r="AA988" s="4">
        <v>45257</v>
      </c>
      <c r="AB988" s="3" t="s">
        <v>412</v>
      </c>
      <c r="AC988" s="3" t="s">
        <v>200</v>
      </c>
      <c r="AD988" s="5">
        <v>200</v>
      </c>
      <c r="AE988" t="s">
        <v>210</v>
      </c>
      <c r="AJ988" s="3"/>
      <c r="AK988" s="3"/>
      <c r="AL988" s="3"/>
      <c r="AM988" s="3"/>
      <c r="AN988" s="18"/>
      <c r="AO988" s="3"/>
    </row>
    <row r="989" spans="2:41" x14ac:dyDescent="0.25">
      <c r="B989" s="11" t="s">
        <v>10</v>
      </c>
      <c r="C989" s="10">
        <f>R998</f>
        <v>419.69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AN998</f>
        <v>0</v>
      </c>
      <c r="AA989" s="4">
        <v>45258</v>
      </c>
      <c r="AB989" s="3" t="s">
        <v>412</v>
      </c>
      <c r="AC989" s="3" t="s">
        <v>169</v>
      </c>
      <c r="AD989" s="5">
        <v>255</v>
      </c>
      <c r="AE989" t="s">
        <v>210</v>
      </c>
      <c r="AJ989" s="3"/>
      <c r="AK989" s="3"/>
      <c r="AL989" s="3"/>
      <c r="AM989" s="3"/>
      <c r="AN989" s="18"/>
      <c r="AO989" s="3"/>
    </row>
    <row r="990" spans="2:41" x14ac:dyDescent="0.25">
      <c r="B990" s="11" t="s">
        <v>11</v>
      </c>
      <c r="C990" s="10">
        <v>180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>
        <v>45259</v>
      </c>
      <c r="AB990" s="3" t="s">
        <v>412</v>
      </c>
      <c r="AC990" s="3" t="s">
        <v>200</v>
      </c>
      <c r="AD990" s="5">
        <v>200</v>
      </c>
      <c r="AE990" t="s">
        <v>210</v>
      </c>
      <c r="AJ990" s="3"/>
      <c r="AK990" s="3"/>
      <c r="AL990" s="3"/>
      <c r="AM990" s="3"/>
      <c r="AN990" s="18"/>
      <c r="AO990" s="3"/>
    </row>
    <row r="991" spans="2:41" x14ac:dyDescent="0.25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13</v>
      </c>
      <c r="C992" s="10">
        <v>20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1752</v>
      </c>
      <c r="C993" s="10">
        <v>95.54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1788</v>
      </c>
      <c r="C995" s="10">
        <v>97.33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1751</v>
      </c>
      <c r="C996" s="10">
        <f>R1002</f>
        <v>493.51400000000001</v>
      </c>
      <c r="E996" s="221" t="s">
        <v>7</v>
      </c>
      <c r="F996" s="222"/>
      <c r="G996" s="223"/>
      <c r="H996" s="5">
        <f>SUM(H982:H995)</f>
        <v>790</v>
      </c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221" t="s">
        <v>7</v>
      </c>
      <c r="AB996" s="222"/>
      <c r="AC996" s="223"/>
      <c r="AD996" s="5">
        <f>SUM(AD982:AD995)</f>
        <v>1485</v>
      </c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3"/>
      <c r="AB997" s="13"/>
      <c r="AC997" s="13"/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N998" s="221" t="s">
        <v>7</v>
      </c>
      <c r="O998" s="222"/>
      <c r="P998" s="222"/>
      <c r="Q998" s="223"/>
      <c r="R998" s="18">
        <f>SUM(R982:R997)</f>
        <v>419.69</v>
      </c>
      <c r="S998" s="3"/>
      <c r="V998" s="17"/>
      <c r="X998" s="12"/>
      <c r="Y998" s="10"/>
      <c r="AJ998" s="221" t="s">
        <v>7</v>
      </c>
      <c r="AK998" s="222"/>
      <c r="AL998" s="222"/>
      <c r="AM998" s="223"/>
      <c r="AN998" s="18">
        <f>SUM(AN982:AN997)</f>
        <v>0</v>
      </c>
      <c r="AO998" s="3"/>
    </row>
    <row r="999" spans="2:41" x14ac:dyDescent="0.25">
      <c r="B999" s="12"/>
      <c r="C999" s="10"/>
      <c r="N999" t="s">
        <v>1556</v>
      </c>
      <c r="O999" t="s">
        <v>1733</v>
      </c>
      <c r="P999" t="s">
        <v>470</v>
      </c>
      <c r="Q999" t="s">
        <v>474</v>
      </c>
      <c r="R999" s="210">
        <v>225.00399999999999</v>
      </c>
      <c r="S999">
        <v>128.57400000000001</v>
      </c>
      <c r="V999" s="17"/>
      <c r="X999" s="12"/>
      <c r="Y999" s="10"/>
    </row>
    <row r="1000" spans="2:41" x14ac:dyDescent="0.25">
      <c r="B1000" s="12"/>
      <c r="C1000" s="10"/>
      <c r="N1000" t="s">
        <v>1556</v>
      </c>
      <c r="O1000" t="s">
        <v>1738</v>
      </c>
      <c r="P1000" t="s">
        <v>470</v>
      </c>
      <c r="Q1000" t="s">
        <v>474</v>
      </c>
      <c r="R1000" s="210">
        <v>88.51</v>
      </c>
      <c r="S1000">
        <v>50.575000000000003</v>
      </c>
      <c r="V1000" s="17"/>
      <c r="X1000" s="12"/>
      <c r="Y1000" s="10"/>
    </row>
    <row r="1001" spans="2:41" x14ac:dyDescent="0.25">
      <c r="B1001" s="12"/>
      <c r="C1001" s="10"/>
      <c r="E1001" s="14"/>
      <c r="N1001" t="s">
        <v>1556</v>
      </c>
      <c r="O1001" t="s">
        <v>1739</v>
      </c>
      <c r="P1001" t="s">
        <v>472</v>
      </c>
      <c r="Q1001" t="s">
        <v>474</v>
      </c>
      <c r="R1001" s="210">
        <v>180</v>
      </c>
      <c r="S1001">
        <v>102.858</v>
      </c>
      <c r="V1001" s="17"/>
      <c r="X1001" s="12"/>
      <c r="Y1001" s="10"/>
      <c r="AA1001" s="14"/>
    </row>
    <row r="1002" spans="2:41" x14ac:dyDescent="0.25">
      <c r="B1002" s="12"/>
      <c r="C1002" s="10"/>
      <c r="R1002" s="116">
        <f>SUM(R999:R1001)</f>
        <v>493.51400000000001</v>
      </c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1"/>
      <c r="C1006" s="10"/>
      <c r="V1006" s="17"/>
      <c r="X1006" s="11"/>
      <c r="Y1006" s="10"/>
    </row>
    <row r="1007" spans="2:41" x14ac:dyDescent="0.25">
      <c r="B1007" s="15" t="s">
        <v>18</v>
      </c>
      <c r="C1007" s="16">
        <f>SUM(C988:C1006)</f>
        <v>4230.003999999999</v>
      </c>
      <c r="V1007" s="17"/>
      <c r="X1007" s="15" t="s">
        <v>18</v>
      </c>
      <c r="Y1007" s="16">
        <f>SUM(Y988:Y1006)</f>
        <v>3440.003999999999</v>
      </c>
    </row>
    <row r="1008" spans="2:41" x14ac:dyDescent="0.25">
      <c r="D1008" t="s">
        <v>22</v>
      </c>
      <c r="E1008" t="s">
        <v>21</v>
      </c>
      <c r="V1008" s="17"/>
      <c r="Z1008" t="s">
        <v>22</v>
      </c>
      <c r="AA1008" t="s">
        <v>21</v>
      </c>
    </row>
    <row r="1009" spans="1:43" x14ac:dyDescent="0.25">
      <c r="E1009" s="1" t="s">
        <v>19</v>
      </c>
      <c r="V1009" s="17"/>
      <c r="AA1009" s="1" t="s">
        <v>19</v>
      </c>
    </row>
    <row r="1010" spans="1:43" x14ac:dyDescent="0.25">
      <c r="V1010" s="17"/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V1019" s="17"/>
    </row>
    <row r="1020" spans="1:43" ht="27.75" customHeight="1" x14ac:dyDescent="0.4">
      <c r="H1020" s="75" t="s">
        <v>30</v>
      </c>
      <c r="I1020" s="75"/>
      <c r="J1020" s="75"/>
      <c r="V1020" s="17"/>
      <c r="AA1020" s="225" t="s">
        <v>31</v>
      </c>
      <c r="AB1020" s="225"/>
      <c r="AC1020" s="225"/>
    </row>
    <row r="1021" spans="1:43" ht="15" customHeight="1" x14ac:dyDescent="0.4">
      <c r="H1021" s="75"/>
      <c r="I1021" s="75"/>
      <c r="J1021" s="75"/>
      <c r="V1021" s="17"/>
      <c r="AA1021" s="225"/>
      <c r="AB1021" s="225"/>
      <c r="AC1021" s="225"/>
    </row>
    <row r="1022" spans="1:43" x14ac:dyDescent="0.25">
      <c r="V1022" s="17"/>
    </row>
    <row r="1023" spans="1:43" x14ac:dyDescent="0.25">
      <c r="V1023" s="17"/>
    </row>
    <row r="1024" spans="1:43" ht="23.25" x14ac:dyDescent="0.35">
      <c r="B1024" s="24" t="s">
        <v>72</v>
      </c>
      <c r="V1024" s="17"/>
      <c r="X1024" s="22" t="s">
        <v>72</v>
      </c>
    </row>
    <row r="1025" spans="2:41" ht="23.25" x14ac:dyDescent="0.35">
      <c r="B1025" s="23" t="s">
        <v>32</v>
      </c>
      <c r="C1025" s="20">
        <f>IF(X980="PAGADO",0,Y985)</f>
        <v>-1955.003999999999</v>
      </c>
      <c r="E1025" s="226" t="s">
        <v>20</v>
      </c>
      <c r="F1025" s="226"/>
      <c r="G1025" s="226"/>
      <c r="H1025" s="226"/>
      <c r="V1025" s="17"/>
      <c r="X1025" s="23" t="s">
        <v>32</v>
      </c>
      <c r="Y1025" s="20">
        <f>IF(B1825="PAGADO",0,C1030)</f>
        <v>-2309.1239999999989</v>
      </c>
      <c r="AA1025" s="226" t="s">
        <v>20</v>
      </c>
      <c r="AB1025" s="226"/>
      <c r="AC1025" s="226"/>
      <c r="AD1025" s="226"/>
    </row>
    <row r="1026" spans="2:41" x14ac:dyDescent="0.25">
      <c r="B1026" s="1" t="s">
        <v>0</v>
      </c>
      <c r="C1026" s="19">
        <f>H1041</f>
        <v>311.13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1" t="s">
        <v>0</v>
      </c>
      <c r="Y1026" s="19">
        <f>AD1041</f>
        <v>450</v>
      </c>
      <c r="AA1026" s="2" t="s">
        <v>1</v>
      </c>
      <c r="AB1026" s="2" t="s">
        <v>2</v>
      </c>
      <c r="AC1026" s="2" t="s">
        <v>3</v>
      </c>
      <c r="AD1026" s="2" t="s">
        <v>4</v>
      </c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 x14ac:dyDescent="0.25">
      <c r="C1027" s="20"/>
      <c r="E1027" s="4">
        <v>45258</v>
      </c>
      <c r="F1027" s="3" t="s">
        <v>199</v>
      </c>
      <c r="G1027" s="3" t="s">
        <v>200</v>
      </c>
      <c r="H1027" s="5">
        <v>170</v>
      </c>
      <c r="I1027" t="s">
        <v>270</v>
      </c>
      <c r="N1027" s="3"/>
      <c r="O1027" s="3"/>
      <c r="P1027" s="3"/>
      <c r="Q1027" s="3"/>
      <c r="R1027" s="18"/>
      <c r="S1027" s="3"/>
      <c r="V1027" s="17"/>
      <c r="Y1027" s="20"/>
      <c r="AA1027" s="4">
        <v>45264</v>
      </c>
      <c r="AB1027" s="3" t="s">
        <v>412</v>
      </c>
      <c r="AC1027" s="3" t="s">
        <v>200</v>
      </c>
      <c r="AD1027" s="5">
        <v>200</v>
      </c>
      <c r="AE1027" t="s">
        <v>270</v>
      </c>
      <c r="AJ1027" s="3"/>
      <c r="AK1027" s="3"/>
      <c r="AL1027" s="3"/>
      <c r="AM1027" s="3"/>
      <c r="AN1027" s="18"/>
      <c r="AO1027" s="3"/>
    </row>
    <row r="1028" spans="2:41" x14ac:dyDescent="0.25">
      <c r="B1028" s="1" t="s">
        <v>24</v>
      </c>
      <c r="C1028" s="19">
        <f>IF(C1025&gt;0,C1025+C1026,C1026)</f>
        <v>311.13</v>
      </c>
      <c r="E1028" s="4">
        <v>45259</v>
      </c>
      <c r="F1028" s="3" t="s">
        <v>516</v>
      </c>
      <c r="G1028" s="3" t="s">
        <v>200</v>
      </c>
      <c r="H1028" s="5">
        <v>141.13</v>
      </c>
      <c r="I1028" t="s">
        <v>270</v>
      </c>
      <c r="N1028" s="3"/>
      <c r="O1028" s="3"/>
      <c r="P1028" s="3"/>
      <c r="Q1028" s="3"/>
      <c r="R1028" s="18"/>
      <c r="S1028" s="3"/>
      <c r="V1028" s="17"/>
      <c r="X1028" s="1" t="s">
        <v>24</v>
      </c>
      <c r="Y1028" s="19">
        <f>IF(Y1025&gt;0,Y1025+Y1026,Y1026)</f>
        <v>450</v>
      </c>
      <c r="AA1028" s="4">
        <v>45266</v>
      </c>
      <c r="AB1028" s="3" t="s">
        <v>412</v>
      </c>
      <c r="AC1028" s="3" t="s">
        <v>200</v>
      </c>
      <c r="AD1028" s="5">
        <v>250</v>
      </c>
      <c r="AE1028" t="s">
        <v>270</v>
      </c>
      <c r="AJ1028" s="3"/>
      <c r="AK1028" s="3"/>
      <c r="AL1028" s="3"/>
      <c r="AM1028" s="3"/>
      <c r="AN1028" s="18"/>
      <c r="AO1028" s="3"/>
    </row>
    <row r="1029" spans="2:41" x14ac:dyDescent="0.25">
      <c r="B1029" s="1" t="s">
        <v>9</v>
      </c>
      <c r="C1029" s="20">
        <f>C1053</f>
        <v>2620.253999999999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9</v>
      </c>
      <c r="Y1029" s="20">
        <f>Y1053</f>
        <v>2309.1239999999989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6" t="s">
        <v>26</v>
      </c>
      <c r="C1030" s="21">
        <f>C1028-C1029</f>
        <v>-2309.1239999999989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 t="s">
        <v>27</v>
      </c>
      <c r="Y1030" s="21">
        <f>Y1028-Y1029</f>
        <v>-1859.1239999999989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3.25" x14ac:dyDescent="0.35">
      <c r="B1031" s="6"/>
      <c r="C1031" s="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228" t="str">
        <f>IF(Y1030&lt;0,"NO PAGAR","COBRAR'")</f>
        <v>NO PAGAR</v>
      </c>
      <c r="Y1031" s="228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 x14ac:dyDescent="0.35">
      <c r="B1032" s="228" t="str">
        <f>IF(C1030&lt;0,"NO PAGAR","COBRAR'")</f>
        <v>NO PAGAR</v>
      </c>
      <c r="C1032" s="228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/>
      <c r="Y1032" s="8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219" t="s">
        <v>9</v>
      </c>
      <c r="C1033" s="22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219" t="s">
        <v>9</v>
      </c>
      <c r="Y1033" s="22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9" t="str">
        <f>IF(Y985&lt;0,"SALDO ADELANTADO","SALDO A FAVOR '")</f>
        <v>SALDO ADELANTADO</v>
      </c>
      <c r="C1034" s="10">
        <f>IF(Y985&lt;=0,Y985*-1)</f>
        <v>1955.003999999999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9" t="str">
        <f>IF(C1030&lt;0,"SALDO ADELANTADO","SALDO A FAVOR'")</f>
        <v>SALDO ADELANTADO</v>
      </c>
      <c r="Y1034" s="10">
        <f>IF(C1030&lt;=0,C1030*-1)</f>
        <v>2309.1239999999989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10</v>
      </c>
      <c r="C1035" s="10">
        <f>R1043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10</v>
      </c>
      <c r="Y1035" s="10">
        <f>AN1043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11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11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12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12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13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13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14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14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15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15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16</v>
      </c>
      <c r="C1041" s="10"/>
      <c r="E1041" s="221" t="s">
        <v>7</v>
      </c>
      <c r="F1041" s="222"/>
      <c r="G1041" s="223"/>
      <c r="H1041" s="5">
        <f>SUM(H1027:H1040)</f>
        <v>311.13</v>
      </c>
      <c r="N1041" s="3"/>
      <c r="O1041" s="3"/>
      <c r="P1041" s="3"/>
      <c r="Q1041" s="3"/>
      <c r="R1041" s="18"/>
      <c r="S1041" s="3"/>
      <c r="V1041" s="17"/>
      <c r="X1041" s="11" t="s">
        <v>16</v>
      </c>
      <c r="Y1041" s="10"/>
      <c r="AA1041" s="221" t="s">
        <v>7</v>
      </c>
      <c r="AB1041" s="222"/>
      <c r="AC1041" s="223"/>
      <c r="AD1041" s="5">
        <f>SUM(AD1027:AD1040)</f>
        <v>450</v>
      </c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1798</v>
      </c>
      <c r="C1042" s="10">
        <f>Q1052</f>
        <v>665.24999999999989</v>
      </c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1" t="s">
        <v>17</v>
      </c>
      <c r="Y1042" s="10"/>
      <c r="AA1042" s="13"/>
      <c r="AB1042" s="13"/>
      <c r="AC1042" s="13"/>
      <c r="AJ1042" s="3"/>
      <c r="AK1042" s="3"/>
      <c r="AL1042" s="3"/>
      <c r="AM1042" s="3"/>
      <c r="AN1042" s="18"/>
      <c r="AO1042" s="3"/>
    </row>
    <row r="1043" spans="2:41" x14ac:dyDescent="0.25">
      <c r="B1043" s="12"/>
      <c r="C1043" s="10"/>
      <c r="N1043" s="221" t="s">
        <v>7</v>
      </c>
      <c r="O1043" s="222"/>
      <c r="P1043" s="222"/>
      <c r="Q1043" s="223"/>
      <c r="R1043" s="18">
        <f>SUM(R1027:R1042)</f>
        <v>0</v>
      </c>
      <c r="S1043" s="3"/>
      <c r="V1043" s="17"/>
      <c r="X1043" s="12"/>
      <c r="Y1043" s="10"/>
      <c r="AJ1043" s="221" t="s">
        <v>7</v>
      </c>
      <c r="AK1043" s="222"/>
      <c r="AL1043" s="222"/>
      <c r="AM1043" s="223"/>
      <c r="AN1043" s="18">
        <f>SUM(AN1027:AN1042)</f>
        <v>0</v>
      </c>
      <c r="AO1043" s="3"/>
    </row>
    <row r="1044" spans="2:41" x14ac:dyDescent="0.25">
      <c r="B1044" s="12"/>
      <c r="C1044" s="10"/>
      <c r="N1044" t="s">
        <v>1556</v>
      </c>
      <c r="O1044" s="196">
        <v>44938</v>
      </c>
      <c r="P1044" t="s">
        <v>470</v>
      </c>
      <c r="Q1044">
        <v>72.84</v>
      </c>
      <c r="R1044">
        <v>41.624000000000002</v>
      </c>
      <c r="V1044" s="17"/>
      <c r="X1044" s="12"/>
      <c r="Y1044" s="10"/>
    </row>
    <row r="1045" spans="2:41" x14ac:dyDescent="0.25">
      <c r="B1045" s="12"/>
      <c r="C1045" s="10"/>
      <c r="N1045" t="s">
        <v>1556</v>
      </c>
      <c r="O1045" s="196">
        <v>44938</v>
      </c>
      <c r="P1045" t="s">
        <v>470</v>
      </c>
      <c r="Q1045">
        <v>71</v>
      </c>
      <c r="R1045">
        <v>40.57</v>
      </c>
      <c r="V1045" s="17"/>
      <c r="X1045" s="12"/>
      <c r="Y1045" s="10"/>
    </row>
    <row r="1046" spans="2:41" x14ac:dyDescent="0.25">
      <c r="B1046" s="12"/>
      <c r="C1046" s="10"/>
      <c r="E1046" s="14"/>
      <c r="N1046" t="s">
        <v>1556</v>
      </c>
      <c r="O1046" s="196">
        <v>45028</v>
      </c>
      <c r="P1046" t="s">
        <v>470</v>
      </c>
      <c r="Q1046">
        <v>24.13</v>
      </c>
      <c r="R1046">
        <v>13.791</v>
      </c>
      <c r="V1046" s="17"/>
      <c r="X1046" s="12"/>
      <c r="Y1046" s="10"/>
      <c r="AA1046" s="14"/>
    </row>
    <row r="1047" spans="2:41" x14ac:dyDescent="0.25">
      <c r="B1047" s="12"/>
      <c r="C1047" s="10"/>
      <c r="N1047" t="s">
        <v>1556</v>
      </c>
      <c r="O1047" s="196">
        <v>45058</v>
      </c>
      <c r="P1047" t="s">
        <v>470</v>
      </c>
      <c r="Q1047">
        <v>46.07</v>
      </c>
      <c r="R1047">
        <v>26.324999999999999</v>
      </c>
      <c r="V1047" s="17"/>
      <c r="X1047" s="12"/>
      <c r="Y1047" s="10"/>
    </row>
    <row r="1048" spans="2:41" x14ac:dyDescent="0.25">
      <c r="B1048" s="12"/>
      <c r="C1048" s="10"/>
      <c r="N1048" t="s">
        <v>1556</v>
      </c>
      <c r="O1048" s="196">
        <v>45058</v>
      </c>
      <c r="P1048" t="s">
        <v>470</v>
      </c>
      <c r="Q1048">
        <v>56.05</v>
      </c>
      <c r="R1048">
        <v>32.027000000000001</v>
      </c>
      <c r="V1048" s="17"/>
      <c r="X1048" s="12"/>
      <c r="Y1048" s="10"/>
    </row>
    <row r="1049" spans="2:41" x14ac:dyDescent="0.25">
      <c r="B1049" s="12"/>
      <c r="C1049" s="10"/>
      <c r="N1049" t="s">
        <v>1556</v>
      </c>
      <c r="O1049" s="196">
        <v>45089</v>
      </c>
      <c r="P1049" t="s">
        <v>470</v>
      </c>
      <c r="Q1049">
        <v>145.88</v>
      </c>
      <c r="R1049">
        <v>83.36</v>
      </c>
      <c r="V1049" s="17"/>
      <c r="X1049" s="12"/>
      <c r="Y1049" s="10"/>
    </row>
    <row r="1050" spans="2:41" x14ac:dyDescent="0.25">
      <c r="B1050" s="12"/>
      <c r="C1050" s="10"/>
      <c r="N1050" t="s">
        <v>1556</v>
      </c>
      <c r="O1050" s="196">
        <v>45242</v>
      </c>
      <c r="P1050" t="s">
        <v>470</v>
      </c>
      <c r="Q1050">
        <v>122.48</v>
      </c>
      <c r="R1050">
        <v>69.986999999999995</v>
      </c>
      <c r="V1050" s="17"/>
      <c r="X1050" s="12"/>
      <c r="Y1050" s="10"/>
    </row>
    <row r="1051" spans="2:41" x14ac:dyDescent="0.25">
      <c r="B1051" s="12"/>
      <c r="C1051" s="10"/>
      <c r="N1051" t="s">
        <v>1556</v>
      </c>
      <c r="O1051" s="196">
        <v>45242</v>
      </c>
      <c r="P1051" t="s">
        <v>472</v>
      </c>
      <c r="Q1051">
        <v>126.8</v>
      </c>
      <c r="R1051">
        <v>72.456000000000003</v>
      </c>
      <c r="V1051" s="17"/>
      <c r="X1051" s="12"/>
      <c r="Y1051" s="10"/>
    </row>
    <row r="1052" spans="2:41" x14ac:dyDescent="0.25">
      <c r="B1052" s="11"/>
      <c r="C1052" s="10"/>
      <c r="Q1052" s="1">
        <f>SUM(Q1044:Q1051)</f>
        <v>665.24999999999989</v>
      </c>
      <c r="V1052" s="17"/>
      <c r="X1052" s="11"/>
      <c r="Y1052" s="10"/>
    </row>
    <row r="1053" spans="2:41" x14ac:dyDescent="0.25">
      <c r="B1053" s="15" t="s">
        <v>18</v>
      </c>
      <c r="C1053" s="16">
        <f>SUM(C1034:C1052)</f>
        <v>2620.253999999999</v>
      </c>
      <c r="D1053" t="s">
        <v>22</v>
      </c>
      <c r="E1053" t="s">
        <v>21</v>
      </c>
      <c r="V1053" s="17"/>
      <c r="X1053" s="15" t="s">
        <v>18</v>
      </c>
      <c r="Y1053" s="16">
        <f>SUM(Y1034:Y1052)</f>
        <v>2309.1239999999989</v>
      </c>
      <c r="Z1053" t="s">
        <v>22</v>
      </c>
      <c r="AA1053" t="s">
        <v>21</v>
      </c>
    </row>
    <row r="1054" spans="2:41" x14ac:dyDescent="0.25">
      <c r="E1054" s="1" t="s">
        <v>19</v>
      </c>
      <c r="V1054" s="17"/>
      <c r="AA1054" s="1" t="s">
        <v>19</v>
      </c>
    </row>
    <row r="1055" spans="2:41" x14ac:dyDescent="0.25">
      <c r="V1055" s="17"/>
    </row>
    <row r="1056" spans="2:41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</sheetData>
  <mergeCells count="278">
    <mergeCell ref="E499:F499"/>
    <mergeCell ref="E1041:G1041"/>
    <mergeCell ref="AA1041:AC1041"/>
    <mergeCell ref="N1043:Q1043"/>
    <mergeCell ref="AJ1043:AM1043"/>
    <mergeCell ref="E1025:H1025"/>
    <mergeCell ref="AA1025:AD1025"/>
    <mergeCell ref="X1031:Y1031"/>
    <mergeCell ref="B1032:C1032"/>
    <mergeCell ref="B1033:C1033"/>
    <mergeCell ref="X1033:Y1033"/>
    <mergeCell ref="E996:G996"/>
    <mergeCell ref="AA996:AC996"/>
    <mergeCell ref="N998:Q998"/>
    <mergeCell ref="AJ998:AM998"/>
    <mergeCell ref="AA1020:AC1021"/>
    <mergeCell ref="E980:H980"/>
    <mergeCell ref="AA980:AD980"/>
    <mergeCell ref="B986:C986"/>
    <mergeCell ref="X986:Y986"/>
    <mergeCell ref="B987:C987"/>
    <mergeCell ref="X987:Y987"/>
    <mergeCell ref="E951:G951"/>
    <mergeCell ref="AA951:AC951"/>
    <mergeCell ref="N953:Q953"/>
    <mergeCell ref="AJ953:AM953"/>
    <mergeCell ref="AC974:AE976"/>
    <mergeCell ref="E935:H935"/>
    <mergeCell ref="AA935:AD935"/>
    <mergeCell ref="X941:Y941"/>
    <mergeCell ref="B942:C942"/>
    <mergeCell ref="B943:C943"/>
    <mergeCell ref="X943:Y943"/>
    <mergeCell ref="E906:G906"/>
    <mergeCell ref="AA906:AC906"/>
    <mergeCell ref="N908:Q908"/>
    <mergeCell ref="AJ908:AM908"/>
    <mergeCell ref="AA930:AC931"/>
    <mergeCell ref="E890:H890"/>
    <mergeCell ref="AA890:AD890"/>
    <mergeCell ref="B896:C896"/>
    <mergeCell ref="X896:Y896"/>
    <mergeCell ref="B897:C897"/>
    <mergeCell ref="X897:Y897"/>
    <mergeCell ref="E860:G860"/>
    <mergeCell ref="AA860:AC860"/>
    <mergeCell ref="N862:Q862"/>
    <mergeCell ref="AJ862:AM862"/>
    <mergeCell ref="AC884:AE886"/>
    <mergeCell ref="E844:H844"/>
    <mergeCell ref="AA844:AD844"/>
    <mergeCell ref="X850:Y850"/>
    <mergeCell ref="B851:C851"/>
    <mergeCell ref="B852:C852"/>
    <mergeCell ref="X852:Y852"/>
    <mergeCell ref="AK844:AM844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topLeftCell="Y990" zoomScale="80" zoomScaleNormal="80" zoomScalePageLayoutView="118" workbookViewId="0">
      <selection activeCell="AO1002" sqref="AO1002"/>
    </sheetView>
  </sheetViews>
  <sheetFormatPr baseColWidth="10" defaultColWidth="11.42578125" defaultRowHeight="15" x14ac:dyDescent="0.25"/>
  <cols>
    <col min="1" max="1" width="9.85546875" customWidth="1"/>
    <col min="2" max="2" width="31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38" max="38" width="14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5" t="s">
        <v>28</v>
      </c>
      <c r="I3" s="225"/>
      <c r="J3" s="225"/>
      <c r="V3" s="17"/>
      <c r="AC3" s="224"/>
      <c r="AD3" s="224"/>
      <c r="AE3" s="224"/>
    </row>
    <row r="4" spans="2:41" x14ac:dyDescent="0.25">
      <c r="H4" s="225"/>
      <c r="I4" s="225"/>
      <c r="J4" s="225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75</v>
      </c>
      <c r="C8" s="20"/>
      <c r="E8" s="226" t="s">
        <v>77</v>
      </c>
      <c r="F8" s="226"/>
      <c r="G8" s="226"/>
      <c r="H8" s="226"/>
      <c r="O8" s="236" t="s">
        <v>10</v>
      </c>
      <c r="P8" s="236"/>
      <c r="Q8" s="236"/>
      <c r="R8" s="236"/>
      <c r="V8" s="17"/>
      <c r="X8" s="23" t="s">
        <v>32</v>
      </c>
      <c r="Y8" s="20">
        <f>IF(B8="PAGADO",0,C13)</f>
        <v>-6043.71</v>
      </c>
      <c r="AA8" s="226" t="s">
        <v>140</v>
      </c>
      <c r="AB8" s="226"/>
      <c r="AC8" s="226"/>
      <c r="AD8" s="226"/>
      <c r="AK8" s="237" t="s">
        <v>188</v>
      </c>
      <c r="AL8" s="237"/>
      <c r="AM8" s="237"/>
    </row>
    <row r="9" spans="2:41" x14ac:dyDescent="0.25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 x14ac:dyDescent="0.25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 x14ac:dyDescent="0.25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NO PAGAR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NO PAGAR</v>
      </c>
      <c r="Y14" s="227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221" t="s">
        <v>7</v>
      </c>
      <c r="AB24" s="222"/>
      <c r="AC24" s="223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1133.21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715.89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5" t="s">
        <v>30</v>
      </c>
      <c r="I48" s="225"/>
      <c r="J48" s="225"/>
      <c r="V48" s="17"/>
      <c r="AA48" s="225" t="s">
        <v>31</v>
      </c>
      <c r="AB48" s="225"/>
      <c r="AC48" s="225"/>
    </row>
    <row r="49" spans="2:41" x14ac:dyDescent="0.25">
      <c r="H49" s="225"/>
      <c r="I49" s="225"/>
      <c r="J49" s="225"/>
      <c r="V49" s="17"/>
      <c r="AA49" s="225"/>
      <c r="AB49" s="225"/>
      <c r="AC49" s="22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-6116.1900000000005</v>
      </c>
      <c r="E53" s="226" t="s">
        <v>77</v>
      </c>
      <c r="F53" s="226"/>
      <c r="G53" s="226"/>
      <c r="H53" s="226"/>
      <c r="V53" s="17"/>
      <c r="X53" s="23" t="s">
        <v>32</v>
      </c>
      <c r="Y53" s="20">
        <f>IF(B53="PAGADO",0,C58)</f>
        <v>-6418.1900000000005</v>
      </c>
      <c r="AA53" s="226" t="s">
        <v>77</v>
      </c>
      <c r="AB53" s="226"/>
      <c r="AC53" s="226"/>
      <c r="AD53" s="226"/>
    </row>
    <row r="54" spans="2:41" x14ac:dyDescent="0.25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 x14ac:dyDescent="0.25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 x14ac:dyDescent="0.25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 x14ac:dyDescent="0.25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 x14ac:dyDescent="0.3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28" t="str">
        <f>IF(Y58&lt;0,"NO PAGAR","COBRAR'")</f>
        <v>NO PAGAR</v>
      </c>
      <c r="Y59" s="228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 x14ac:dyDescent="0.35">
      <c r="B60" s="228" t="str">
        <f>IF(C58&lt;0,"NO PAGAR","COBRAR'")</f>
        <v>NO PAGAR</v>
      </c>
      <c r="C60" s="22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1" t="s">
        <v>7</v>
      </c>
      <c r="F69" s="222"/>
      <c r="G69" s="223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962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1625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  <c r="AC97" s="224" t="s">
        <v>29</v>
      </c>
      <c r="AD97" s="224"/>
      <c r="AE97" s="224"/>
    </row>
    <row r="98" spans="2:41" x14ac:dyDescent="0.25">
      <c r="H98" s="225" t="s">
        <v>28</v>
      </c>
      <c r="I98" s="225"/>
      <c r="J98" s="225"/>
      <c r="V98" s="17"/>
      <c r="AC98" s="224"/>
      <c r="AD98" s="224"/>
      <c r="AE98" s="224"/>
    </row>
    <row r="99" spans="2:41" x14ac:dyDescent="0.25">
      <c r="H99" s="225"/>
      <c r="I99" s="225"/>
      <c r="J99" s="225"/>
      <c r="V99" s="17"/>
      <c r="AC99" s="224"/>
      <c r="AD99" s="224"/>
      <c r="AE99" s="224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-6337.5400000000009</v>
      </c>
      <c r="E103" s="226" t="s">
        <v>273</v>
      </c>
      <c r="F103" s="226"/>
      <c r="G103" s="226"/>
      <c r="H103" s="226"/>
      <c r="V103" s="17"/>
      <c r="X103" s="23" t="s">
        <v>32</v>
      </c>
      <c r="Y103" s="20">
        <f>IF(B103="PAGADO",0,C108)</f>
        <v>-5740.3400000000011</v>
      </c>
      <c r="AA103" s="226" t="s">
        <v>273</v>
      </c>
      <c r="AB103" s="226"/>
      <c r="AC103" s="226"/>
      <c r="AD103" s="226"/>
    </row>
    <row r="104" spans="2:41" x14ac:dyDescent="0.25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 x14ac:dyDescent="0.25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 x14ac:dyDescent="0.25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 x14ac:dyDescent="0.25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 x14ac:dyDescent="0.4">
      <c r="B109" s="227" t="str">
        <f>IF(C108&lt;0,"NO PAGAR","COBRAR")</f>
        <v>NO PAGAR</v>
      </c>
      <c r="C109" s="227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27" t="str">
        <f>IF(Y108&lt;0,"NO PAGAR","COBRAR")</f>
        <v>NO PAGAR</v>
      </c>
      <c r="Y109" s="22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19" t="s">
        <v>9</v>
      </c>
      <c r="C110" s="220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219" t="s">
        <v>9</v>
      </c>
      <c r="Y110" s="22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21" t="s">
        <v>7</v>
      </c>
      <c r="F119" s="222"/>
      <c r="G119" s="223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21" t="s">
        <v>7</v>
      </c>
      <c r="AB119" s="222"/>
      <c r="AC119" s="223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21" t="s">
        <v>7</v>
      </c>
      <c r="O121" s="222"/>
      <c r="P121" s="222"/>
      <c r="Q121" s="223"/>
      <c r="R121" s="18">
        <f>SUM(R105:R120)</f>
        <v>770</v>
      </c>
      <c r="S121" s="3"/>
      <c r="V121" s="17"/>
      <c r="X121" s="12"/>
      <c r="Y121" s="10"/>
      <c r="AJ121" s="221" t="s">
        <v>7</v>
      </c>
      <c r="AK121" s="222"/>
      <c r="AL121" s="222"/>
      <c r="AM121" s="223"/>
      <c r="AN121" s="18">
        <f>SUM(AN105:AN120)</f>
        <v>1475.8899999999999</v>
      </c>
      <c r="AO121" s="3"/>
    </row>
    <row r="122" spans="1:43" x14ac:dyDescent="0.25">
      <c r="B122" s="12"/>
      <c r="C122" s="10"/>
      <c r="V122" s="17"/>
      <c r="X122" s="12"/>
      <c r="Y122" s="10"/>
    </row>
    <row r="123" spans="1:43" x14ac:dyDescent="0.25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 x14ac:dyDescent="0.25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 x14ac:dyDescent="0.25">
      <c r="E125" s="1" t="s">
        <v>19</v>
      </c>
      <c r="V125" s="17"/>
      <c r="AA125" s="1" t="s">
        <v>19</v>
      </c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25" t="s">
        <v>30</v>
      </c>
      <c r="I131" s="225"/>
      <c r="J131" s="225"/>
      <c r="V131" s="17"/>
      <c r="AA131" s="225" t="s">
        <v>31</v>
      </c>
      <c r="AB131" s="225"/>
      <c r="AC131" s="225"/>
    </row>
    <row r="132" spans="1:43" x14ac:dyDescent="0.25">
      <c r="H132" s="225"/>
      <c r="I132" s="225"/>
      <c r="J132" s="225"/>
      <c r="V132" s="17"/>
      <c r="AA132" s="225"/>
      <c r="AB132" s="225"/>
      <c r="AC132" s="225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32</v>
      </c>
      <c r="C136" s="20">
        <f>IF(X103="PAGADO",0,Y108)</f>
        <v>-6971.0500000000011</v>
      </c>
      <c r="E136" s="226" t="s">
        <v>273</v>
      </c>
      <c r="F136" s="226"/>
      <c r="G136" s="226"/>
      <c r="H136" s="226"/>
      <c r="V136" s="17"/>
      <c r="X136" s="23" t="s">
        <v>32</v>
      </c>
      <c r="Y136" s="20">
        <f>IF(B136="PAGADO",0,C141)</f>
        <v>-5568.4800000000014</v>
      </c>
      <c r="AA136" s="226" t="s">
        <v>273</v>
      </c>
      <c r="AB136" s="226"/>
      <c r="AC136" s="226"/>
      <c r="AD136" s="226"/>
      <c r="AK136" t="s">
        <v>10</v>
      </c>
    </row>
    <row r="137" spans="1:43" x14ac:dyDescent="0.25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 x14ac:dyDescent="0.25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28" t="str">
        <f>IF(Y141&lt;0,"NO PAGAR","COBRAR'")</f>
        <v>NO PAGAR</v>
      </c>
      <c r="Y142" s="228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 x14ac:dyDescent="0.35">
      <c r="B143" s="228" t="str">
        <f>IF(C141&lt;0,"NO PAGAR","COBRAR'")</f>
        <v>NO PAGAR</v>
      </c>
      <c r="C143" s="228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 x14ac:dyDescent="0.25">
      <c r="B144" s="219" t="s">
        <v>9</v>
      </c>
      <c r="C144" s="220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219" t="s">
        <v>9</v>
      </c>
      <c r="Y144" s="220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21" t="s">
        <v>7</v>
      </c>
      <c r="F152" s="222"/>
      <c r="G152" s="223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21" t="s">
        <v>7</v>
      </c>
      <c r="AB152" s="222"/>
      <c r="AC152" s="223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21" t="s">
        <v>7</v>
      </c>
      <c r="O154" s="222"/>
      <c r="P154" s="222"/>
      <c r="Q154" s="223"/>
      <c r="R154" s="18">
        <f>SUM(R138:R153)</f>
        <v>0</v>
      </c>
      <c r="S154" s="3"/>
      <c r="V154" s="17"/>
      <c r="X154" s="12"/>
      <c r="Y154" s="10"/>
      <c r="AJ154" s="221" t="s">
        <v>7</v>
      </c>
      <c r="AK154" s="222"/>
      <c r="AL154" s="222"/>
      <c r="AM154" s="223"/>
      <c r="AN154" s="18">
        <f>SUM(AN138:AN153)</f>
        <v>200</v>
      </c>
      <c r="AO154" s="3"/>
    </row>
    <row r="155" spans="2:41" x14ac:dyDescent="0.25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 x14ac:dyDescent="0.25">
      <c r="E156" s="1" t="s">
        <v>19</v>
      </c>
      <c r="V156" s="17"/>
      <c r="AA156" s="1" t="s">
        <v>19</v>
      </c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31" x14ac:dyDescent="0.25">
      <c r="V161" s="17"/>
    </row>
    <row r="162" spans="2:31" x14ac:dyDescent="0.25">
      <c r="V162" s="17"/>
    </row>
    <row r="163" spans="2:31" x14ac:dyDescent="0.25">
      <c r="V163" s="17"/>
    </row>
    <row r="164" spans="2:31" x14ac:dyDescent="0.25">
      <c r="V164" s="17"/>
    </row>
    <row r="165" spans="2:31" x14ac:dyDescent="0.25">
      <c r="V165" s="17"/>
    </row>
    <row r="166" spans="2:31" x14ac:dyDescent="0.25">
      <c r="V166" s="17"/>
    </row>
    <row r="167" spans="2:31" x14ac:dyDescent="0.25">
      <c r="V167" s="17"/>
    </row>
    <row r="168" spans="2:31" x14ac:dyDescent="0.25">
      <c r="V168" s="17"/>
    </row>
    <row r="169" spans="2:31" x14ac:dyDescent="0.25">
      <c r="V169" s="17"/>
    </row>
    <row r="170" spans="2:31" x14ac:dyDescent="0.25">
      <c r="V170" s="17"/>
      <c r="AC170" s="224" t="s">
        <v>29</v>
      </c>
      <c r="AD170" s="224"/>
      <c r="AE170" s="224"/>
    </row>
    <row r="171" spans="2:31" x14ac:dyDescent="0.25">
      <c r="H171" s="225" t="s">
        <v>28</v>
      </c>
      <c r="I171" s="225"/>
      <c r="J171" s="225"/>
      <c r="V171" s="17"/>
      <c r="AC171" s="224"/>
      <c r="AD171" s="224"/>
      <c r="AE171" s="224"/>
    </row>
    <row r="172" spans="2:31" x14ac:dyDescent="0.25">
      <c r="H172" s="225"/>
      <c r="I172" s="225"/>
      <c r="J172" s="225"/>
      <c r="V172" s="17"/>
      <c r="AC172" s="224"/>
      <c r="AD172" s="224"/>
      <c r="AE172" s="224"/>
    </row>
    <row r="173" spans="2:31" x14ac:dyDescent="0.25">
      <c r="V173" s="17"/>
    </row>
    <row r="174" spans="2:31" x14ac:dyDescent="0.25">
      <c r="V174" s="17"/>
    </row>
    <row r="175" spans="2:31" ht="23.25" x14ac:dyDescent="0.35">
      <c r="B175" s="22" t="s">
        <v>63</v>
      </c>
      <c r="V175" s="17"/>
      <c r="X175" s="22" t="s">
        <v>63</v>
      </c>
    </row>
    <row r="176" spans="2:31" ht="23.25" x14ac:dyDescent="0.35">
      <c r="B176" s="23" t="s">
        <v>32</v>
      </c>
      <c r="C176" s="20">
        <f>IF(X136="PAGADO",0,Y141)</f>
        <v>-4575.0100000000011</v>
      </c>
      <c r="E176" s="226" t="s">
        <v>273</v>
      </c>
      <c r="F176" s="226"/>
      <c r="G176" s="226"/>
      <c r="H176" s="226"/>
      <c r="V176" s="17"/>
      <c r="X176" s="23" t="s">
        <v>32</v>
      </c>
      <c r="Y176" s="20">
        <f>IF(B176="PAGADO",0,C181)</f>
        <v>-5626.8700000000008</v>
      </c>
      <c r="AA176" s="226" t="s">
        <v>273</v>
      </c>
      <c r="AB176" s="226"/>
      <c r="AC176" s="226"/>
      <c r="AD176" s="226"/>
    </row>
    <row r="177" spans="2:41" x14ac:dyDescent="0.25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 x14ac:dyDescent="0.25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 x14ac:dyDescent="0.25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 x14ac:dyDescent="0.25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 x14ac:dyDescent="0.25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 x14ac:dyDescent="0.4">
      <c r="B182" s="227" t="str">
        <f>IF(C181&lt;0,"NO PAGAR","COBRAR")</f>
        <v>NO PAGAR</v>
      </c>
      <c r="C182" s="227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27" t="str">
        <f>IF(Y181&lt;0,"NO PAGAR","COBRAR")</f>
        <v>NO PAGAR</v>
      </c>
      <c r="Y182" s="227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 x14ac:dyDescent="0.25">
      <c r="B183" s="219" t="s">
        <v>9</v>
      </c>
      <c r="C183" s="220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219" t="s">
        <v>9</v>
      </c>
      <c r="Y183" s="220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 x14ac:dyDescent="0.25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1" t="s">
        <v>17</v>
      </c>
      <c r="C192" s="10">
        <v>105</v>
      </c>
      <c r="E192" s="221" t="s">
        <v>7</v>
      </c>
      <c r="F192" s="222"/>
      <c r="G192" s="223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221" t="s">
        <v>7</v>
      </c>
      <c r="AB192" s="222"/>
      <c r="AC192" s="223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 x14ac:dyDescent="0.25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 x14ac:dyDescent="0.25">
      <c r="B194" s="12"/>
      <c r="C194" s="10"/>
      <c r="N194" s="221" t="s">
        <v>7</v>
      </c>
      <c r="O194" s="222"/>
      <c r="P194" s="222"/>
      <c r="Q194" s="223"/>
      <c r="R194" s="18">
        <f>SUM(R178:R193)</f>
        <v>2555</v>
      </c>
      <c r="S194" s="3"/>
      <c r="V194" s="17"/>
      <c r="X194" s="12"/>
      <c r="Y194" s="10"/>
      <c r="AJ194" s="221" t="s">
        <v>7</v>
      </c>
      <c r="AK194" s="222"/>
      <c r="AL194" s="222"/>
      <c r="AM194" s="223"/>
      <c r="AN194" s="18">
        <f>SUM(AN178:AN193)</f>
        <v>1719</v>
      </c>
      <c r="AO194" s="3"/>
    </row>
    <row r="195" spans="2:41" x14ac:dyDescent="0.25">
      <c r="B195" s="12"/>
      <c r="C195" s="10"/>
      <c r="V195" s="17"/>
      <c r="X195" s="12"/>
      <c r="Y195" s="10"/>
    </row>
    <row r="196" spans="2:41" x14ac:dyDescent="0.25">
      <c r="B196" s="12"/>
      <c r="C196" s="10"/>
      <c r="V196" s="17"/>
      <c r="X196" s="12"/>
      <c r="Y196" s="10"/>
    </row>
    <row r="197" spans="2:41" x14ac:dyDescent="0.25">
      <c r="B197" s="12"/>
      <c r="C197" s="10"/>
      <c r="E197" s="14"/>
      <c r="V197" s="17"/>
      <c r="X197" s="12"/>
      <c r="Y197" s="10"/>
      <c r="AA197" s="14"/>
    </row>
    <row r="198" spans="2:41" x14ac:dyDescent="0.25">
      <c r="B198" s="12"/>
      <c r="C198" s="10"/>
      <c r="V198" s="17"/>
      <c r="X198" s="12"/>
      <c r="Y198" s="10"/>
    </row>
    <row r="199" spans="2:41" x14ac:dyDescent="0.25">
      <c r="B199" s="12"/>
      <c r="C199" s="10"/>
      <c r="V199" s="17"/>
      <c r="X199" s="12"/>
      <c r="Y199" s="10"/>
    </row>
    <row r="200" spans="2:41" x14ac:dyDescent="0.25">
      <c r="B200" s="12"/>
      <c r="C200" s="10"/>
      <c r="V200" s="17"/>
      <c r="X200" s="12"/>
      <c r="Y200" s="10"/>
    </row>
    <row r="201" spans="2:41" x14ac:dyDescent="0.25">
      <c r="B201" s="12"/>
      <c r="C201" s="10"/>
      <c r="V201" s="17"/>
      <c r="X201" s="12"/>
      <c r="Y201" s="10"/>
    </row>
    <row r="202" spans="2:41" x14ac:dyDescent="0.25">
      <c r="B202" s="11"/>
      <c r="C202" s="10"/>
      <c r="V202" s="17"/>
      <c r="X202" s="11"/>
      <c r="Y202" s="10"/>
    </row>
    <row r="203" spans="2:41" x14ac:dyDescent="0.25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 x14ac:dyDescent="0.25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 x14ac:dyDescent="0.25">
      <c r="E205" s="1" t="s">
        <v>19</v>
      </c>
      <c r="V205" s="17"/>
      <c r="AA205" s="1" t="s">
        <v>19</v>
      </c>
    </row>
    <row r="206" spans="2:41" x14ac:dyDescent="0.25">
      <c r="V206" s="17"/>
    </row>
    <row r="207" spans="2:41" x14ac:dyDescent="0.25">
      <c r="V207" s="17"/>
    </row>
    <row r="208" spans="2:41" x14ac:dyDescent="0.25">
      <c r="V208" s="17"/>
    </row>
    <row r="209" spans="1:43" x14ac:dyDescent="0.25">
      <c r="V209" s="17"/>
    </row>
    <row r="210" spans="1:43" x14ac:dyDescent="0.25">
      <c r="V210" s="17"/>
    </row>
    <row r="211" spans="1:43" x14ac:dyDescent="0.25">
      <c r="V211" s="17"/>
    </row>
    <row r="212" spans="1:43" x14ac:dyDescent="0.2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 x14ac:dyDescent="0.2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 x14ac:dyDescent="0.25">
      <c r="V215" s="17"/>
    </row>
    <row r="216" spans="1:43" x14ac:dyDescent="0.25">
      <c r="H216" s="225" t="s">
        <v>30</v>
      </c>
      <c r="I216" s="225"/>
      <c r="J216" s="225"/>
      <c r="V216" s="17"/>
      <c r="AA216" s="225" t="s">
        <v>31</v>
      </c>
      <c r="AB216" s="225"/>
      <c r="AC216" s="225"/>
    </row>
    <row r="217" spans="1:43" x14ac:dyDescent="0.25">
      <c r="H217" s="225"/>
      <c r="I217" s="225"/>
      <c r="J217" s="225"/>
      <c r="V217" s="17"/>
      <c r="AA217" s="225"/>
      <c r="AB217" s="225"/>
      <c r="AC217" s="225"/>
    </row>
    <row r="218" spans="1:43" x14ac:dyDescent="0.25">
      <c r="V218" s="17"/>
    </row>
    <row r="219" spans="1:43" x14ac:dyDescent="0.25">
      <c r="V219" s="17"/>
    </row>
    <row r="220" spans="1:43" ht="23.25" x14ac:dyDescent="0.35">
      <c r="B220" s="24" t="s">
        <v>63</v>
      </c>
      <c r="V220" s="17"/>
      <c r="X220" s="22" t="s">
        <v>63</v>
      </c>
    </row>
    <row r="221" spans="1:43" ht="23.25" x14ac:dyDescent="0.35">
      <c r="B221" s="23" t="s">
        <v>32</v>
      </c>
      <c r="C221" s="20">
        <f>IF(X176="PAGADO",0,Y181)</f>
        <v>-7879.84</v>
      </c>
      <c r="E221" s="226" t="s">
        <v>273</v>
      </c>
      <c r="F221" s="226"/>
      <c r="G221" s="226"/>
      <c r="H221" s="226"/>
      <c r="V221" s="17"/>
      <c r="X221" s="23" t="s">
        <v>32</v>
      </c>
      <c r="Y221" s="20">
        <f>IF(B221="PAGADO",0,C226)</f>
        <v>-5840.9500000000007</v>
      </c>
      <c r="AA221" s="226" t="s">
        <v>77</v>
      </c>
      <c r="AB221" s="226"/>
      <c r="AC221" s="226"/>
      <c r="AD221" s="226"/>
    </row>
    <row r="222" spans="1:43" x14ac:dyDescent="0.25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 x14ac:dyDescent="0.25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 x14ac:dyDescent="0.25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 x14ac:dyDescent="0.25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 x14ac:dyDescent="0.25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 x14ac:dyDescent="0.3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28" t="str">
        <f>IF(Y226&lt;0,"NO PAGAR","COBRAR'")</f>
        <v>NO PAGAR</v>
      </c>
      <c r="Y227" s="228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 x14ac:dyDescent="0.35">
      <c r="B228" s="228" t="str">
        <f>IF(C226&lt;0,"NO PAGAR","COBRAR'")</f>
        <v>NO PAGAR</v>
      </c>
      <c r="C228" s="228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 x14ac:dyDescent="0.25">
      <c r="B229" s="219" t="s">
        <v>9</v>
      </c>
      <c r="C229" s="220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219" t="s">
        <v>9</v>
      </c>
      <c r="Y229" s="220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 x14ac:dyDescent="0.25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 x14ac:dyDescent="0.25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 x14ac:dyDescent="0.25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 x14ac:dyDescent="0.25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x14ac:dyDescent="0.25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x14ac:dyDescent="0.25">
      <c r="B237" s="11" t="s">
        <v>16</v>
      </c>
      <c r="C237" s="10"/>
      <c r="E237" s="221" t="s">
        <v>7</v>
      </c>
      <c r="F237" s="222"/>
      <c r="G237" s="223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21" t="s">
        <v>7</v>
      </c>
      <c r="AB237" s="222"/>
      <c r="AC237" s="223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 x14ac:dyDescent="0.25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 x14ac:dyDescent="0.25">
      <c r="B239" s="12"/>
      <c r="C239" s="10"/>
      <c r="N239" s="221" t="s">
        <v>7</v>
      </c>
      <c r="O239" s="222"/>
      <c r="P239" s="222"/>
      <c r="Q239" s="223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221" t="s">
        <v>7</v>
      </c>
      <c r="AK239" s="222"/>
      <c r="AL239" s="222"/>
      <c r="AM239" s="223"/>
      <c r="AN239" s="18">
        <f>SUM(AN223:AN238)</f>
        <v>2055</v>
      </c>
      <c r="AO239" s="3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E242" s="14"/>
      <c r="V242" s="17"/>
      <c r="X242" s="12"/>
      <c r="Y242" s="10"/>
      <c r="AA242" s="14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2"/>
      <c r="C245" s="10"/>
      <c r="V245" s="17"/>
      <c r="X245" s="12"/>
      <c r="Y245" s="10"/>
    </row>
    <row r="246" spans="2:27" x14ac:dyDescent="0.25">
      <c r="B246" s="12"/>
      <c r="C246" s="10"/>
      <c r="V246" s="17"/>
      <c r="X246" s="12"/>
      <c r="Y246" s="10"/>
    </row>
    <row r="247" spans="2:27" x14ac:dyDescent="0.25">
      <c r="B247" s="12"/>
      <c r="C247" s="10"/>
      <c r="V247" s="17"/>
      <c r="X247" s="12"/>
      <c r="Y247" s="10"/>
    </row>
    <row r="248" spans="2:27" x14ac:dyDescent="0.25">
      <c r="B248" s="11"/>
      <c r="C248" s="10"/>
      <c r="V248" s="17"/>
      <c r="X248" s="11"/>
      <c r="Y248" s="10"/>
    </row>
    <row r="249" spans="2:27" x14ac:dyDescent="0.25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 x14ac:dyDescent="0.25">
      <c r="E250" s="1" t="s">
        <v>19</v>
      </c>
      <c r="V250" s="17"/>
      <c r="AA250" s="1" t="s">
        <v>19</v>
      </c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</row>
    <row r="261" spans="2:41" x14ac:dyDescent="0.25">
      <c r="V261" s="17"/>
    </row>
    <row r="262" spans="2:41" x14ac:dyDescent="0.25">
      <c r="V262" s="17"/>
      <c r="AC262" s="224" t="s">
        <v>29</v>
      </c>
      <c r="AD262" s="224"/>
      <c r="AE262" s="224"/>
    </row>
    <row r="263" spans="2:41" x14ac:dyDescent="0.25">
      <c r="H263" s="225" t="s">
        <v>28</v>
      </c>
      <c r="I263" s="225"/>
      <c r="J263" s="225"/>
      <c r="V263" s="17"/>
      <c r="AC263" s="224"/>
      <c r="AD263" s="224"/>
      <c r="AE263" s="224"/>
    </row>
    <row r="264" spans="2:41" x14ac:dyDescent="0.25">
      <c r="H264" s="225"/>
      <c r="I264" s="225"/>
      <c r="J264" s="225"/>
      <c r="V264" s="17"/>
      <c r="AC264" s="224"/>
      <c r="AD264" s="224"/>
      <c r="AE264" s="224"/>
    </row>
    <row r="265" spans="2:41" x14ac:dyDescent="0.25">
      <c r="V265" s="17"/>
    </row>
    <row r="266" spans="2:41" x14ac:dyDescent="0.25">
      <c r="V266" s="17"/>
    </row>
    <row r="267" spans="2:41" ht="23.25" x14ac:dyDescent="0.35">
      <c r="B267" s="22" t="s">
        <v>65</v>
      </c>
      <c r="V267" s="17"/>
      <c r="X267" s="22" t="s">
        <v>65</v>
      </c>
    </row>
    <row r="268" spans="2:41" ht="23.25" x14ac:dyDescent="0.35">
      <c r="B268" s="23" t="s">
        <v>32</v>
      </c>
      <c r="C268" s="20">
        <f>IF(X221="PAGADO",0,Y226)</f>
        <v>-7007.4360000000006</v>
      </c>
      <c r="E268" s="226" t="s">
        <v>563</v>
      </c>
      <c r="F268" s="226"/>
      <c r="G268" s="226"/>
      <c r="H268" s="226"/>
      <c r="V268" s="17"/>
      <c r="X268" s="23" t="s">
        <v>32</v>
      </c>
      <c r="Y268" s="20">
        <f>IF(B268="PAGADO",0,C273)</f>
        <v>-6873.1060000000016</v>
      </c>
      <c r="AA268" s="226" t="s">
        <v>563</v>
      </c>
      <c r="AB268" s="226"/>
      <c r="AC268" s="226"/>
      <c r="AD268" s="226"/>
    </row>
    <row r="269" spans="2:41" x14ac:dyDescent="0.25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 x14ac:dyDescent="0.25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 x14ac:dyDescent="0.25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 x14ac:dyDescent="0.25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 x14ac:dyDescent="0.25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 x14ac:dyDescent="0.4">
      <c r="B274" s="227" t="str">
        <f>IF(C273&lt;0,"NO PAGAR","COBRAR")</f>
        <v>NO PAGAR</v>
      </c>
      <c r="C274" s="227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27" t="str">
        <f>IF(Y273&lt;0,"NO PAGAR","COBRAR")</f>
        <v>NO PAGAR</v>
      </c>
      <c r="Y274" s="227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 x14ac:dyDescent="0.25">
      <c r="B275" s="219" t="s">
        <v>9</v>
      </c>
      <c r="C275" s="220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219" t="s">
        <v>9</v>
      </c>
      <c r="Y275" s="220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 x14ac:dyDescent="0.25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1" t="s">
        <v>17</v>
      </c>
      <c r="C284" s="10"/>
      <c r="E284" s="221" t="s">
        <v>7</v>
      </c>
      <c r="F284" s="222"/>
      <c r="G284" s="223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21" t="s">
        <v>7</v>
      </c>
      <c r="AB284" s="222"/>
      <c r="AC284" s="223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 x14ac:dyDescent="0.25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 x14ac:dyDescent="0.25">
      <c r="B286" s="12"/>
      <c r="C286" s="10"/>
      <c r="N286" s="221" t="s">
        <v>7</v>
      </c>
      <c r="O286" s="222"/>
      <c r="P286" s="222"/>
      <c r="Q286" s="223"/>
      <c r="R286" s="18">
        <f>SUM(R270:R285)</f>
        <v>1421.24</v>
      </c>
      <c r="S286" s="3"/>
      <c r="V286" s="17"/>
      <c r="X286" s="12"/>
      <c r="Y286" s="10"/>
      <c r="AJ286" s="221" t="s">
        <v>7</v>
      </c>
      <c r="AK286" s="222"/>
      <c r="AL286" s="222"/>
      <c r="AM286" s="223"/>
      <c r="AN286" s="18">
        <f>SUM(AN270:AN285)</f>
        <v>1694.6100000000001</v>
      </c>
      <c r="AO286" s="3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E289" s="14"/>
      <c r="V289" s="17"/>
      <c r="X289" s="12"/>
      <c r="Y289" s="10"/>
      <c r="AA289" s="14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2"/>
      <c r="C291" s="10"/>
      <c r="V291" s="17"/>
      <c r="X291" s="12"/>
      <c r="Y291" s="10"/>
    </row>
    <row r="292" spans="1:43" x14ac:dyDescent="0.25">
      <c r="B292" s="12"/>
      <c r="C292" s="10"/>
      <c r="V292" s="17"/>
      <c r="X292" s="12"/>
      <c r="Y292" s="10"/>
    </row>
    <row r="293" spans="1:43" x14ac:dyDescent="0.25">
      <c r="B293" s="12"/>
      <c r="C293" s="10"/>
      <c r="V293" s="17"/>
      <c r="X293" s="12"/>
      <c r="Y293" s="10"/>
    </row>
    <row r="294" spans="1:43" x14ac:dyDescent="0.25">
      <c r="B294" s="11"/>
      <c r="C294" s="10"/>
      <c r="V294" s="17"/>
      <c r="X294" s="11"/>
      <c r="Y294" s="10"/>
    </row>
    <row r="295" spans="1:43" x14ac:dyDescent="0.25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 x14ac:dyDescent="0.25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 x14ac:dyDescent="0.25">
      <c r="E297" s="1" t="s">
        <v>19</v>
      </c>
      <c r="V297" s="17"/>
      <c r="AA297" s="1" t="s">
        <v>19</v>
      </c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V301" s="17"/>
    </row>
    <row r="302" spans="1:43" x14ac:dyDescent="0.25">
      <c r="V302" s="17"/>
    </row>
    <row r="303" spans="1:43" x14ac:dyDescent="0.25">
      <c r="V303" s="17"/>
    </row>
    <row r="304" spans="1:43" x14ac:dyDescent="0.2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 x14ac:dyDescent="0.2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 x14ac:dyDescent="0.2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 x14ac:dyDescent="0.25">
      <c r="V307" s="17"/>
    </row>
    <row r="308" spans="1:43" x14ac:dyDescent="0.25">
      <c r="H308" s="225" t="s">
        <v>30</v>
      </c>
      <c r="I308" s="225"/>
      <c r="J308" s="225"/>
      <c r="V308" s="17"/>
      <c r="AA308" s="225" t="s">
        <v>31</v>
      </c>
      <c r="AB308" s="225"/>
      <c r="AC308" s="225"/>
    </row>
    <row r="309" spans="1:43" x14ac:dyDescent="0.25">
      <c r="H309" s="225"/>
      <c r="I309" s="225"/>
      <c r="J309" s="225"/>
      <c r="V309" s="17"/>
      <c r="AA309" s="225"/>
      <c r="AB309" s="225"/>
      <c r="AC309" s="225"/>
    </row>
    <row r="310" spans="1:43" x14ac:dyDescent="0.25">
      <c r="V310" s="17"/>
    </row>
    <row r="311" spans="1:43" x14ac:dyDescent="0.25">
      <c r="V311" s="17"/>
    </row>
    <row r="312" spans="1:43" ht="23.25" x14ac:dyDescent="0.35">
      <c r="B312" s="24" t="s">
        <v>65</v>
      </c>
      <c r="V312" s="17"/>
      <c r="X312" s="22" t="s">
        <v>65</v>
      </c>
    </row>
    <row r="313" spans="1:43" ht="23.25" x14ac:dyDescent="0.35">
      <c r="B313" s="23" t="s">
        <v>32</v>
      </c>
      <c r="C313" s="20">
        <f>IF(X268="PAGADO",0,Y273)</f>
        <v>-8817.6660000000029</v>
      </c>
      <c r="E313" s="226" t="s">
        <v>273</v>
      </c>
      <c r="F313" s="226"/>
      <c r="G313" s="226"/>
      <c r="H313" s="226"/>
      <c r="V313" s="17"/>
      <c r="X313" s="23" t="s">
        <v>32</v>
      </c>
      <c r="Y313" s="20">
        <f>IF(B1045="PAGADO",0,C318)</f>
        <v>-6076.113000000003</v>
      </c>
      <c r="AA313" s="226" t="s">
        <v>563</v>
      </c>
      <c r="AB313" s="226"/>
      <c r="AC313" s="226"/>
      <c r="AD313" s="226"/>
    </row>
    <row r="314" spans="1:43" x14ac:dyDescent="0.25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 x14ac:dyDescent="0.25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 x14ac:dyDescent="0.25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 x14ac:dyDescent="0.25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 x14ac:dyDescent="0.25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 x14ac:dyDescent="0.3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28" t="str">
        <f>IF(Y318&lt;0,"NO PAGAR","COBRAR'")</f>
        <v>NO PAGAR</v>
      </c>
      <c r="Y319" s="228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 x14ac:dyDescent="0.35">
      <c r="B320" s="228" t="str">
        <f>IF(C318&lt;0,"NO PAGAR","COBRAR'")</f>
        <v>NO PAGAR</v>
      </c>
      <c r="C320" s="228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 x14ac:dyDescent="0.25">
      <c r="B321" s="219" t="s">
        <v>9</v>
      </c>
      <c r="C321" s="220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219" t="s">
        <v>9</v>
      </c>
      <c r="Y321" s="220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 x14ac:dyDescent="0.25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 x14ac:dyDescent="0.25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 x14ac:dyDescent="0.25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 x14ac:dyDescent="0.25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 x14ac:dyDescent="0.25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 x14ac:dyDescent="0.25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 x14ac:dyDescent="0.25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x14ac:dyDescent="0.25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21" t="s">
        <v>7</v>
      </c>
      <c r="AB329" s="222"/>
      <c r="AC329" s="223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 x14ac:dyDescent="0.25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 x14ac:dyDescent="0.25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221" t="s">
        <v>7</v>
      </c>
      <c r="O331" s="222"/>
      <c r="P331" s="222"/>
      <c r="Q331" s="223"/>
      <c r="R331" s="18">
        <f>SUM(R315:R330)</f>
        <v>350</v>
      </c>
      <c r="S331" s="3"/>
      <c r="V331" s="17"/>
      <c r="X331" s="12"/>
      <c r="Y331" s="10"/>
      <c r="AJ331" s="221" t="s">
        <v>7</v>
      </c>
      <c r="AK331" s="222"/>
      <c r="AL331" s="222"/>
      <c r="AM331" s="223"/>
      <c r="AN331" s="18">
        <f>SUM(AN315:AN330)</f>
        <v>290</v>
      </c>
      <c r="AO331" s="3"/>
    </row>
    <row r="332" spans="2:41" x14ac:dyDescent="0.25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 x14ac:dyDescent="0.25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 x14ac:dyDescent="0.25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 x14ac:dyDescent="0.25">
      <c r="B335" s="12"/>
      <c r="C335" s="10"/>
      <c r="E335" s="221" t="s">
        <v>7</v>
      </c>
      <c r="F335" s="222"/>
      <c r="G335" s="223"/>
      <c r="H335" s="5">
        <f>SUM(H315:H334)</f>
        <v>4138.74</v>
      </c>
      <c r="V335" s="17"/>
      <c r="X335" s="80"/>
      <c r="Y335" s="81"/>
      <c r="AA335" s="1" t="s">
        <v>19</v>
      </c>
    </row>
    <row r="336" spans="2:41" x14ac:dyDescent="0.25">
      <c r="B336" s="12"/>
      <c r="C336" s="10"/>
      <c r="E336" s="13"/>
      <c r="F336" s="13"/>
      <c r="G336" s="13"/>
      <c r="V336" s="17"/>
      <c r="X336" s="78"/>
      <c r="Y336" s="79"/>
    </row>
    <row r="337" spans="2:25" x14ac:dyDescent="0.25">
      <c r="B337" s="12"/>
      <c r="C337" s="10"/>
      <c r="V337" s="17"/>
      <c r="X337" s="78"/>
      <c r="Y337" s="79"/>
    </row>
    <row r="338" spans="2:25" x14ac:dyDescent="0.25">
      <c r="B338" s="12"/>
      <c r="C338" s="10"/>
      <c r="V338" s="17"/>
    </row>
    <row r="339" spans="2:25" x14ac:dyDescent="0.25">
      <c r="B339" s="12"/>
      <c r="C339" s="10"/>
      <c r="V339" s="17"/>
    </row>
    <row r="340" spans="2:25" x14ac:dyDescent="0.25">
      <c r="B340" s="11"/>
      <c r="C340" s="10"/>
      <c r="E340" s="14"/>
      <c r="V340" s="17"/>
    </row>
    <row r="341" spans="2:25" x14ac:dyDescent="0.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 x14ac:dyDescent="0.25">
      <c r="V342" s="17"/>
    </row>
    <row r="343" spans="2:25" x14ac:dyDescent="0.25">
      <c r="V343" s="17"/>
    </row>
    <row r="344" spans="2:25" x14ac:dyDescent="0.25">
      <c r="V344" s="17"/>
    </row>
    <row r="345" spans="2:25" x14ac:dyDescent="0.25">
      <c r="V345" s="17"/>
    </row>
    <row r="346" spans="2:25" x14ac:dyDescent="0.25">
      <c r="V346" s="17"/>
    </row>
    <row r="347" spans="2:25" x14ac:dyDescent="0.25">
      <c r="E347" t="s">
        <v>21</v>
      </c>
      <c r="V347" s="17"/>
    </row>
    <row r="348" spans="2:25" x14ac:dyDescent="0.25">
      <c r="E348" s="1" t="s">
        <v>19</v>
      </c>
      <c r="V348" s="17"/>
    </row>
    <row r="349" spans="2:25" x14ac:dyDescent="0.25">
      <c r="V349" s="17"/>
    </row>
    <row r="350" spans="2:25" x14ac:dyDescent="0.25">
      <c r="V350" s="17"/>
    </row>
    <row r="351" spans="2:25" x14ac:dyDescent="0.25">
      <c r="V351" s="17"/>
    </row>
    <row r="352" spans="2:25" x14ac:dyDescent="0.25">
      <c r="V352" s="17"/>
    </row>
    <row r="353" spans="2:41" x14ac:dyDescent="0.25">
      <c r="V353" s="17"/>
    </row>
    <row r="354" spans="2:41" x14ac:dyDescent="0.25">
      <c r="V354" s="17"/>
    </row>
    <row r="355" spans="2:41" x14ac:dyDescent="0.25">
      <c r="V355" s="17"/>
    </row>
    <row r="356" spans="2:41" ht="24" customHeight="1" x14ac:dyDescent="0.4">
      <c r="H356" s="75" t="s">
        <v>28</v>
      </c>
      <c r="J356" s="75"/>
      <c r="V356" s="17"/>
    </row>
    <row r="357" spans="2:41" ht="15" customHeight="1" x14ac:dyDescent="0.4">
      <c r="H357" s="75"/>
      <c r="J357" s="75"/>
      <c r="V357" s="17"/>
    </row>
    <row r="358" spans="2:41" x14ac:dyDescent="0.25">
      <c r="V358" s="17"/>
      <c r="X358" s="238" t="s">
        <v>64</v>
      </c>
      <c r="AC358" s="232" t="s">
        <v>29</v>
      </c>
      <c r="AD358" s="232"/>
      <c r="AE358" s="232"/>
    </row>
    <row r="359" spans="2:41" x14ac:dyDescent="0.25">
      <c r="V359" s="17"/>
      <c r="X359" s="238"/>
      <c r="AC359" s="232"/>
      <c r="AD359" s="232"/>
      <c r="AE359" s="232"/>
    </row>
    <row r="360" spans="2:41" ht="23.25" x14ac:dyDescent="0.35">
      <c r="B360" s="22" t="s">
        <v>64</v>
      </c>
      <c r="V360" s="17"/>
      <c r="X360" s="238"/>
      <c r="AC360" s="232"/>
      <c r="AD360" s="232"/>
      <c r="AE360" s="232"/>
    </row>
    <row r="361" spans="2:41" ht="23.25" x14ac:dyDescent="0.35">
      <c r="B361" s="23" t="s">
        <v>32</v>
      </c>
      <c r="C361" s="20">
        <f>IF(X313="PAGADO",0,Y318)</f>
        <v>-5949.8130000000028</v>
      </c>
      <c r="E361" s="226" t="s">
        <v>273</v>
      </c>
      <c r="F361" s="226"/>
      <c r="G361" s="226"/>
      <c r="H361" s="226"/>
      <c r="V361" s="17"/>
      <c r="X361" s="23" t="s">
        <v>32</v>
      </c>
      <c r="Y361" s="20">
        <f>IF(B361="PAGADO",0,C366)</f>
        <v>-8314.8130000000019</v>
      </c>
      <c r="AA361" s="226" t="s">
        <v>77</v>
      </c>
      <c r="AB361" s="226"/>
      <c r="AC361" s="226"/>
      <c r="AD361" s="226"/>
    </row>
    <row r="362" spans="2:41" x14ac:dyDescent="0.25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 x14ac:dyDescent="0.25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 x14ac:dyDescent="0.25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 x14ac:dyDescent="0.25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 x14ac:dyDescent="0.25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 x14ac:dyDescent="0.4">
      <c r="B367" s="227" t="str">
        <f>IF(C366&lt;0,"NO PAGAR","COBRAR")</f>
        <v>NO PAGAR</v>
      </c>
      <c r="C367" s="227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27" t="str">
        <f>IF(Y366&lt;0,"NO PAGAR","COBRAR")</f>
        <v>NO PAGAR</v>
      </c>
      <c r="Y367" s="227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 x14ac:dyDescent="0.25">
      <c r="B368" s="219" t="s">
        <v>9</v>
      </c>
      <c r="C368" s="220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219" t="s">
        <v>9</v>
      </c>
      <c r="Y368" s="220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 x14ac:dyDescent="0.25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 x14ac:dyDescent="0.25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 x14ac:dyDescent="0.25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 x14ac:dyDescent="0.25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 x14ac:dyDescent="0.25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21" t="s">
        <v>7</v>
      </c>
      <c r="AK373" s="222"/>
      <c r="AL373" s="222"/>
      <c r="AM373" s="223"/>
      <c r="AN373" s="18">
        <f>SUM(AN363:AN372)</f>
        <v>1473.73</v>
      </c>
      <c r="AO373" s="3"/>
    </row>
    <row r="374" spans="2:46" x14ac:dyDescent="0.25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221" t="s">
        <v>7</v>
      </c>
      <c r="AB374" s="222"/>
      <c r="AC374" s="223"/>
      <c r="AD374" s="5">
        <f>SUM(AD363:AD373)</f>
        <v>1134.3757450000001</v>
      </c>
      <c r="AE374" s="3"/>
    </row>
    <row r="375" spans="2:46" x14ac:dyDescent="0.25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 x14ac:dyDescent="0.25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 x14ac:dyDescent="0.25">
      <c r="B377" s="11" t="s">
        <v>17</v>
      </c>
      <c r="C377" s="10"/>
      <c r="E377" s="221" t="s">
        <v>7</v>
      </c>
      <c r="F377" s="222"/>
      <c r="G377" s="223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 x14ac:dyDescent="0.25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 x14ac:dyDescent="0.25">
      <c r="B379" s="12"/>
      <c r="C379" s="10"/>
      <c r="N379" s="221" t="s">
        <v>7</v>
      </c>
      <c r="O379" s="222"/>
      <c r="P379" s="222"/>
      <c r="Q379" s="223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 x14ac:dyDescent="0.25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 x14ac:dyDescent="0.25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 x14ac:dyDescent="0.25">
      <c r="D382" t="s">
        <v>22</v>
      </c>
      <c r="E382" s="1" t="s">
        <v>19</v>
      </c>
      <c r="V382" s="17"/>
    </row>
    <row r="383" spans="2:46" x14ac:dyDescent="0.25">
      <c r="E383" s="1"/>
      <c r="V383" s="17"/>
    </row>
    <row r="384" spans="2:46" x14ac:dyDescent="0.25">
      <c r="E384" s="1"/>
      <c r="V384" s="17"/>
    </row>
    <row r="385" spans="1:43" x14ac:dyDescent="0.25">
      <c r="E385" s="1"/>
      <c r="V385" s="17"/>
    </row>
    <row r="386" spans="1:43" x14ac:dyDescent="0.25">
      <c r="E386" s="1"/>
      <c r="V386" s="17"/>
    </row>
    <row r="387" spans="1:43" x14ac:dyDescent="0.25">
      <c r="E387" s="1"/>
      <c r="V387" s="17"/>
    </row>
    <row r="388" spans="1:43" x14ac:dyDescent="0.25">
      <c r="E388" s="1"/>
      <c r="V388" s="17"/>
    </row>
    <row r="389" spans="1:43" x14ac:dyDescent="0.25">
      <c r="V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 x14ac:dyDescent="0.2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 x14ac:dyDescent="0.25">
      <c r="V393" s="17"/>
    </row>
    <row r="394" spans="1:43" ht="15" customHeight="1" x14ac:dyDescent="0.4">
      <c r="I394" s="75"/>
      <c r="J394" s="75"/>
      <c r="V394" s="17"/>
      <c r="AA394" s="225" t="s">
        <v>31</v>
      </c>
      <c r="AB394" s="225"/>
      <c r="AC394" s="225"/>
    </row>
    <row r="395" spans="1:43" ht="15" customHeight="1" x14ac:dyDescent="0.4">
      <c r="H395" s="75"/>
      <c r="I395" s="75"/>
      <c r="J395" s="75"/>
      <c r="V395" s="17"/>
      <c r="AA395" s="225"/>
      <c r="AB395" s="225"/>
      <c r="AC395" s="225"/>
    </row>
    <row r="396" spans="1:43" x14ac:dyDescent="0.25">
      <c r="B396" s="240" t="s">
        <v>64</v>
      </c>
      <c r="F396" s="239" t="s">
        <v>30</v>
      </c>
      <c r="G396" s="239"/>
      <c r="H396" s="239"/>
      <c r="V396" s="17"/>
    </row>
    <row r="397" spans="1:43" x14ac:dyDescent="0.25">
      <c r="B397" s="240"/>
      <c r="F397" s="239"/>
      <c r="G397" s="239"/>
      <c r="H397" s="239"/>
      <c r="V397" s="17"/>
    </row>
    <row r="398" spans="1:43" ht="26.25" customHeight="1" x14ac:dyDescent="0.35">
      <c r="B398" s="240"/>
      <c r="F398" s="239"/>
      <c r="G398" s="239"/>
      <c r="H398" s="239"/>
      <c r="V398" s="17"/>
      <c r="X398" s="22" t="s">
        <v>64</v>
      </c>
    </row>
    <row r="399" spans="1:43" ht="23.25" x14ac:dyDescent="0.35">
      <c r="B399" s="23" t="s">
        <v>32</v>
      </c>
      <c r="C399" s="20">
        <f>IF(X361="PAGADO",0,Y366)</f>
        <v>-9408.5502550000019</v>
      </c>
      <c r="E399" s="226" t="s">
        <v>77</v>
      </c>
      <c r="F399" s="226"/>
      <c r="G399" s="226"/>
      <c r="H399" s="226"/>
      <c r="V399" s="17"/>
      <c r="X399" s="23" t="s">
        <v>32</v>
      </c>
      <c r="Y399" s="20">
        <f>IF(B1138="PAGADO",0,C404)</f>
        <v>-4920.3502550000012</v>
      </c>
      <c r="AA399" s="226" t="s">
        <v>563</v>
      </c>
      <c r="AB399" s="226"/>
      <c r="AC399" s="226"/>
      <c r="AD399" s="226"/>
    </row>
    <row r="400" spans="1:43" x14ac:dyDescent="0.25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 x14ac:dyDescent="0.25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 x14ac:dyDescent="0.25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 x14ac:dyDescent="0.25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 x14ac:dyDescent="0.25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 x14ac:dyDescent="0.3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28" t="str">
        <f>IF(Y404&lt;0,"NO PAGAR","COBRAR'")</f>
        <v>NO PAGAR</v>
      </c>
      <c r="Y405" s="228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 x14ac:dyDescent="0.35">
      <c r="B406" s="228" t="str">
        <f>IF(C404&lt;0,"NO PAGAR","COBRAR'")</f>
        <v>NO PAGAR</v>
      </c>
      <c r="C406" s="228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 x14ac:dyDescent="0.25">
      <c r="B407" s="219" t="s">
        <v>9</v>
      </c>
      <c r="C407" s="220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219" t="s">
        <v>9</v>
      </c>
      <c r="Y407" s="220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 x14ac:dyDescent="0.25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21" t="s">
        <v>7</v>
      </c>
      <c r="AK409" s="222"/>
      <c r="AL409" s="222"/>
      <c r="AM409" s="223"/>
      <c r="AN409" s="18">
        <f>SUM(AN401:AN408)</f>
        <v>1710.75</v>
      </c>
      <c r="AO409" s="3"/>
    </row>
    <row r="410" spans="2:41" x14ac:dyDescent="0.25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 x14ac:dyDescent="0.25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 x14ac:dyDescent="0.25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 x14ac:dyDescent="0.25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 x14ac:dyDescent="0.25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 x14ac:dyDescent="0.25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21" t="s">
        <v>7</v>
      </c>
      <c r="AB415" s="222"/>
      <c r="AC415" s="223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 x14ac:dyDescent="0.25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 x14ac:dyDescent="0.25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221" t="s">
        <v>7</v>
      </c>
      <c r="O417" s="222"/>
      <c r="P417" s="222"/>
      <c r="Q417" s="223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 x14ac:dyDescent="0.25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 x14ac:dyDescent="0.25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 x14ac:dyDescent="0.25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 x14ac:dyDescent="0.25">
      <c r="B421" s="12"/>
      <c r="C421" s="10"/>
      <c r="E421" s="221" t="s">
        <v>7</v>
      </c>
      <c r="F421" s="222"/>
      <c r="G421" s="223"/>
      <c r="H421" s="5">
        <f>SUM(H401:H420)</f>
        <v>5050</v>
      </c>
      <c r="V421" s="17"/>
      <c r="X421" s="12"/>
      <c r="Y421" s="10"/>
    </row>
    <row r="422" spans="2:40" x14ac:dyDescent="0.25">
      <c r="B422" s="11"/>
      <c r="C422" s="10"/>
      <c r="E422" s="14"/>
      <c r="H422" t="s">
        <v>852</v>
      </c>
      <c r="V422" s="17"/>
      <c r="X422" s="11"/>
      <c r="Y422" s="10"/>
    </row>
    <row r="423" spans="2:40" x14ac:dyDescent="0.25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 x14ac:dyDescent="0.25">
      <c r="E424" t="s">
        <v>21</v>
      </c>
      <c r="V424" s="17"/>
      <c r="AA424" s="1" t="s">
        <v>19</v>
      </c>
    </row>
    <row r="425" spans="2:40" x14ac:dyDescent="0.25">
      <c r="E425" s="1" t="s">
        <v>19</v>
      </c>
      <c r="V425" s="17"/>
    </row>
    <row r="426" spans="2:40" x14ac:dyDescent="0.25">
      <c r="V426" s="17"/>
    </row>
    <row r="427" spans="2:40" x14ac:dyDescent="0.25">
      <c r="V427" s="17"/>
    </row>
    <row r="428" spans="2:40" x14ac:dyDescent="0.25">
      <c r="V428" s="17"/>
    </row>
    <row r="429" spans="2:40" x14ac:dyDescent="0.25">
      <c r="V429" s="17"/>
    </row>
    <row r="430" spans="2:40" ht="15" customHeight="1" x14ac:dyDescent="0.35">
      <c r="V430" s="17"/>
      <c r="AC430" s="24"/>
      <c r="AD430" s="24"/>
      <c r="AE430" s="24"/>
      <c r="AN430" s="55"/>
    </row>
    <row r="431" spans="2:40" ht="15" customHeight="1" x14ac:dyDescent="0.4">
      <c r="I431" s="75"/>
      <c r="J431" s="75"/>
      <c r="V431" s="17"/>
      <c r="AC431" s="24"/>
      <c r="AD431" s="24"/>
      <c r="AE431" s="24"/>
      <c r="AN431" s="55"/>
    </row>
    <row r="432" spans="2:40" ht="15" customHeight="1" x14ac:dyDescent="0.4">
      <c r="I432" s="75"/>
      <c r="J432" s="75"/>
      <c r="V432" s="17"/>
      <c r="AC432" s="24"/>
      <c r="AD432" s="24"/>
      <c r="AE432" s="24"/>
      <c r="AN432" s="55"/>
    </row>
    <row r="433" spans="2:41" x14ac:dyDescent="0.25">
      <c r="V433" s="17"/>
      <c r="AN433" s="55"/>
    </row>
    <row r="434" spans="2:41" ht="26.25" x14ac:dyDescent="0.4">
      <c r="H434" s="75" t="s">
        <v>28</v>
      </c>
      <c r="V434" s="17"/>
      <c r="AB434" s="224" t="s">
        <v>29</v>
      </c>
      <c r="AC434" s="224"/>
      <c r="AN434" s="55"/>
    </row>
    <row r="435" spans="2:41" ht="26.25" x14ac:dyDescent="0.4">
      <c r="B435" s="22" t="s">
        <v>66</v>
      </c>
      <c r="H435" s="75"/>
      <c r="V435" s="17"/>
      <c r="X435" s="22" t="s">
        <v>66</v>
      </c>
      <c r="AN435" s="55"/>
    </row>
    <row r="436" spans="2:41" ht="23.25" x14ac:dyDescent="0.3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26" t="s">
        <v>563</v>
      </c>
      <c r="AB436" s="226"/>
      <c r="AC436" s="226"/>
      <c r="AD436" s="226"/>
      <c r="AN436" s="55"/>
    </row>
    <row r="437" spans="2:41" x14ac:dyDescent="0.25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 x14ac:dyDescent="0.25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 x14ac:dyDescent="0.35">
      <c r="B439" s="1" t="s">
        <v>24</v>
      </c>
      <c r="C439" s="19">
        <f>IF(C436&gt;0,C436+C437,C437)</f>
        <v>1327.25</v>
      </c>
      <c r="E439" s="226" t="s">
        <v>273</v>
      </c>
      <c r="F439" s="226"/>
      <c r="G439" s="226"/>
      <c r="H439" s="226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 x14ac:dyDescent="0.25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 x14ac:dyDescent="0.25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 x14ac:dyDescent="0.4">
      <c r="B442" s="227" t="str">
        <f>IF(C441&lt;0,"NO PAGAR","COBRAR")</f>
        <v>NO PAGAR</v>
      </c>
      <c r="C442" s="227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27" t="str">
        <f>IF(Y441&lt;0,"NO PAGAR","COBRAR")</f>
        <v>NO PAGAR</v>
      </c>
      <c r="Y442" s="227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 x14ac:dyDescent="0.25">
      <c r="B443" s="219" t="s">
        <v>9</v>
      </c>
      <c r="C443" s="220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219" t="s">
        <v>9</v>
      </c>
      <c r="Y443" s="22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21" t="s">
        <v>7</v>
      </c>
      <c r="AK448" s="222"/>
      <c r="AL448" s="222"/>
      <c r="AM448" s="223"/>
      <c r="AN448" s="18">
        <f>SUM(AN440:AN447)</f>
        <v>1128.7</v>
      </c>
      <c r="AO448" s="3"/>
    </row>
    <row r="449" spans="2:42" x14ac:dyDescent="0.25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 x14ac:dyDescent="0.2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 x14ac:dyDescent="0.25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 x14ac:dyDescent="0.25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221" t="s">
        <v>7</v>
      </c>
      <c r="AB452" s="222"/>
      <c r="AC452" s="223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 x14ac:dyDescent="0.25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 x14ac:dyDescent="0.25">
      <c r="B454" s="12"/>
      <c r="C454" s="10"/>
      <c r="E454" s="4"/>
      <c r="F454" s="3"/>
      <c r="G454" s="3"/>
      <c r="H454" s="5"/>
      <c r="N454" s="221" t="s">
        <v>7</v>
      </c>
      <c r="O454" s="222"/>
      <c r="P454" s="222"/>
      <c r="Q454" s="223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 x14ac:dyDescent="0.25">
      <c r="B455" s="12"/>
      <c r="C455" s="10"/>
      <c r="E455" s="221" t="s">
        <v>7</v>
      </c>
      <c r="F455" s="222"/>
      <c r="G455" s="223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 x14ac:dyDescent="0.25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 x14ac:dyDescent="0.25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 x14ac:dyDescent="0.25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 x14ac:dyDescent="0.25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 x14ac:dyDescent="0.25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 x14ac:dyDescent="0.25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 x14ac:dyDescent="0.25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 x14ac:dyDescent="0.25">
      <c r="E463" s="1" t="s">
        <v>19</v>
      </c>
      <c r="V463" s="17"/>
      <c r="AN463" s="131">
        <f>SUM(AN451:AN462)</f>
        <v>853.5089999999999</v>
      </c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ht="29.25" customHeight="1" x14ac:dyDescent="0.4">
      <c r="H471" s="75" t="s">
        <v>30</v>
      </c>
      <c r="J471" s="75"/>
      <c r="V471" s="17"/>
      <c r="AA471" s="225" t="s">
        <v>31</v>
      </c>
      <c r="AB471" s="225"/>
      <c r="AC471" s="225"/>
    </row>
    <row r="472" spans="1:43" ht="15" customHeight="1" x14ac:dyDescent="0.4">
      <c r="H472" s="75"/>
      <c r="J472" s="75"/>
      <c r="V472" s="17"/>
      <c r="AA472" s="225"/>
      <c r="AB472" s="225"/>
      <c r="AC472" s="225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32</v>
      </c>
      <c r="C474" s="20">
        <f>IF(X436="PAGADO",0,Y441)</f>
        <v>-8383.4392550000011</v>
      </c>
      <c r="E474" s="226" t="s">
        <v>273</v>
      </c>
      <c r="F474" s="226"/>
      <c r="G474" s="226"/>
      <c r="H474" s="226"/>
      <c r="V474" s="17"/>
      <c r="X474" s="23" t="s">
        <v>32</v>
      </c>
      <c r="Y474" s="20">
        <f>IF(B1235="PAGADO",0,C479)</f>
        <v>-5841.0592550000019</v>
      </c>
      <c r="AA474" s="226" t="s">
        <v>563</v>
      </c>
      <c r="AB474" s="226"/>
      <c r="AC474" s="226"/>
      <c r="AD474" s="226"/>
    </row>
    <row r="475" spans="1:43" x14ac:dyDescent="0.25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 x14ac:dyDescent="0.25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 x14ac:dyDescent="0.25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 x14ac:dyDescent="0.25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 x14ac:dyDescent="0.3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28" t="str">
        <f>IF(Y479&lt;0,"NO PAGAR","COBRAR'")</f>
        <v>NO PAGAR</v>
      </c>
      <c r="Y480" s="228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 x14ac:dyDescent="0.35">
      <c r="B481" s="228" t="str">
        <f>IF(C479&lt;0,"NO PAGAR","COBRAR'")</f>
        <v>NO PAGAR</v>
      </c>
      <c r="C481" s="228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 x14ac:dyDescent="0.25">
      <c r="B482" s="219" t="s">
        <v>9</v>
      </c>
      <c r="C482" s="220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219" t="s">
        <v>9</v>
      </c>
      <c r="Y482" s="220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953</v>
      </c>
      <c r="C490" s="10">
        <v>97.33</v>
      </c>
      <c r="E490" s="221" t="s">
        <v>7</v>
      </c>
      <c r="F490" s="222"/>
      <c r="G490" s="223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21" t="s">
        <v>7</v>
      </c>
      <c r="AB490" s="222"/>
      <c r="AC490" s="223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21" t="s">
        <v>7</v>
      </c>
      <c r="O492" s="222"/>
      <c r="P492" s="222"/>
      <c r="Q492" s="223"/>
      <c r="R492" s="18">
        <f>SUM(R476:R491)</f>
        <v>391.7</v>
      </c>
      <c r="S492" s="3"/>
      <c r="V492" s="17"/>
      <c r="X492" s="12"/>
      <c r="Y492" s="10"/>
      <c r="AJ492" s="221" t="s">
        <v>7</v>
      </c>
      <c r="AK492" s="222"/>
      <c r="AL492" s="222"/>
      <c r="AM492" s="223"/>
      <c r="AN492" s="18">
        <f>SUM(AN476:AN491)</f>
        <v>2175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 x14ac:dyDescent="0.3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 x14ac:dyDescent="0.3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 x14ac:dyDescent="0.3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 x14ac:dyDescent="0.3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 x14ac:dyDescent="0.3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 x14ac:dyDescent="0.25">
      <c r="V499" s="17"/>
      <c r="AN499" s="154">
        <f>SUM(AN493:AN498)</f>
        <v>411.45499999999998</v>
      </c>
    </row>
    <row r="500" spans="9:42" x14ac:dyDescent="0.25">
      <c r="V500" s="17"/>
    </row>
    <row r="501" spans="9:42" x14ac:dyDescent="0.25">
      <c r="V501" s="17"/>
    </row>
    <row r="502" spans="9:42" x14ac:dyDescent="0.25">
      <c r="V502" s="17"/>
    </row>
    <row r="503" spans="9:42" x14ac:dyDescent="0.25">
      <c r="V503" s="17"/>
    </row>
    <row r="504" spans="9:42" x14ac:dyDescent="0.25">
      <c r="V504" s="17"/>
    </row>
    <row r="505" spans="9:42" x14ac:dyDescent="0.25">
      <c r="V505" s="17"/>
    </row>
    <row r="506" spans="9:42" x14ac:dyDescent="0.25">
      <c r="V506" s="17"/>
    </row>
    <row r="507" spans="9:42" x14ac:dyDescent="0.25">
      <c r="V507" s="17"/>
    </row>
    <row r="508" spans="9:42" x14ac:dyDescent="0.25">
      <c r="V508" s="17"/>
    </row>
    <row r="509" spans="9:42" x14ac:dyDescent="0.25">
      <c r="V509" s="17"/>
    </row>
    <row r="510" spans="9:42" x14ac:dyDescent="0.25">
      <c r="V510" s="17"/>
    </row>
    <row r="511" spans="9:42" x14ac:dyDescent="0.25">
      <c r="V511" s="17"/>
    </row>
    <row r="512" spans="9:42" ht="26.25" x14ac:dyDescent="0.4">
      <c r="I512" s="75"/>
      <c r="V512" s="17"/>
    </row>
    <row r="513" spans="2:41" ht="26.25" x14ac:dyDescent="0.4">
      <c r="I513" s="75"/>
      <c r="V513" s="17"/>
    </row>
    <row r="514" spans="2:41" ht="25.5" customHeight="1" x14ac:dyDescent="0.25">
      <c r="V514" s="17"/>
      <c r="AC514" s="224" t="s">
        <v>29</v>
      </c>
      <c r="AD514" s="224"/>
      <c r="AE514" s="224"/>
    </row>
    <row r="515" spans="2:41" ht="24" customHeight="1" x14ac:dyDescent="0.4">
      <c r="H515" s="75" t="s">
        <v>28</v>
      </c>
      <c r="J515" s="75"/>
      <c r="V515" s="17"/>
      <c r="AC515" s="224"/>
      <c r="AD515" s="224"/>
      <c r="AE515" s="224"/>
    </row>
    <row r="516" spans="2:41" ht="23.25" x14ac:dyDescent="0.35">
      <c r="B516" s="22" t="s">
        <v>67</v>
      </c>
      <c r="V516" s="17"/>
      <c r="X516" s="22" t="s">
        <v>67</v>
      </c>
    </row>
    <row r="517" spans="2:41" ht="18.75" customHeight="1" x14ac:dyDescent="0.35">
      <c r="B517" s="23" t="s">
        <v>32</v>
      </c>
      <c r="C517" s="20">
        <f>IF(X474="PAGADO",0,Y479)</f>
        <v>-5427.5192550000011</v>
      </c>
      <c r="E517" s="226" t="s">
        <v>77</v>
      </c>
      <c r="F517" s="226"/>
      <c r="G517" s="226"/>
      <c r="H517" s="226"/>
      <c r="V517" s="17"/>
      <c r="X517" s="23" t="s">
        <v>32</v>
      </c>
      <c r="Y517" s="20">
        <f>IF(B517="PAGADO",0,C522)</f>
        <v>-7974.349255000001</v>
      </c>
      <c r="AA517" s="226" t="s">
        <v>563</v>
      </c>
      <c r="AB517" s="226"/>
      <c r="AC517" s="226"/>
      <c r="AD517" s="226"/>
    </row>
    <row r="518" spans="2:41" x14ac:dyDescent="0.25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 x14ac:dyDescent="0.25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 x14ac:dyDescent="0.25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 x14ac:dyDescent="0.25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 x14ac:dyDescent="0.25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 x14ac:dyDescent="0.4">
      <c r="B523" s="227" t="str">
        <f>IF(C522&lt;0,"NO PAGAR","COBRAR")</f>
        <v>NO PAGAR</v>
      </c>
      <c r="C523" s="227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27" t="str">
        <f>IF(Y522&lt;0,"NO PAGAR","COBRAR")</f>
        <v>NO PAGAR</v>
      </c>
      <c r="Y523" s="227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 x14ac:dyDescent="0.25">
      <c r="B524" s="219" t="s">
        <v>9</v>
      </c>
      <c r="C524" s="220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219" t="s">
        <v>9</v>
      </c>
      <c r="Y524" s="220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 x14ac:dyDescent="0.25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 x14ac:dyDescent="0.25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1023</v>
      </c>
      <c r="C533" s="10">
        <v>345.55</v>
      </c>
      <c r="E533" s="221" t="s">
        <v>7</v>
      </c>
      <c r="F533" s="222"/>
      <c r="G533" s="223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30" t="s">
        <v>7</v>
      </c>
      <c r="AB533" s="230"/>
      <c r="AC533" s="230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 x14ac:dyDescent="0.25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 x14ac:dyDescent="0.3">
      <c r="B535" s="12"/>
      <c r="C535" s="10"/>
      <c r="N535" s="221" t="s">
        <v>7</v>
      </c>
      <c r="O535" s="222"/>
      <c r="P535" s="222"/>
      <c r="Q535" s="223"/>
      <c r="R535" s="18">
        <f>SUM(R519:R534)</f>
        <v>2411.2800000000002</v>
      </c>
      <c r="S535" s="3"/>
      <c r="V535" s="17"/>
      <c r="X535" s="12"/>
      <c r="Y535" s="10"/>
      <c r="AJ535" s="221" t="s">
        <v>7</v>
      </c>
      <c r="AK535" s="222"/>
      <c r="AL535" s="222"/>
      <c r="AM535" s="223"/>
      <c r="AN535" s="18">
        <f>SUM(AN519:AN534)</f>
        <v>210</v>
      </c>
      <c r="AO535" s="3"/>
    </row>
    <row r="536" spans="2:41" ht="27" thickBot="1" x14ac:dyDescent="0.3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 x14ac:dyDescent="0.3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 x14ac:dyDescent="0.3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 x14ac:dyDescent="0.3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 x14ac:dyDescent="0.3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 x14ac:dyDescent="0.25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 x14ac:dyDescent="0.25">
      <c r="D542" t="s">
        <v>22</v>
      </c>
      <c r="E542" t="s">
        <v>21</v>
      </c>
      <c r="V542" s="17"/>
    </row>
    <row r="543" spans="2:41" x14ac:dyDescent="0.25">
      <c r="E543" s="1" t="s">
        <v>19</v>
      </c>
      <c r="V543" s="17"/>
    </row>
    <row r="544" spans="2:41" x14ac:dyDescent="0.25">
      <c r="V544" s="17"/>
    </row>
    <row r="545" spans="1:43" x14ac:dyDescent="0.25">
      <c r="V545" s="17"/>
    </row>
    <row r="546" spans="1:43" x14ac:dyDescent="0.25">
      <c r="V546" s="17"/>
    </row>
    <row r="547" spans="1:43" x14ac:dyDescent="0.25">
      <c r="I547" s="17"/>
      <c r="V547" s="17"/>
    </row>
    <row r="548" spans="1:43" x14ac:dyDescent="0.25">
      <c r="I548" s="17"/>
      <c r="V548" s="17"/>
    </row>
    <row r="549" spans="1:43" x14ac:dyDescent="0.25">
      <c r="I549" s="17"/>
      <c r="V549" s="17"/>
    </row>
    <row r="550" spans="1:43" x14ac:dyDescent="0.25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 x14ac:dyDescent="0.4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 x14ac:dyDescent="0.4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V553" s="17"/>
    </row>
    <row r="554" spans="1:43" ht="21.75" customHeight="1" x14ac:dyDescent="0.4">
      <c r="H554" s="75" t="s">
        <v>30</v>
      </c>
      <c r="J554" s="75"/>
      <c r="V554" s="17"/>
      <c r="AA554" s="225" t="s">
        <v>31</v>
      </c>
      <c r="AB554" s="225"/>
      <c r="AC554" s="225"/>
    </row>
    <row r="555" spans="1:43" ht="23.25" x14ac:dyDescent="0.35">
      <c r="B555" s="24" t="s">
        <v>67</v>
      </c>
      <c r="V555" s="17"/>
      <c r="X555" s="22" t="s">
        <v>67</v>
      </c>
    </row>
    <row r="556" spans="1:43" ht="23.25" x14ac:dyDescent="0.35">
      <c r="B556" s="23" t="s">
        <v>32</v>
      </c>
      <c r="C556" s="20">
        <f>IF(X517="PAGADO",0,Y522)</f>
        <v>-6677.7292550000011</v>
      </c>
      <c r="E556" s="226" t="s">
        <v>273</v>
      </c>
      <c r="F556" s="226"/>
      <c r="G556" s="226"/>
      <c r="H556" s="226"/>
      <c r="V556" s="17"/>
      <c r="X556" s="23" t="s">
        <v>32</v>
      </c>
      <c r="Y556" s="20">
        <f>IF(B556="PAGADO",0,C561)</f>
        <v>-4750.2982550000015</v>
      </c>
      <c r="AA556" s="226" t="s">
        <v>273</v>
      </c>
      <c r="AB556" s="226"/>
      <c r="AC556" s="226"/>
      <c r="AD556" s="226"/>
    </row>
    <row r="557" spans="1:43" x14ac:dyDescent="0.25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 x14ac:dyDescent="0.25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 x14ac:dyDescent="0.25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 x14ac:dyDescent="0.25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 x14ac:dyDescent="0.25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 x14ac:dyDescent="0.3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28" t="str">
        <f>IF(Y561&lt;0,"NO PAGAR","COBRAR'")</f>
        <v>NO PAGAR</v>
      </c>
      <c r="Y562" s="228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 x14ac:dyDescent="0.35">
      <c r="B563" s="228" t="str">
        <f>IF(C561&lt;0,"NO PAGAR","COBRAR'")</f>
        <v>NO PAGAR</v>
      </c>
      <c r="C563" s="228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219" t="s">
        <v>9</v>
      </c>
      <c r="C564" s="220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219" t="s">
        <v>9</v>
      </c>
      <c r="Y564" s="22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21" t="s">
        <v>7</v>
      </c>
      <c r="AB572" s="222"/>
      <c r="AC572" s="223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 x14ac:dyDescent="0.25">
      <c r="B573" s="11" t="s">
        <v>1073</v>
      </c>
      <c r="C573" s="27">
        <f>T582</f>
        <v>607.56899999999996</v>
      </c>
      <c r="E573" s="221" t="s">
        <v>7</v>
      </c>
      <c r="F573" s="222"/>
      <c r="G573" s="223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21" t="s">
        <v>7</v>
      </c>
      <c r="O574" s="222"/>
      <c r="P574" s="222"/>
      <c r="Q574" s="223"/>
      <c r="R574" s="18">
        <f>SUM(R558:R573)</f>
        <v>380</v>
      </c>
      <c r="S574" s="3"/>
      <c r="V574" s="17"/>
      <c r="X574" s="12"/>
      <c r="Y574" s="10"/>
      <c r="AJ574" s="221" t="s">
        <v>7</v>
      </c>
      <c r="AK574" s="222"/>
      <c r="AL574" s="222"/>
      <c r="AM574" s="223"/>
      <c r="AN574" s="18">
        <f>SUM(AN558:AN573)</f>
        <v>1825</v>
      </c>
      <c r="AO574" s="3"/>
    </row>
    <row r="575" spans="2:41" ht="15.75" thickBot="1" x14ac:dyDescent="0.3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 x14ac:dyDescent="0.3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 x14ac:dyDescent="0.3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 x14ac:dyDescent="0.3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 x14ac:dyDescent="0.3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 x14ac:dyDescent="0.3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 x14ac:dyDescent="0.3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 x14ac:dyDescent="0.25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 x14ac:dyDescent="0.25">
      <c r="E583" s="1" t="s">
        <v>19</v>
      </c>
      <c r="V583" s="17"/>
      <c r="AA583" s="1" t="s">
        <v>19</v>
      </c>
    </row>
    <row r="584" spans="2:27" x14ac:dyDescent="0.25">
      <c r="V584" s="17"/>
    </row>
    <row r="585" spans="2:27" x14ac:dyDescent="0.25">
      <c r="V585" s="17"/>
    </row>
    <row r="586" spans="2:27" x14ac:dyDescent="0.25">
      <c r="V586" s="17"/>
    </row>
    <row r="587" spans="2:27" x14ac:dyDescent="0.25">
      <c r="V587" s="17"/>
    </row>
    <row r="588" spans="2:27" x14ac:dyDescent="0.25">
      <c r="V588" s="17"/>
    </row>
    <row r="589" spans="2:27" x14ac:dyDescent="0.25">
      <c r="V589" s="17"/>
    </row>
    <row r="590" spans="2:27" x14ac:dyDescent="0.25">
      <c r="V590" s="17"/>
    </row>
    <row r="591" spans="2:27" x14ac:dyDescent="0.25">
      <c r="V591" s="17"/>
    </row>
    <row r="592" spans="2:27" x14ac:dyDescent="0.25">
      <c r="V592" s="17"/>
    </row>
    <row r="593" spans="2:41" x14ac:dyDescent="0.25">
      <c r="V593" s="17"/>
    </row>
    <row r="594" spans="2:41" ht="26.25" x14ac:dyDescent="0.4">
      <c r="I594" s="75"/>
      <c r="V594" s="17"/>
    </row>
    <row r="595" spans="2:41" ht="26.25" x14ac:dyDescent="0.4">
      <c r="I595" s="75"/>
      <c r="V595" s="17"/>
    </row>
    <row r="596" spans="2:41" x14ac:dyDescent="0.25">
      <c r="V596" s="17"/>
      <c r="AC596" s="224" t="s">
        <v>29</v>
      </c>
      <c r="AD596" s="224"/>
      <c r="AE596" s="224"/>
    </row>
    <row r="597" spans="2:41" ht="21" customHeight="1" x14ac:dyDescent="0.4">
      <c r="H597" s="75" t="s">
        <v>28</v>
      </c>
      <c r="J597" s="75"/>
      <c r="V597" s="17"/>
      <c r="AC597" s="224"/>
      <c r="AD597" s="224"/>
      <c r="AE597" s="224"/>
    </row>
    <row r="598" spans="2:41" ht="15" customHeight="1" x14ac:dyDescent="0.4">
      <c r="H598" s="75"/>
      <c r="J598" s="75"/>
      <c r="V598" s="17"/>
      <c r="AC598" s="224"/>
      <c r="AD598" s="224"/>
      <c r="AE598" s="224"/>
    </row>
    <row r="599" spans="2:41" x14ac:dyDescent="0.25">
      <c r="V599" s="17"/>
    </row>
    <row r="600" spans="2:41" x14ac:dyDescent="0.25">
      <c r="V600" s="17"/>
    </row>
    <row r="601" spans="2:41" ht="23.25" x14ac:dyDescent="0.35">
      <c r="B601" s="22" t="s">
        <v>68</v>
      </c>
      <c r="V601" s="17"/>
      <c r="X601" s="22" t="s">
        <v>68</v>
      </c>
    </row>
    <row r="602" spans="2:41" ht="23.25" x14ac:dyDescent="0.35">
      <c r="B602" s="23" t="s">
        <v>32</v>
      </c>
      <c r="C602" s="20">
        <f>IF(X556="PAGADO",0,Y561)</f>
        <v>-6114.2182550000016</v>
      </c>
      <c r="E602" s="226" t="s">
        <v>273</v>
      </c>
      <c r="F602" s="226"/>
      <c r="G602" s="226"/>
      <c r="H602" s="226"/>
      <c r="V602" s="17"/>
      <c r="X602" s="23" t="s">
        <v>32</v>
      </c>
      <c r="Y602" s="20">
        <f>IF(B602="PAGADO",0,C607)</f>
        <v>-6951.6202550000016</v>
      </c>
      <c r="AA602" s="226" t="s">
        <v>273</v>
      </c>
      <c r="AB602" s="226"/>
      <c r="AC602" s="226"/>
      <c r="AD602" s="226"/>
    </row>
    <row r="603" spans="2:41" x14ac:dyDescent="0.25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 x14ac:dyDescent="0.25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 x14ac:dyDescent="0.25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 x14ac:dyDescent="0.25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 x14ac:dyDescent="0.25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 x14ac:dyDescent="0.4">
      <c r="B608" s="227" t="str">
        <f>IF(C607&lt;0,"NO PAGAR","COBRAR")</f>
        <v>NO PAGAR</v>
      </c>
      <c r="C608" s="227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27" t="str">
        <f>IF(Y607&lt;0,"NO PAGAR","COBRAR")</f>
        <v>NO PAGAR</v>
      </c>
      <c r="Y608" s="227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 x14ac:dyDescent="0.25">
      <c r="B609" s="219" t="s">
        <v>9</v>
      </c>
      <c r="C609" s="220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219" t="s">
        <v>9</v>
      </c>
      <c r="Y609" s="220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 x14ac:dyDescent="0.25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 x14ac:dyDescent="0.25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17</v>
      </c>
      <c r="C618" s="10">
        <f>R629</f>
        <v>745.40200000000004</v>
      </c>
      <c r="E618" s="221" t="s">
        <v>7</v>
      </c>
      <c r="F618" s="222"/>
      <c r="G618" s="223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21" t="s">
        <v>7</v>
      </c>
      <c r="AB618" s="222"/>
      <c r="AC618" s="223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 x14ac:dyDescent="0.25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 x14ac:dyDescent="0.25">
      <c r="B620" s="12"/>
      <c r="C620" s="10"/>
      <c r="N620" s="221" t="s">
        <v>7</v>
      </c>
      <c r="O620" s="222"/>
      <c r="P620" s="222"/>
      <c r="Q620" s="223"/>
      <c r="R620" s="18">
        <f>SUM(R604:R619)</f>
        <v>1852</v>
      </c>
      <c r="S620" s="3"/>
      <c r="V620" s="17"/>
      <c r="X620" s="12"/>
      <c r="Y620" s="10"/>
      <c r="AJ620" s="221" t="s">
        <v>7</v>
      </c>
      <c r="AK620" s="222"/>
      <c r="AL620" s="222"/>
      <c r="AM620" s="223"/>
      <c r="AN620" s="18">
        <f>SUM(AN604:AN619)</f>
        <v>1353.18</v>
      </c>
      <c r="AO620" s="3"/>
    </row>
    <row r="621" spans="2:41" x14ac:dyDescent="0.25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 x14ac:dyDescent="0.25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 x14ac:dyDescent="0.25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 x14ac:dyDescent="0.25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 x14ac:dyDescent="0.25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 x14ac:dyDescent="0.25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 x14ac:dyDescent="0.25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 x14ac:dyDescent="0.25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 x14ac:dyDescent="0.25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 x14ac:dyDescent="0.25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 x14ac:dyDescent="0.25">
      <c r="E631" s="1" t="s">
        <v>19</v>
      </c>
      <c r="V631" s="17"/>
      <c r="AA631" s="1" t="s">
        <v>19</v>
      </c>
    </row>
    <row r="632" spans="1:43" x14ac:dyDescent="0.25">
      <c r="V632" s="17"/>
    </row>
    <row r="633" spans="1:43" x14ac:dyDescent="0.25">
      <c r="V633" s="17"/>
    </row>
    <row r="634" spans="1:43" x14ac:dyDescent="0.25">
      <c r="V634" s="17"/>
    </row>
    <row r="635" spans="1:43" x14ac:dyDescent="0.25">
      <c r="I635" s="17"/>
      <c r="V635" s="17"/>
    </row>
    <row r="636" spans="1:43" x14ac:dyDescent="0.25">
      <c r="I636" s="17"/>
      <c r="V636" s="17"/>
    </row>
    <row r="637" spans="1:43" x14ac:dyDescent="0.25">
      <c r="I637" s="17"/>
      <c r="V637" s="17"/>
    </row>
    <row r="638" spans="1:43" x14ac:dyDescent="0.25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 x14ac:dyDescent="0.4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 x14ac:dyDescent="0.4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 x14ac:dyDescent="0.25">
      <c r="V641" s="17"/>
    </row>
    <row r="642" spans="2:41" ht="26.25" customHeight="1" x14ac:dyDescent="0.4">
      <c r="H642" s="75" t="s">
        <v>30</v>
      </c>
      <c r="J642" s="75"/>
      <c r="V642" s="17"/>
      <c r="AA642" s="225" t="s">
        <v>31</v>
      </c>
      <c r="AB642" s="225"/>
      <c r="AC642" s="225"/>
    </row>
    <row r="643" spans="2:41" ht="15" customHeight="1" x14ac:dyDescent="0.4">
      <c r="H643" s="75"/>
      <c r="J643" s="75"/>
      <c r="V643" s="17"/>
      <c r="AA643" s="225"/>
      <c r="AB643" s="225"/>
      <c r="AC643" s="225"/>
    </row>
    <row r="644" spans="2:41" ht="23.25" x14ac:dyDescent="0.35">
      <c r="B644" s="24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IF(X602="PAGADO",0,Y607)</f>
        <v>-6649.4602550000018</v>
      </c>
      <c r="E645" s="226" t="s">
        <v>273</v>
      </c>
      <c r="F645" s="226"/>
      <c r="G645" s="226"/>
      <c r="H645" s="226"/>
      <c r="V645" s="17"/>
      <c r="X645" s="23" t="s">
        <v>32</v>
      </c>
      <c r="Y645" s="20">
        <f>IF(B1427="PAGADO",0,C650)</f>
        <v>-2759.4602550000018</v>
      </c>
      <c r="AA645" s="226" t="s">
        <v>273</v>
      </c>
      <c r="AB645" s="226"/>
      <c r="AC645" s="226"/>
      <c r="AD645" s="226"/>
    </row>
    <row r="646" spans="2:41" x14ac:dyDescent="0.25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 x14ac:dyDescent="0.25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 x14ac:dyDescent="0.25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 x14ac:dyDescent="0.25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 x14ac:dyDescent="0.3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28" t="str">
        <f>IF(Y650&lt;0,"NO PAGAR","COBRAR'")</f>
        <v>NO PAGAR</v>
      </c>
      <c r="Y651" s="228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 x14ac:dyDescent="0.35">
      <c r="B652" s="228" t="str">
        <f>IF(C650&lt;0,"NO PAGAR","COBRAR'")</f>
        <v>NO PAGAR</v>
      </c>
      <c r="C652" s="228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 x14ac:dyDescent="0.25">
      <c r="B653" s="219" t="s">
        <v>9</v>
      </c>
      <c r="C653" s="220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219" t="s">
        <v>9</v>
      </c>
      <c r="Y653" s="220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 x14ac:dyDescent="0.25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 x14ac:dyDescent="0.25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 x14ac:dyDescent="0.25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 x14ac:dyDescent="0.25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21" t="s">
        <v>7</v>
      </c>
      <c r="AB661" s="222"/>
      <c r="AC661" s="223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 x14ac:dyDescent="0.3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221" t="s">
        <v>7</v>
      </c>
      <c r="O663" s="222"/>
      <c r="P663" s="222"/>
      <c r="Q663" s="223"/>
      <c r="R663" s="18">
        <f>SUM(R647:R662)</f>
        <v>200</v>
      </c>
      <c r="S663" s="3"/>
      <c r="V663" s="17"/>
      <c r="X663" s="12"/>
      <c r="Y663" s="10"/>
      <c r="AJ663" s="221" t="s">
        <v>7</v>
      </c>
      <c r="AK663" s="222"/>
      <c r="AL663" s="222"/>
      <c r="AM663" s="223"/>
      <c r="AN663" s="18">
        <f>SUM(AN647:AN662)</f>
        <v>1151.69</v>
      </c>
      <c r="AO663" s="3"/>
    </row>
    <row r="664" spans="2:42" ht="15.75" thickBot="1" x14ac:dyDescent="0.3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 x14ac:dyDescent="0.3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 x14ac:dyDescent="0.3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 x14ac:dyDescent="0.3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 x14ac:dyDescent="0.3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 x14ac:dyDescent="0.25">
      <c r="B669" s="12"/>
      <c r="C669" s="10"/>
      <c r="V669" s="17"/>
      <c r="X669" s="12"/>
      <c r="Y669" s="10"/>
      <c r="AN669" s="1">
        <f>SUM(AN664:AN668)</f>
        <v>521.9</v>
      </c>
    </row>
    <row r="670" spans="2:42" x14ac:dyDescent="0.25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 x14ac:dyDescent="0.25">
      <c r="E671" s="1" t="s">
        <v>19</v>
      </c>
      <c r="V671" s="17"/>
      <c r="AA671" s="1" t="s">
        <v>19</v>
      </c>
    </row>
    <row r="672" spans="2:42" x14ac:dyDescent="0.25">
      <c r="V672" s="17"/>
    </row>
    <row r="673" spans="2:41" x14ac:dyDescent="0.25">
      <c r="V673" s="17"/>
    </row>
    <row r="674" spans="2:41" x14ac:dyDescent="0.25">
      <c r="V674" s="17"/>
    </row>
    <row r="675" spans="2:41" x14ac:dyDescent="0.25">
      <c r="V675" s="17"/>
    </row>
    <row r="676" spans="2:41" x14ac:dyDescent="0.25">
      <c r="V676" s="17"/>
    </row>
    <row r="677" spans="2:41" x14ac:dyDescent="0.25">
      <c r="V677" s="17"/>
    </row>
    <row r="678" spans="2:41" x14ac:dyDescent="0.25">
      <c r="V678" s="17"/>
    </row>
    <row r="679" spans="2:41" x14ac:dyDescent="0.25">
      <c r="V679" s="17"/>
    </row>
    <row r="680" spans="2:41" x14ac:dyDescent="0.25">
      <c r="V680" s="17"/>
    </row>
    <row r="681" spans="2:41" x14ac:dyDescent="0.25">
      <c r="V681" s="17"/>
    </row>
    <row r="682" spans="2:41" ht="26.25" x14ac:dyDescent="0.4">
      <c r="I682" s="75"/>
      <c r="V682" s="17"/>
    </row>
    <row r="683" spans="2:41" ht="26.25" x14ac:dyDescent="0.4">
      <c r="I683" s="75"/>
      <c r="V683" s="17"/>
    </row>
    <row r="684" spans="2:41" x14ac:dyDescent="0.25">
      <c r="V684" s="17"/>
      <c r="AC684" s="224" t="s">
        <v>29</v>
      </c>
      <c r="AD684" s="224"/>
      <c r="AE684" s="224"/>
    </row>
    <row r="685" spans="2:41" ht="23.25" customHeight="1" x14ac:dyDescent="0.4">
      <c r="H685" s="75" t="s">
        <v>28</v>
      </c>
      <c r="J685" s="75"/>
      <c r="V685" s="17"/>
      <c r="AC685" s="224"/>
      <c r="AD685" s="224"/>
      <c r="AE685" s="224"/>
    </row>
    <row r="686" spans="2:41" ht="23.25" x14ac:dyDescent="0.35">
      <c r="B686" s="22" t="s">
        <v>69</v>
      </c>
      <c r="V686" s="17"/>
      <c r="X686" s="22" t="s">
        <v>69</v>
      </c>
    </row>
    <row r="687" spans="2:41" ht="26.25" x14ac:dyDescent="0.4">
      <c r="B687" s="23" t="s">
        <v>32</v>
      </c>
      <c r="C687" s="20">
        <f>IF(X645="PAGADO",0,Y650)</f>
        <v>-2653.0502550000019</v>
      </c>
      <c r="E687" s="226" t="s">
        <v>273</v>
      </c>
      <c r="F687" s="226"/>
      <c r="G687" s="226"/>
      <c r="H687" s="226"/>
      <c r="O687" s="226" t="s">
        <v>110</v>
      </c>
      <c r="P687" s="226"/>
      <c r="V687" s="17"/>
      <c r="X687" s="23" t="s">
        <v>32</v>
      </c>
      <c r="Y687" s="20">
        <f>IF(B687="PAGADO",0,C692)</f>
        <v>-2276.4252550000019</v>
      </c>
      <c r="AA687" s="226" t="s">
        <v>563</v>
      </c>
      <c r="AB687" s="226"/>
      <c r="AC687" s="226"/>
      <c r="AD687" s="226"/>
      <c r="AK687" s="236" t="s">
        <v>10</v>
      </c>
      <c r="AL687" s="236"/>
      <c r="AM687" s="236"/>
    </row>
    <row r="688" spans="2:41" x14ac:dyDescent="0.25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 x14ac:dyDescent="0.25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 x14ac:dyDescent="0.25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 x14ac:dyDescent="0.25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 x14ac:dyDescent="0.25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 x14ac:dyDescent="0.4">
      <c r="B693" s="227" t="str">
        <f>IF(C692&lt;0,"NO PAGAR","COBRAR")</f>
        <v>NO PAGAR</v>
      </c>
      <c r="C693" s="227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27" t="str">
        <f>IF(Y692&lt;0,"NO PAGAR","COBRAR")</f>
        <v>NO PAGAR</v>
      </c>
      <c r="Y693" s="227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 x14ac:dyDescent="0.25">
      <c r="B694" s="219" t="s">
        <v>9</v>
      </c>
      <c r="C694" s="220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219" t="s">
        <v>9</v>
      </c>
      <c r="Y694" s="220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 x14ac:dyDescent="0.25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 x14ac:dyDescent="0.25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 x14ac:dyDescent="0.25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21" t="s">
        <v>7</v>
      </c>
      <c r="AB703" s="222"/>
      <c r="AC703" s="223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 x14ac:dyDescent="0.25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 x14ac:dyDescent="0.25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221" t="s">
        <v>7</v>
      </c>
      <c r="O705" s="222"/>
      <c r="P705" s="222"/>
      <c r="Q705" s="223"/>
      <c r="R705" s="18">
        <f>SUM(R689:R704)</f>
        <v>3404.0299999999997</v>
      </c>
      <c r="S705" s="3"/>
      <c r="V705" s="17"/>
      <c r="X705" s="12"/>
      <c r="Y705" s="10"/>
      <c r="AJ705" s="221" t="s">
        <v>7</v>
      </c>
      <c r="AK705" s="222"/>
      <c r="AL705" s="222"/>
      <c r="AM705" s="223"/>
      <c r="AN705" s="18">
        <f>SUM(AN689:AN704)</f>
        <v>1460</v>
      </c>
      <c r="AO705" s="3"/>
    </row>
    <row r="706" spans="2:41" x14ac:dyDescent="0.25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 x14ac:dyDescent="0.25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 x14ac:dyDescent="0.25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 x14ac:dyDescent="0.25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 x14ac:dyDescent="0.25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 x14ac:dyDescent="0.25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 x14ac:dyDescent="0.25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 x14ac:dyDescent="0.25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 x14ac:dyDescent="0.25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 x14ac:dyDescent="0.25">
      <c r="F715" s="1" t="s">
        <v>19</v>
      </c>
      <c r="V715" s="17"/>
    </row>
    <row r="716" spans="2:41" x14ac:dyDescent="0.25">
      <c r="E716" s="1"/>
      <c r="V716" s="17"/>
      <c r="AA716" s="1"/>
    </row>
    <row r="717" spans="2:41" x14ac:dyDescent="0.25">
      <c r="V717" s="17"/>
    </row>
    <row r="718" spans="2:41" x14ac:dyDescent="0.25">
      <c r="V718" s="17"/>
    </row>
    <row r="719" spans="2:41" x14ac:dyDescent="0.25"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 x14ac:dyDescent="0.25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 x14ac:dyDescent="0.25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 x14ac:dyDescent="0.25">
      <c r="V726" s="17"/>
    </row>
    <row r="727" spans="1:43" ht="26.25" customHeight="1" x14ac:dyDescent="0.4">
      <c r="H727" s="75" t="s">
        <v>30</v>
      </c>
      <c r="I727" s="75"/>
      <c r="J727" s="75"/>
      <c r="V727" s="17"/>
      <c r="AA727" s="225" t="s">
        <v>31</v>
      </c>
      <c r="AB727" s="225"/>
      <c r="AC727" s="225"/>
    </row>
    <row r="728" spans="1:43" ht="15" customHeight="1" x14ac:dyDescent="0.4">
      <c r="H728" s="75"/>
      <c r="I728" s="75"/>
      <c r="J728" s="75"/>
      <c r="V728" s="17"/>
      <c r="AA728" s="225"/>
      <c r="AB728" s="225"/>
      <c r="AC728" s="225"/>
    </row>
    <row r="729" spans="1:43" ht="23.25" x14ac:dyDescent="0.35">
      <c r="B729" s="24" t="s">
        <v>69</v>
      </c>
      <c r="V729" s="17"/>
      <c r="X729" s="22" t="s">
        <v>69</v>
      </c>
    </row>
    <row r="730" spans="1:43" ht="23.25" x14ac:dyDescent="0.35">
      <c r="B730" s="23" t="s">
        <v>32</v>
      </c>
      <c r="C730" s="20">
        <f>IF(X687="PAGADO",0,Y692)</f>
        <v>-1471.4252550000019</v>
      </c>
      <c r="E730" s="226" t="s">
        <v>273</v>
      </c>
      <c r="F730" s="226"/>
      <c r="G730" s="226"/>
      <c r="H730" s="226"/>
      <c r="O730" s="237" t="s">
        <v>10</v>
      </c>
      <c r="P730" s="237"/>
      <c r="V730" s="17"/>
      <c r="X730" s="23" t="s">
        <v>32</v>
      </c>
      <c r="Y730" s="20">
        <f>IF(B1520="PAGADO",0,C735)</f>
        <v>-1440.4712550000017</v>
      </c>
      <c r="AA730" s="226" t="s">
        <v>273</v>
      </c>
      <c r="AB730" s="226"/>
      <c r="AC730" s="226"/>
      <c r="AD730" s="226"/>
      <c r="AK730" s="226" t="s">
        <v>10</v>
      </c>
      <c r="AL730" s="226"/>
      <c r="AM730" s="226"/>
    </row>
    <row r="731" spans="1:43" x14ac:dyDescent="0.25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 x14ac:dyDescent="0.25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 x14ac:dyDescent="0.25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1422</v>
      </c>
      <c r="AL733" s="3"/>
      <c r="AM733" s="3"/>
      <c r="AN733" s="18">
        <v>217.5</v>
      </c>
      <c r="AO733" s="3"/>
    </row>
    <row r="734" spans="1:43" x14ac:dyDescent="0.25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1428</v>
      </c>
      <c r="AL734" s="3"/>
      <c r="AM734" s="3"/>
      <c r="AN734" s="18">
        <v>190.85</v>
      </c>
      <c r="AO734" s="3"/>
    </row>
    <row r="735" spans="1:43" x14ac:dyDescent="0.25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 x14ac:dyDescent="0.3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28" t="str">
        <f>IF(Y735&lt;0,"NO PAGAR","COBRAR'")</f>
        <v>NO PAGAR</v>
      </c>
      <c r="Y736" s="228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 x14ac:dyDescent="0.35">
      <c r="B737" s="228" t="str">
        <f>IF(C735&lt;0,"NO PAGAR","COBRAR'")</f>
        <v>NO PAGAR</v>
      </c>
      <c r="C737" s="228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219" t="s">
        <v>9</v>
      </c>
      <c r="C738" s="220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219" t="s">
        <v>9</v>
      </c>
      <c r="Y738" s="22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16</v>
      </c>
      <c r="C746" s="10"/>
      <c r="E746" s="221" t="s">
        <v>7</v>
      </c>
      <c r="F746" s="222"/>
      <c r="G746" s="223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21" t="s">
        <v>7</v>
      </c>
      <c r="AB746" s="222"/>
      <c r="AC746" s="223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 x14ac:dyDescent="0.25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 x14ac:dyDescent="0.25">
      <c r="B748" s="12"/>
      <c r="C748" s="10"/>
      <c r="N748" s="221" t="s">
        <v>7</v>
      </c>
      <c r="O748" s="222"/>
      <c r="P748" s="222"/>
      <c r="Q748" s="223"/>
      <c r="R748" s="18">
        <f>SUM(R732:R747)</f>
        <v>1780</v>
      </c>
      <c r="S748" s="3"/>
      <c r="V748" s="17"/>
      <c r="X748" s="12"/>
      <c r="Y748" s="10"/>
      <c r="AJ748" s="221" t="s">
        <v>7</v>
      </c>
      <c r="AK748" s="222"/>
      <c r="AL748" s="222"/>
      <c r="AM748" s="223"/>
      <c r="AN748" s="18">
        <f>SUM(AN732:AN747)</f>
        <v>814.35</v>
      </c>
      <c r="AO748" s="3"/>
    </row>
    <row r="749" spans="2:41" x14ac:dyDescent="0.25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 x14ac:dyDescent="0.25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 x14ac:dyDescent="0.25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 x14ac:dyDescent="0.25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 x14ac:dyDescent="0.25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 x14ac:dyDescent="0.25">
      <c r="B754" s="12"/>
      <c r="C754" s="10"/>
      <c r="V754" s="17"/>
      <c r="X754" s="12"/>
      <c r="Y754" s="10"/>
    </row>
    <row r="755" spans="2:27" x14ac:dyDescent="0.25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 x14ac:dyDescent="0.25">
      <c r="E756" s="1" t="s">
        <v>19</v>
      </c>
      <c r="V756" s="17"/>
      <c r="AA756" s="1" t="s">
        <v>19</v>
      </c>
    </row>
    <row r="757" spans="2:27" x14ac:dyDescent="0.25">
      <c r="V757" s="17"/>
    </row>
    <row r="758" spans="2:27" x14ac:dyDescent="0.25">
      <c r="V758" s="17"/>
    </row>
    <row r="759" spans="2:27" x14ac:dyDescent="0.25">
      <c r="V759" s="17"/>
    </row>
    <row r="760" spans="2:27" x14ac:dyDescent="0.25">
      <c r="V760" s="17"/>
    </row>
    <row r="761" spans="2:27" x14ac:dyDescent="0.25">
      <c r="V761" s="17"/>
    </row>
    <row r="762" spans="2:27" x14ac:dyDescent="0.25">
      <c r="V762" s="17"/>
    </row>
    <row r="763" spans="2:27" x14ac:dyDescent="0.25">
      <c r="V763" s="17"/>
    </row>
    <row r="764" spans="2:27" x14ac:dyDescent="0.25">
      <c r="V764" s="17"/>
    </row>
    <row r="765" spans="2:27" x14ac:dyDescent="0.25">
      <c r="V765" s="17"/>
    </row>
    <row r="766" spans="2:27" x14ac:dyDescent="0.25">
      <c r="V766" s="17"/>
    </row>
    <row r="767" spans="2:27" x14ac:dyDescent="0.25">
      <c r="V767" s="17"/>
    </row>
    <row r="768" spans="2:27" x14ac:dyDescent="0.25">
      <c r="V768" s="17"/>
    </row>
    <row r="769" spans="2:41" x14ac:dyDescent="0.25">
      <c r="V769" s="17"/>
      <c r="AC769" s="224" t="s">
        <v>29</v>
      </c>
      <c r="AD769" s="224"/>
      <c r="AE769" s="224"/>
    </row>
    <row r="770" spans="2:41" ht="37.5" customHeight="1" x14ac:dyDescent="0.4">
      <c r="H770" s="75" t="s">
        <v>28</v>
      </c>
      <c r="I770" s="75"/>
      <c r="J770" s="75"/>
      <c r="V770" s="17"/>
      <c r="AC770" s="224"/>
      <c r="AD770" s="224"/>
      <c r="AE770" s="224"/>
    </row>
    <row r="771" spans="2:41" ht="15" customHeight="1" x14ac:dyDescent="0.4">
      <c r="H771" s="75"/>
      <c r="I771" s="75"/>
      <c r="J771" s="75"/>
      <c r="V771" s="17"/>
      <c r="AC771" s="224"/>
      <c r="AD771" s="224"/>
      <c r="AE771" s="224"/>
    </row>
    <row r="772" spans="2:41" x14ac:dyDescent="0.25">
      <c r="V772" s="17"/>
    </row>
    <row r="773" spans="2:41" x14ac:dyDescent="0.25">
      <c r="V773" s="17"/>
    </row>
    <row r="774" spans="2:41" ht="23.25" x14ac:dyDescent="0.35">
      <c r="B774" s="22" t="s">
        <v>70</v>
      </c>
      <c r="V774" s="17"/>
      <c r="X774" s="22" t="s">
        <v>70</v>
      </c>
    </row>
    <row r="775" spans="2:41" ht="26.25" x14ac:dyDescent="0.4">
      <c r="B775" s="23" t="s">
        <v>32</v>
      </c>
      <c r="C775" s="20">
        <f>IF(X730="PAGADO",0,Y735)</f>
        <v>-2104.8212550000017</v>
      </c>
      <c r="E775" s="226" t="s">
        <v>273</v>
      </c>
      <c r="F775" s="226"/>
      <c r="G775" s="226"/>
      <c r="H775" s="226"/>
      <c r="O775" s="226" t="s">
        <v>110</v>
      </c>
      <c r="P775" s="226"/>
      <c r="Q775" s="226"/>
      <c r="V775" s="17"/>
      <c r="X775" s="23" t="s">
        <v>32</v>
      </c>
      <c r="Y775" s="20">
        <f>IF(B775="PAGADO",0,C780)</f>
        <v>-3567.6592550000014</v>
      </c>
      <c r="AA775" s="226" t="s">
        <v>273</v>
      </c>
      <c r="AB775" s="226"/>
      <c r="AC775" s="226"/>
      <c r="AD775" s="226"/>
      <c r="AK775" s="236" t="s">
        <v>431</v>
      </c>
      <c r="AL775" s="236"/>
      <c r="AM775" s="236"/>
    </row>
    <row r="776" spans="2:41" x14ac:dyDescent="0.25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 x14ac:dyDescent="0.25">
      <c r="C777" s="20"/>
      <c r="E777" s="4">
        <v>45180</v>
      </c>
      <c r="F777" s="3" t="s">
        <v>1459</v>
      </c>
      <c r="G777" s="3" t="s">
        <v>1460</v>
      </c>
      <c r="H777" s="5">
        <v>90</v>
      </c>
      <c r="I777" t="s">
        <v>173</v>
      </c>
      <c r="N777" s="25">
        <v>45198</v>
      </c>
      <c r="O777" s="3" t="s">
        <v>1440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1526</v>
      </c>
      <c r="AC777" s="3" t="s">
        <v>1527</v>
      </c>
      <c r="AD777" s="5">
        <v>220</v>
      </c>
      <c r="AE777" t="s">
        <v>173</v>
      </c>
      <c r="AJ777" s="25">
        <v>45202</v>
      </c>
      <c r="AK777" s="3" t="s">
        <v>1522</v>
      </c>
      <c r="AL777" s="3"/>
      <c r="AM777" s="3"/>
      <c r="AN777" s="18">
        <v>700</v>
      </c>
      <c r="AO777" s="3"/>
    </row>
    <row r="778" spans="2:41" x14ac:dyDescent="0.25">
      <c r="B778" s="1" t="s">
        <v>24</v>
      </c>
      <c r="C778" s="19">
        <f>IF(C775&gt;0,C775+C776,C776)</f>
        <v>1038.07</v>
      </c>
      <c r="E778" s="4">
        <v>45180</v>
      </c>
      <c r="F778" s="3" t="s">
        <v>1459</v>
      </c>
      <c r="G778" s="3" t="s">
        <v>1460</v>
      </c>
      <c r="H778" s="5">
        <v>150</v>
      </c>
      <c r="I778" t="s">
        <v>173</v>
      </c>
      <c r="N778" s="25">
        <v>45201</v>
      </c>
      <c r="O778" s="3" t="s">
        <v>1442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1522</v>
      </c>
      <c r="AL778" s="3"/>
      <c r="AM778" s="3"/>
      <c r="AN778" s="18">
        <v>100</v>
      </c>
      <c r="AO778" s="3"/>
    </row>
    <row r="779" spans="2:41" x14ac:dyDescent="0.25">
      <c r="B779" s="1" t="s">
        <v>9</v>
      </c>
      <c r="C779" s="20">
        <f>C802</f>
        <v>4605.7292550000011</v>
      </c>
      <c r="E779" s="4">
        <v>45181</v>
      </c>
      <c r="F779" s="3" t="s">
        <v>1459</v>
      </c>
      <c r="G779" s="3" t="s">
        <v>1460</v>
      </c>
      <c r="H779" s="5">
        <v>90</v>
      </c>
      <c r="I779" t="s">
        <v>173</v>
      </c>
      <c r="N779" s="25">
        <v>45201</v>
      </c>
      <c r="O779" s="3" t="s">
        <v>1443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1530</v>
      </c>
      <c r="AC779" s="3" t="s">
        <v>1531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 x14ac:dyDescent="0.25">
      <c r="B780" s="6" t="s">
        <v>25</v>
      </c>
      <c r="C780" s="21">
        <f>C778-C779</f>
        <v>-3567.6592550000014</v>
      </c>
      <c r="E780" s="4">
        <v>45184</v>
      </c>
      <c r="F780" s="3" t="s">
        <v>1459</v>
      </c>
      <c r="G780" s="3" t="s">
        <v>1460</v>
      </c>
      <c r="H780" s="5">
        <v>90</v>
      </c>
      <c r="I780" t="s">
        <v>174</v>
      </c>
      <c r="N780" s="25">
        <v>45201</v>
      </c>
      <c r="O780" s="3" t="s">
        <v>1444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1533</v>
      </c>
      <c r="AL780" s="3"/>
      <c r="AM780" s="3"/>
      <c r="AN780" s="18">
        <v>59.1</v>
      </c>
      <c r="AO780" s="3"/>
    </row>
    <row r="781" spans="2:41" ht="26.25" x14ac:dyDescent="0.4">
      <c r="B781" s="227" t="str">
        <f>IF(C780&lt;0,"NO PAGAR","COBRAR")</f>
        <v>NO PAGAR</v>
      </c>
      <c r="C781" s="227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1457</v>
      </c>
      <c r="P781" s="3"/>
      <c r="Q781" s="3"/>
      <c r="R781" s="18">
        <v>21</v>
      </c>
      <c r="S781" s="3"/>
      <c r="V781" s="17"/>
      <c r="X781" s="227" t="str">
        <f>IF(Y780&lt;0,"NO PAGAR","COBRAR")</f>
        <v>NO PAGAR</v>
      </c>
      <c r="Y781" s="227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1534</v>
      </c>
      <c r="AL781" s="3"/>
      <c r="AM781" s="3"/>
      <c r="AN781" s="18">
        <v>24.78</v>
      </c>
      <c r="AO781" s="3"/>
    </row>
    <row r="782" spans="2:41" x14ac:dyDescent="0.25">
      <c r="B782" s="219" t="s">
        <v>9</v>
      </c>
      <c r="C782" s="220"/>
      <c r="E782" s="4">
        <v>45187</v>
      </c>
      <c r="F782" s="3" t="s">
        <v>1520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219" t="s">
        <v>9</v>
      </c>
      <c r="Y782" s="220"/>
      <c r="AA782" s="4">
        <v>45205</v>
      </c>
      <c r="AB782" s="3" t="s">
        <v>1538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1537</v>
      </c>
      <c r="AL782" s="3"/>
      <c r="AM782" s="3"/>
      <c r="AN782" s="18">
        <v>1027.25</v>
      </c>
      <c r="AO782" s="3"/>
    </row>
    <row r="783" spans="2:41" x14ac:dyDescent="0.25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1521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1542</v>
      </c>
      <c r="AC783" s="3"/>
      <c r="AD783" s="5">
        <v>170</v>
      </c>
      <c r="AE783" t="s">
        <v>174</v>
      </c>
      <c r="AJ783" s="25"/>
      <c r="AK783" s="3"/>
      <c r="AL783" s="3"/>
      <c r="AM783" s="3"/>
      <c r="AN783" s="18"/>
      <c r="AO783" s="3"/>
    </row>
    <row r="784" spans="2:41" x14ac:dyDescent="0.25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1509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1507</v>
      </c>
      <c r="C791" s="10">
        <f>S799</f>
        <v>500.58800000000002</v>
      </c>
      <c r="E791" s="221" t="s">
        <v>7</v>
      </c>
      <c r="F791" s="222"/>
      <c r="G791" s="223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21" t="s">
        <v>7</v>
      </c>
      <c r="AB791" s="222"/>
      <c r="AC791" s="223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 x14ac:dyDescent="0.25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N793" s="221" t="s">
        <v>7</v>
      </c>
      <c r="O793" s="222"/>
      <c r="P793" s="222"/>
      <c r="Q793" s="223"/>
      <c r="R793" s="18">
        <f>SUM(R777:R792)</f>
        <v>1703</v>
      </c>
      <c r="S793" s="3"/>
      <c r="V793" s="17"/>
      <c r="X793" s="12"/>
      <c r="Y793" s="10"/>
      <c r="AJ793" s="221" t="s">
        <v>7</v>
      </c>
      <c r="AK793" s="222"/>
      <c r="AL793" s="222"/>
      <c r="AM793" s="223"/>
      <c r="AN793" s="18">
        <f>SUM(AN777:AN792)</f>
        <v>2111.13</v>
      </c>
      <c r="AO793" s="3"/>
    </row>
    <row r="794" spans="2:41" x14ac:dyDescent="0.25">
      <c r="B794" s="12"/>
      <c r="C794" s="10"/>
      <c r="N794" s="125" t="s">
        <v>467</v>
      </c>
      <c r="O794" s="126">
        <v>45189.76972222</v>
      </c>
      <c r="P794" s="125" t="s">
        <v>1476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 x14ac:dyDescent="0.25">
      <c r="B795" s="12"/>
      <c r="C795" s="10"/>
      <c r="N795" s="125" t="s">
        <v>469</v>
      </c>
      <c r="O795" s="126">
        <v>45191.086388889998</v>
      </c>
      <c r="P795" s="125" t="s">
        <v>1475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 x14ac:dyDescent="0.25">
      <c r="B796" s="12"/>
      <c r="C796" s="10"/>
      <c r="E796" s="14"/>
      <c r="N796" s="125" t="s">
        <v>467</v>
      </c>
      <c r="O796" s="126">
        <v>45191.436979170001</v>
      </c>
      <c r="P796" s="125" t="s">
        <v>1474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 x14ac:dyDescent="0.25">
      <c r="B797" s="12"/>
      <c r="C797" s="10"/>
      <c r="N797" s="125" t="s">
        <v>467</v>
      </c>
      <c r="O797" s="126">
        <v>45187.46038194</v>
      </c>
      <c r="P797" s="125" t="s">
        <v>1473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 x14ac:dyDescent="0.25">
      <c r="B798" s="12"/>
      <c r="C798" s="10"/>
      <c r="N798" s="125" t="s">
        <v>467</v>
      </c>
      <c r="O798" s="126">
        <v>45194.813263889999</v>
      </c>
      <c r="P798" s="125" t="s">
        <v>1472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 x14ac:dyDescent="0.25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 x14ac:dyDescent="0.25">
      <c r="B800" s="12"/>
      <c r="C800" s="10"/>
      <c r="V800" s="17"/>
      <c r="X800" s="12"/>
      <c r="Y800" s="10"/>
    </row>
    <row r="801" spans="1:43" x14ac:dyDescent="0.25">
      <c r="B801" s="11"/>
      <c r="C801" s="10"/>
      <c r="V801" s="17"/>
      <c r="X801" s="11"/>
      <c r="Y801" s="10"/>
    </row>
    <row r="802" spans="1:43" x14ac:dyDescent="0.25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 x14ac:dyDescent="0.25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 x14ac:dyDescent="0.25">
      <c r="E804" s="1" t="s">
        <v>19</v>
      </c>
      <c r="V804" s="17"/>
      <c r="AA804" s="1" t="s">
        <v>19</v>
      </c>
    </row>
    <row r="805" spans="1:43" x14ac:dyDescent="0.25">
      <c r="V805" s="17"/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V814" s="17"/>
    </row>
    <row r="815" spans="1:43" ht="23.25" customHeight="1" x14ac:dyDescent="0.4">
      <c r="H815" s="75" t="s">
        <v>30</v>
      </c>
      <c r="I815" s="75"/>
      <c r="J815" s="75"/>
      <c r="V815" s="17"/>
      <c r="AA815" s="225" t="s">
        <v>31</v>
      </c>
      <c r="AB815" s="225"/>
      <c r="AC815" s="225"/>
    </row>
    <row r="816" spans="1:43" ht="15" customHeight="1" x14ac:dyDescent="0.4">
      <c r="H816" s="75"/>
      <c r="I816" s="75"/>
      <c r="J816" s="75"/>
      <c r="V816" s="17"/>
      <c r="AA816" s="225"/>
      <c r="AB816" s="225"/>
      <c r="AC816" s="225"/>
    </row>
    <row r="817" spans="2:41" ht="23.25" x14ac:dyDescent="0.35">
      <c r="B817" s="24" t="s">
        <v>70</v>
      </c>
      <c r="V817" s="17"/>
      <c r="X817" s="22" t="s">
        <v>70</v>
      </c>
    </row>
    <row r="818" spans="2:41" ht="23.25" x14ac:dyDescent="0.35">
      <c r="B818" s="23" t="s">
        <v>32</v>
      </c>
      <c r="C818" s="20">
        <f>IF(X775="PAGADO",0,C780)</f>
        <v>-3567.6592550000014</v>
      </c>
      <c r="E818" s="226" t="s">
        <v>273</v>
      </c>
      <c r="F818" s="226"/>
      <c r="G818" s="226"/>
      <c r="H818" s="226"/>
      <c r="V818" s="17"/>
      <c r="X818" s="23" t="s">
        <v>32</v>
      </c>
      <c r="Y818" s="20">
        <f>IF(B1613="PAGADO",0,C823)</f>
        <v>-3895.8822550000014</v>
      </c>
      <c r="AA818" s="226" t="s">
        <v>273</v>
      </c>
      <c r="AB818" s="226"/>
      <c r="AC818" s="226"/>
      <c r="AD818" s="226"/>
      <c r="AK818" s="226" t="s">
        <v>10</v>
      </c>
      <c r="AL818" s="226"/>
      <c r="AM818" s="226"/>
    </row>
    <row r="819" spans="2:41" x14ac:dyDescent="0.25">
      <c r="B819" s="1" t="s">
        <v>0</v>
      </c>
      <c r="C819" s="19">
        <f>H834</f>
        <v>1485.54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1910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 x14ac:dyDescent="0.25">
      <c r="C820" s="20"/>
      <c r="E820" s="4">
        <v>45163</v>
      </c>
      <c r="F820" s="3" t="s">
        <v>199</v>
      </c>
      <c r="G820" s="3" t="s">
        <v>200</v>
      </c>
      <c r="H820" s="5">
        <v>170</v>
      </c>
      <c r="I820" t="s">
        <v>173</v>
      </c>
      <c r="N820" s="25">
        <v>45124</v>
      </c>
      <c r="O820" s="3" t="s">
        <v>1543</v>
      </c>
      <c r="P820" s="3"/>
      <c r="Q820" s="3"/>
      <c r="R820" s="18">
        <v>200</v>
      </c>
      <c r="S820" s="3"/>
      <c r="V820" s="17"/>
      <c r="Y820" s="20"/>
      <c r="AA820" s="4">
        <v>45219</v>
      </c>
      <c r="AB820" s="3" t="s">
        <v>1568</v>
      </c>
      <c r="AC820" s="3"/>
      <c r="AD820" s="5">
        <v>330</v>
      </c>
      <c r="AE820" t="s">
        <v>174</v>
      </c>
      <c r="AJ820" s="25">
        <v>45219</v>
      </c>
      <c r="AK820" s="3" t="s">
        <v>1565</v>
      </c>
      <c r="AL820" s="3">
        <v>150</v>
      </c>
      <c r="AM820" s="3">
        <v>1493</v>
      </c>
      <c r="AN820" s="18">
        <v>150</v>
      </c>
      <c r="AO820" s="3"/>
    </row>
    <row r="821" spans="2:41" x14ac:dyDescent="0.25">
      <c r="B821" s="1" t="s">
        <v>24</v>
      </c>
      <c r="C821" s="19">
        <f>IF(C818&gt;0,C818+C819,C819)</f>
        <v>1485.54</v>
      </c>
      <c r="E821" s="4">
        <v>45163</v>
      </c>
      <c r="F821" s="3" t="s">
        <v>199</v>
      </c>
      <c r="G821" s="3" t="s">
        <v>152</v>
      </c>
      <c r="H821" s="5">
        <v>200</v>
      </c>
      <c r="I821" t="s">
        <v>174</v>
      </c>
      <c r="N821" s="25">
        <v>45217</v>
      </c>
      <c r="O821" s="3" t="s">
        <v>1543</v>
      </c>
      <c r="P821" s="3"/>
      <c r="Q821" s="3">
        <v>58131413</v>
      </c>
      <c r="R821" s="18">
        <v>470</v>
      </c>
      <c r="S821" s="3"/>
      <c r="V821" s="17"/>
      <c r="X821" s="1" t="s">
        <v>24</v>
      </c>
      <c r="Y821" s="19">
        <f>IF(Y818&gt;0,Y818+Y819,Y819)</f>
        <v>1910</v>
      </c>
      <c r="AA821" s="4">
        <v>45190</v>
      </c>
      <c r="AB821" s="3" t="s">
        <v>1570</v>
      </c>
      <c r="AC821" s="3" t="s">
        <v>203</v>
      </c>
      <c r="AD821" s="5">
        <v>580</v>
      </c>
      <c r="AE821" t="s">
        <v>173</v>
      </c>
      <c r="AJ821" s="25">
        <v>45222</v>
      </c>
      <c r="AK821" s="3" t="s">
        <v>1574</v>
      </c>
      <c r="AL821" s="3"/>
      <c r="AM821" s="3"/>
      <c r="AN821" s="18">
        <v>100</v>
      </c>
      <c r="AO821" s="3"/>
    </row>
    <row r="822" spans="2:41" x14ac:dyDescent="0.25">
      <c r="B822" s="1" t="s">
        <v>9</v>
      </c>
      <c r="C822" s="20">
        <f>C846</f>
        <v>5381.4222550000013</v>
      </c>
      <c r="E822" s="4"/>
      <c r="F822" s="3" t="s">
        <v>1550</v>
      </c>
      <c r="G822" s="3"/>
      <c r="H822" s="5">
        <v>270</v>
      </c>
      <c r="I822" t="s">
        <v>174</v>
      </c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Y844</f>
        <v>5845.8822550000014</v>
      </c>
      <c r="AA822" s="4">
        <v>45189</v>
      </c>
      <c r="AB822" s="3" t="s">
        <v>199</v>
      </c>
      <c r="AC822" s="3" t="s">
        <v>200</v>
      </c>
      <c r="AD822" s="5">
        <v>170</v>
      </c>
      <c r="AE822" t="s">
        <v>173</v>
      </c>
      <c r="AJ822" s="25">
        <v>45223</v>
      </c>
      <c r="AK822" s="3" t="s">
        <v>1577</v>
      </c>
      <c r="AL822" s="3"/>
      <c r="AM822" s="3"/>
      <c r="AN822" s="18">
        <v>150</v>
      </c>
      <c r="AO822" s="3"/>
    </row>
    <row r="823" spans="2:41" x14ac:dyDescent="0.25">
      <c r="B823" s="6" t="s">
        <v>26</v>
      </c>
      <c r="C823" s="21">
        <f>C821-C822</f>
        <v>-3895.8822550000014</v>
      </c>
      <c r="E823" s="4">
        <v>45194</v>
      </c>
      <c r="F823" s="3" t="s">
        <v>412</v>
      </c>
      <c r="G823" s="3" t="s">
        <v>200</v>
      </c>
      <c r="H823" s="5">
        <v>150</v>
      </c>
      <c r="I823" t="s">
        <v>174</v>
      </c>
      <c r="N823" s="3"/>
      <c r="O823" s="3"/>
      <c r="P823" s="3"/>
      <c r="Q823" s="3"/>
      <c r="R823" s="18"/>
      <c r="S823" s="3"/>
      <c r="V823" s="17"/>
      <c r="X823" s="6" t="s">
        <v>27</v>
      </c>
      <c r="Y823" s="21">
        <f>Y821-Y822</f>
        <v>-3935.8822550000014</v>
      </c>
      <c r="AA823" s="4">
        <v>45192</v>
      </c>
      <c r="AB823" s="3" t="s">
        <v>199</v>
      </c>
      <c r="AC823" s="3" t="s">
        <v>170</v>
      </c>
      <c r="AD823" s="5">
        <v>320</v>
      </c>
      <c r="AE823" t="s">
        <v>173</v>
      </c>
      <c r="AJ823" s="25">
        <v>45224</v>
      </c>
      <c r="AK823" s="3" t="s">
        <v>1589</v>
      </c>
      <c r="AL823" s="3"/>
      <c r="AM823" s="3"/>
      <c r="AN823" s="18">
        <v>1550</v>
      </c>
      <c r="AO823" s="3"/>
    </row>
    <row r="824" spans="2:41" ht="23.25" x14ac:dyDescent="0.35">
      <c r="B824" s="6"/>
      <c r="C824" s="7"/>
      <c r="E824" s="4">
        <v>45195</v>
      </c>
      <c r="F824" s="3" t="s">
        <v>412</v>
      </c>
      <c r="G824" s="3" t="s">
        <v>169</v>
      </c>
      <c r="H824" s="5">
        <v>150</v>
      </c>
      <c r="I824" t="s">
        <v>174</v>
      </c>
      <c r="N824" s="3"/>
      <c r="O824" s="3"/>
      <c r="P824" s="3"/>
      <c r="Q824" s="3"/>
      <c r="R824" s="18"/>
      <c r="S824" s="3"/>
      <c r="V824" s="17"/>
      <c r="X824" s="228" t="str">
        <f>IF(Y823&lt;0,"NO PAGAR","COBRAR'")</f>
        <v>NO PAGAR</v>
      </c>
      <c r="Y824" s="228"/>
      <c r="AA824" s="4">
        <v>45192</v>
      </c>
      <c r="AB824" s="3" t="s">
        <v>199</v>
      </c>
      <c r="AC824" s="3" t="s">
        <v>169</v>
      </c>
      <c r="AD824" s="5">
        <v>170</v>
      </c>
      <c r="AE824" t="s">
        <v>174</v>
      </c>
      <c r="AJ824" s="3"/>
      <c r="AK824" s="3"/>
      <c r="AL824" s="3"/>
      <c r="AM824" s="3"/>
      <c r="AN824" s="18"/>
      <c r="AO824" s="3"/>
    </row>
    <row r="825" spans="2:41" ht="23.25" x14ac:dyDescent="0.35">
      <c r="B825" s="228" t="str">
        <f>IF(C823&lt;0,"NO PAGAR","COBRAR'")</f>
        <v>NO PAGAR</v>
      </c>
      <c r="C825" s="228"/>
      <c r="E825" s="4">
        <v>45196</v>
      </c>
      <c r="F825" s="3" t="s">
        <v>412</v>
      </c>
      <c r="G825" s="3" t="s">
        <v>152</v>
      </c>
      <c r="H825" s="5">
        <v>230</v>
      </c>
      <c r="I825" t="s">
        <v>174</v>
      </c>
      <c r="N825" s="3"/>
      <c r="O825" s="3"/>
      <c r="P825" s="3"/>
      <c r="Q825" s="3"/>
      <c r="R825" s="18"/>
      <c r="S825" s="3"/>
      <c r="V825" s="17"/>
      <c r="X825" s="6"/>
      <c r="Y825" s="8"/>
      <c r="AA825" s="4">
        <v>45203</v>
      </c>
      <c r="AB825" s="3" t="s">
        <v>412</v>
      </c>
      <c r="AC825" s="3" t="s">
        <v>200</v>
      </c>
      <c r="AD825" s="5">
        <v>150</v>
      </c>
      <c r="AE825" t="s">
        <v>174</v>
      </c>
      <c r="AJ825" s="3"/>
      <c r="AK825" s="3"/>
      <c r="AL825" s="3"/>
      <c r="AM825" s="3"/>
      <c r="AN825" s="18"/>
      <c r="AO825" s="3"/>
    </row>
    <row r="826" spans="2:41" x14ac:dyDescent="0.25">
      <c r="B826" s="219" t="s">
        <v>9</v>
      </c>
      <c r="C826" s="220"/>
      <c r="E826" s="4">
        <v>45217</v>
      </c>
      <c r="F826" s="3" t="s">
        <v>1561</v>
      </c>
      <c r="G826" s="3"/>
      <c r="H826" s="5">
        <v>170</v>
      </c>
      <c r="I826" t="s">
        <v>174</v>
      </c>
      <c r="N826" s="3"/>
      <c r="O826" s="3"/>
      <c r="P826" s="3"/>
      <c r="Q826" s="3"/>
      <c r="R826" s="18"/>
      <c r="S826" s="3"/>
      <c r="V826" s="17"/>
      <c r="X826" s="219" t="s">
        <v>9</v>
      </c>
      <c r="Y826" s="220"/>
      <c r="AA826" s="4">
        <v>45156</v>
      </c>
      <c r="AB826" s="3" t="s">
        <v>168</v>
      </c>
      <c r="AC826" s="3" t="s">
        <v>152</v>
      </c>
      <c r="AD826" s="5">
        <v>190</v>
      </c>
      <c r="AE826" t="s">
        <v>174</v>
      </c>
      <c r="AJ826" s="3"/>
      <c r="AK826" s="3"/>
      <c r="AL826" s="3"/>
      <c r="AM826" s="3"/>
      <c r="AN826" s="18"/>
      <c r="AO826" s="3"/>
    </row>
    <row r="827" spans="2:41" x14ac:dyDescent="0.25">
      <c r="B827" s="9" t="str">
        <f>IF(Y780&lt;0,"SALDO ADELANTADO","SALDO A FAVOR '")</f>
        <v>SALDO ADELANTADO</v>
      </c>
      <c r="C827" s="10">
        <f>IF(Y780&lt;=0,Y780*-1)</f>
        <v>3908.7892550000015</v>
      </c>
      <c r="E827" s="4">
        <v>45167</v>
      </c>
      <c r="F827" s="3" t="s">
        <v>722</v>
      </c>
      <c r="G827" s="3" t="s">
        <v>200</v>
      </c>
      <c r="H827" s="5">
        <v>145.54</v>
      </c>
      <c r="I827" t="s">
        <v>174</v>
      </c>
      <c r="N827" s="3"/>
      <c r="O827" s="3"/>
      <c r="P827" s="3"/>
      <c r="Q827" s="3"/>
      <c r="R827" s="18"/>
      <c r="S827" s="3"/>
      <c r="V827" s="17"/>
      <c r="X827" s="9" t="str">
        <f>IF(C823&lt;0,"SALDO ADELANTADO","SALDO A FAVOR'")</f>
        <v>SALDO ADELANTADO</v>
      </c>
      <c r="Y827" s="10">
        <f>IF(C823&lt;=0,C823*-1)</f>
        <v>3895.8822550000014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10</v>
      </c>
      <c r="C828" s="10">
        <f>R836</f>
        <v>670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1950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16</v>
      </c>
      <c r="C834" s="10"/>
      <c r="E834" s="221" t="s">
        <v>7</v>
      </c>
      <c r="F834" s="222"/>
      <c r="G834" s="223"/>
      <c r="H834" s="5">
        <f>SUM(H820:H833)</f>
        <v>1485.54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221" t="s">
        <v>7</v>
      </c>
      <c r="AB834" s="222"/>
      <c r="AC834" s="223"/>
      <c r="AD834" s="5">
        <f>SUM(AD820:AD833)</f>
        <v>1910</v>
      </c>
      <c r="AJ834" s="3"/>
      <c r="AK834" s="3"/>
      <c r="AL834" s="3"/>
      <c r="AM834" s="3"/>
      <c r="AN834" s="18"/>
      <c r="AO834" s="3"/>
    </row>
    <row r="835" spans="2:41" x14ac:dyDescent="0.25">
      <c r="B835" s="11" t="s">
        <v>1560</v>
      </c>
      <c r="C835" s="10">
        <f>R846</f>
        <v>802.63300000000004</v>
      </c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 x14ac:dyDescent="0.25">
      <c r="B836" s="12"/>
      <c r="C836" s="10"/>
      <c r="N836" s="221" t="s">
        <v>7</v>
      </c>
      <c r="O836" s="222"/>
      <c r="P836" s="222"/>
      <c r="Q836" s="223"/>
      <c r="R836" s="18">
        <f>SUM(R820:R835)</f>
        <v>670</v>
      </c>
      <c r="S836" s="3"/>
      <c r="V836" s="17"/>
      <c r="X836" s="12"/>
      <c r="Y836" s="10"/>
      <c r="AJ836" s="221" t="s">
        <v>7</v>
      </c>
      <c r="AK836" s="222"/>
      <c r="AL836" s="222"/>
      <c r="AM836" s="223"/>
      <c r="AN836" s="18">
        <f>SUM(AN820:AN835)</f>
        <v>1950</v>
      </c>
      <c r="AO836" s="3"/>
    </row>
    <row r="837" spans="2:41" x14ac:dyDescent="0.25">
      <c r="B837" s="12"/>
      <c r="C837" s="10"/>
      <c r="N837" t="s">
        <v>1556</v>
      </c>
      <c r="O837" s="196">
        <v>44995</v>
      </c>
      <c r="P837" t="s">
        <v>467</v>
      </c>
      <c r="Q837" t="s">
        <v>474</v>
      </c>
      <c r="R837">
        <v>70</v>
      </c>
      <c r="S837">
        <v>39.997999999999998</v>
      </c>
      <c r="V837" s="17"/>
      <c r="X837" s="12"/>
      <c r="Y837" s="10"/>
    </row>
    <row r="838" spans="2:41" x14ac:dyDescent="0.25">
      <c r="B838" s="12"/>
      <c r="C838" s="10"/>
      <c r="N838" t="s">
        <v>1556</v>
      </c>
      <c r="O838" s="196">
        <v>45056</v>
      </c>
      <c r="P838" t="s">
        <v>469</v>
      </c>
      <c r="Q838" t="s">
        <v>474</v>
      </c>
      <c r="R838">
        <v>157.01</v>
      </c>
      <c r="S838">
        <v>89.72</v>
      </c>
      <c r="V838" s="17"/>
      <c r="X838" s="12"/>
      <c r="Y838" s="10"/>
    </row>
    <row r="839" spans="2:41" x14ac:dyDescent="0.25">
      <c r="B839" s="12"/>
      <c r="C839" s="10"/>
      <c r="E839" s="14"/>
      <c r="N839" t="s">
        <v>1556</v>
      </c>
      <c r="O839" s="196">
        <v>45087</v>
      </c>
      <c r="P839" t="s">
        <v>467</v>
      </c>
      <c r="Q839" t="s">
        <v>474</v>
      </c>
      <c r="R839">
        <v>61.5</v>
      </c>
      <c r="S839">
        <v>35.142000000000003</v>
      </c>
      <c r="V839" s="17"/>
      <c r="X839" s="12"/>
      <c r="Y839" s="10"/>
      <c r="AA839" s="14"/>
    </row>
    <row r="840" spans="2:41" x14ac:dyDescent="0.25">
      <c r="B840" s="12"/>
      <c r="C840" s="10"/>
      <c r="N840" t="s">
        <v>1556</v>
      </c>
      <c r="O840" s="196">
        <v>45117</v>
      </c>
      <c r="P840" t="s">
        <v>467</v>
      </c>
      <c r="Q840" t="s">
        <v>474</v>
      </c>
      <c r="R840">
        <v>60</v>
      </c>
      <c r="S840">
        <v>34.284999999999997</v>
      </c>
      <c r="V840" s="17"/>
      <c r="X840" s="12"/>
      <c r="Y840" s="10"/>
    </row>
    <row r="841" spans="2:41" x14ac:dyDescent="0.25">
      <c r="B841" s="12"/>
      <c r="C841" s="10"/>
      <c r="N841" t="s">
        <v>1556</v>
      </c>
      <c r="O841" s="196">
        <v>45148</v>
      </c>
      <c r="P841" t="s">
        <v>467</v>
      </c>
      <c r="Q841" t="s">
        <v>474</v>
      </c>
      <c r="R841">
        <v>85</v>
      </c>
      <c r="S841">
        <v>48.57</v>
      </c>
      <c r="V841" s="17"/>
      <c r="X841" s="12"/>
      <c r="Y841" s="10"/>
    </row>
    <row r="842" spans="2:41" x14ac:dyDescent="0.25">
      <c r="B842" s="12"/>
      <c r="C842" s="10"/>
      <c r="N842" t="s">
        <v>1556</v>
      </c>
      <c r="O842" s="196">
        <v>45240</v>
      </c>
      <c r="P842" t="s">
        <v>469</v>
      </c>
      <c r="Q842" t="s">
        <v>474</v>
      </c>
      <c r="R842">
        <v>120</v>
      </c>
      <c r="S842">
        <v>68.570999999999998</v>
      </c>
      <c r="V842" s="17"/>
      <c r="X842" s="12"/>
      <c r="Y842" s="10"/>
      <c r="AA842" t="s">
        <v>22</v>
      </c>
      <c r="AB842" t="s">
        <v>21</v>
      </c>
    </row>
    <row r="843" spans="2:41" x14ac:dyDescent="0.25">
      <c r="B843" s="12"/>
      <c r="C843" s="10"/>
      <c r="N843" t="s">
        <v>1556</v>
      </c>
      <c r="O843" s="196">
        <v>45270</v>
      </c>
      <c r="P843" t="s">
        <v>467</v>
      </c>
      <c r="Q843" t="s">
        <v>474</v>
      </c>
      <c r="R843">
        <v>114.009</v>
      </c>
      <c r="S843">
        <v>65.147999999999996</v>
      </c>
      <c r="V843" s="17"/>
      <c r="X843" s="12"/>
      <c r="Y843" s="10"/>
      <c r="AB843" s="1" t="s">
        <v>19</v>
      </c>
    </row>
    <row r="844" spans="2:41" x14ac:dyDescent="0.25">
      <c r="B844" s="12"/>
      <c r="C844" s="10"/>
      <c r="N844" t="s">
        <v>1556</v>
      </c>
      <c r="O844" t="s">
        <v>1558</v>
      </c>
      <c r="P844" t="s">
        <v>469</v>
      </c>
      <c r="Q844" t="s">
        <v>474</v>
      </c>
      <c r="R844">
        <v>50.003</v>
      </c>
      <c r="S844">
        <v>28.573</v>
      </c>
      <c r="V844" s="17"/>
      <c r="X844" s="15" t="s">
        <v>18</v>
      </c>
      <c r="Y844" s="16">
        <f>SUM(Y827:Y843)</f>
        <v>5845.8822550000014</v>
      </c>
    </row>
    <row r="845" spans="2:41" x14ac:dyDescent="0.25">
      <c r="B845" s="11"/>
      <c r="C845" s="10"/>
      <c r="N845" t="s">
        <v>1556</v>
      </c>
      <c r="O845" t="s">
        <v>1557</v>
      </c>
      <c r="P845" t="s">
        <v>469</v>
      </c>
      <c r="Q845" t="s">
        <v>474</v>
      </c>
      <c r="R845">
        <v>85.111000000000004</v>
      </c>
      <c r="S845">
        <v>48.634999999999998</v>
      </c>
      <c r="V845" s="17"/>
    </row>
    <row r="846" spans="2:41" x14ac:dyDescent="0.25">
      <c r="B846" s="15" t="s">
        <v>18</v>
      </c>
      <c r="C846" s="16">
        <f>SUM(C827:C845)</f>
        <v>5381.4222550000013</v>
      </c>
      <c r="D846" t="s">
        <v>22</v>
      </c>
      <c r="E846" t="s">
        <v>21</v>
      </c>
      <c r="R846">
        <f>SUM(R837:R845)</f>
        <v>802.63300000000004</v>
      </c>
      <c r="V846" s="17"/>
    </row>
    <row r="847" spans="2:41" x14ac:dyDescent="0.25">
      <c r="E847" s="1" t="s">
        <v>19</v>
      </c>
      <c r="V847" s="17"/>
      <c r="AA847" s="1"/>
    </row>
    <row r="848" spans="2:41" x14ac:dyDescent="0.25">
      <c r="V848" s="17"/>
    </row>
    <row r="849" spans="8:31" x14ac:dyDescent="0.25">
      <c r="V849" s="17"/>
    </row>
    <row r="850" spans="8:31" x14ac:dyDescent="0.25">
      <c r="V850" s="17"/>
    </row>
    <row r="851" spans="8:31" x14ac:dyDescent="0.25">
      <c r="V851" s="17"/>
    </row>
    <row r="852" spans="8:31" x14ac:dyDescent="0.25">
      <c r="V852" s="17"/>
    </row>
    <row r="853" spans="8:31" x14ac:dyDescent="0.25">
      <c r="V853" s="17"/>
    </row>
    <row r="854" spans="8:31" x14ac:dyDescent="0.25">
      <c r="V854" s="17"/>
    </row>
    <row r="855" spans="8:31" x14ac:dyDescent="0.25">
      <c r="V855" s="17"/>
    </row>
    <row r="856" spans="8:31" x14ac:dyDescent="0.25">
      <c r="V856" s="17"/>
    </row>
    <row r="857" spans="8:31" x14ac:dyDescent="0.25">
      <c r="V857" s="17"/>
    </row>
    <row r="858" spans="8:31" x14ac:dyDescent="0.25">
      <c r="V858" s="17"/>
    </row>
    <row r="859" spans="8:31" x14ac:dyDescent="0.25">
      <c r="V859" s="17"/>
    </row>
    <row r="860" spans="8:31" x14ac:dyDescent="0.25">
      <c r="V860" s="17"/>
    </row>
    <row r="861" spans="8:31" x14ac:dyDescent="0.25">
      <c r="V861" s="17"/>
      <c r="AC861" s="224" t="s">
        <v>29</v>
      </c>
      <c r="AD861" s="224"/>
      <c r="AE861" s="224"/>
    </row>
    <row r="862" spans="8:31" ht="28.5" customHeight="1" x14ac:dyDescent="0.4">
      <c r="H862" s="75" t="s">
        <v>28</v>
      </c>
      <c r="I862" s="75"/>
      <c r="J862" s="75"/>
      <c r="V862" s="17"/>
      <c r="AC862" s="224"/>
      <c r="AD862" s="224"/>
      <c r="AE862" s="224"/>
    </row>
    <row r="863" spans="8:31" ht="15" customHeight="1" x14ac:dyDescent="0.4">
      <c r="H863" s="75"/>
      <c r="I863" s="75"/>
      <c r="J863" s="75"/>
      <c r="V863" s="17"/>
      <c r="AC863" s="224"/>
      <c r="AD863" s="224"/>
      <c r="AE863" s="224"/>
    </row>
    <row r="864" spans="8:31" ht="23.25" x14ac:dyDescent="0.35">
      <c r="V864" s="17"/>
      <c r="X864" s="22" t="s">
        <v>71</v>
      </c>
    </row>
    <row r="865" spans="2:41" ht="23.25" x14ac:dyDescent="0.35">
      <c r="V865" s="17"/>
      <c r="X865" s="23" t="s">
        <v>32</v>
      </c>
      <c r="Y865" s="20">
        <f>IF(B867="PAGADO",0,C872)</f>
        <v>-4342.3722550000011</v>
      </c>
    </row>
    <row r="866" spans="2:41" ht="23.25" x14ac:dyDescent="0.35">
      <c r="B866" s="22" t="s">
        <v>71</v>
      </c>
      <c r="V866" s="17"/>
      <c r="X866" s="1" t="s">
        <v>0</v>
      </c>
      <c r="Y866" s="19">
        <f>AD883</f>
        <v>1615</v>
      </c>
    </row>
    <row r="867" spans="2:41" ht="23.25" x14ac:dyDescent="0.35">
      <c r="B867" s="23" t="s">
        <v>32</v>
      </c>
      <c r="C867" s="20">
        <f>IF(X818="PAGADO",0,Y823)</f>
        <v>-3935.8822550000014</v>
      </c>
      <c r="E867" s="226" t="s">
        <v>273</v>
      </c>
      <c r="F867" s="226"/>
      <c r="G867" s="226"/>
      <c r="H867" s="226"/>
      <c r="V867" s="17"/>
      <c r="Y867" s="20"/>
      <c r="AA867" s="226" t="s">
        <v>77</v>
      </c>
      <c r="AB867" s="226"/>
      <c r="AC867" s="226"/>
      <c r="AD867" s="226"/>
    </row>
    <row r="868" spans="2:41" x14ac:dyDescent="0.25">
      <c r="B868" s="1" t="s">
        <v>0</v>
      </c>
      <c r="C868" s="19">
        <f>H883</f>
        <v>1880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24</v>
      </c>
      <c r="Y868" s="19">
        <f>IF(Y865&gt;0,Y866+Y865,Y866)</f>
        <v>1615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 x14ac:dyDescent="0.25">
      <c r="C869" s="20"/>
      <c r="E869" s="4">
        <v>45202</v>
      </c>
      <c r="F869" s="3" t="s">
        <v>1202</v>
      </c>
      <c r="G869" s="3" t="s">
        <v>1203</v>
      </c>
      <c r="H869" s="5">
        <v>150</v>
      </c>
      <c r="I869" t="s">
        <v>174</v>
      </c>
      <c r="N869" s="25">
        <v>45231</v>
      </c>
      <c r="O869" s="3" t="s">
        <v>110</v>
      </c>
      <c r="P869" s="3"/>
      <c r="Q869" s="3"/>
      <c r="R869" s="18">
        <v>700</v>
      </c>
      <c r="S869" s="3"/>
      <c r="V869" s="17"/>
      <c r="X869" s="1" t="s">
        <v>9</v>
      </c>
      <c r="Y869" s="20">
        <f>Y892</f>
        <v>6374.3522550000007</v>
      </c>
      <c r="AA869" s="4">
        <v>45176</v>
      </c>
      <c r="AB869" s="3" t="s">
        <v>1646</v>
      </c>
      <c r="AC869" s="3" t="s">
        <v>261</v>
      </c>
      <c r="AD869" s="5">
        <v>150</v>
      </c>
      <c r="AE869" t="s">
        <v>174</v>
      </c>
      <c r="AJ869" s="25">
        <v>45236</v>
      </c>
      <c r="AK869" s="3" t="s">
        <v>431</v>
      </c>
      <c r="AL869" s="3"/>
      <c r="AM869" s="3"/>
      <c r="AN869" s="18">
        <v>90</v>
      </c>
      <c r="AO869" s="3"/>
    </row>
    <row r="870" spans="2:41" x14ac:dyDescent="0.25">
      <c r="B870" s="1" t="s">
        <v>24</v>
      </c>
      <c r="C870" s="19">
        <f>IF(C867&gt;0,C867+C868,C868)</f>
        <v>1880</v>
      </c>
      <c r="E870" s="4">
        <v>45206</v>
      </c>
      <c r="F870" s="3" t="s">
        <v>1202</v>
      </c>
      <c r="G870" s="3" t="s">
        <v>1344</v>
      </c>
      <c r="H870" s="5">
        <v>540</v>
      </c>
      <c r="I870" t="s">
        <v>173</v>
      </c>
      <c r="N870" s="3"/>
      <c r="O870" s="3"/>
      <c r="P870" s="3"/>
      <c r="Q870" s="3"/>
      <c r="R870" s="18"/>
      <c r="S870" s="3"/>
      <c r="V870" s="17"/>
      <c r="X870" s="6" t="s">
        <v>8</v>
      </c>
      <c r="Y870" s="21">
        <f>Y868-Y869</f>
        <v>-4759.3522550000007</v>
      </c>
      <c r="AA870" s="4">
        <v>45215</v>
      </c>
      <c r="AB870" s="3" t="s">
        <v>1237</v>
      </c>
      <c r="AC870" s="3" t="s">
        <v>203</v>
      </c>
      <c r="AD870" s="5">
        <v>540</v>
      </c>
      <c r="AE870" t="s">
        <v>173</v>
      </c>
      <c r="AJ870" s="25">
        <v>45205</v>
      </c>
      <c r="AK870" s="3" t="s">
        <v>431</v>
      </c>
      <c r="AL870" s="3"/>
      <c r="AM870" s="3"/>
      <c r="AN870" s="18">
        <v>60</v>
      </c>
      <c r="AO870" s="3"/>
    </row>
    <row r="871" spans="2:41" ht="26.25" x14ac:dyDescent="0.4">
      <c r="B871" s="1" t="s">
        <v>9</v>
      </c>
      <c r="C871" s="20">
        <f>C894</f>
        <v>6222.3722550000011</v>
      </c>
      <c r="E871" s="4">
        <v>45226</v>
      </c>
      <c r="F871" s="3" t="s">
        <v>769</v>
      </c>
      <c r="G871" s="3"/>
      <c r="H871" s="5">
        <v>330</v>
      </c>
      <c r="I871" t="s">
        <v>174</v>
      </c>
      <c r="N871" s="3"/>
      <c r="O871" s="3"/>
      <c r="P871" s="3"/>
      <c r="Q871" s="3"/>
      <c r="R871" s="18"/>
      <c r="S871" s="3"/>
      <c r="V871" s="17"/>
      <c r="X871" s="227" t="str">
        <f>IF(Y870&lt;0,"NO PAGAR","COBRAR")</f>
        <v>NO PAGAR</v>
      </c>
      <c r="Y871" s="227"/>
      <c r="AA871" s="4">
        <v>45218</v>
      </c>
      <c r="AB871" s="3" t="s">
        <v>1237</v>
      </c>
      <c r="AC871" s="3" t="s">
        <v>152</v>
      </c>
      <c r="AD871" s="5">
        <v>160</v>
      </c>
      <c r="AE871" t="s">
        <v>174</v>
      </c>
      <c r="AJ871" s="25">
        <v>45237</v>
      </c>
      <c r="AK871" s="3" t="s">
        <v>431</v>
      </c>
      <c r="AL871" s="3"/>
      <c r="AM871" s="3"/>
      <c r="AN871" s="18">
        <v>200</v>
      </c>
      <c r="AO871" s="3"/>
    </row>
    <row r="872" spans="2:41" x14ac:dyDescent="0.25">
      <c r="B872" s="6" t="s">
        <v>25</v>
      </c>
      <c r="C872" s="21">
        <f>C870-C871</f>
        <v>-4342.3722550000011</v>
      </c>
      <c r="E872" s="4">
        <v>45212</v>
      </c>
      <c r="F872" s="3" t="s">
        <v>199</v>
      </c>
      <c r="G872" s="3" t="s">
        <v>200</v>
      </c>
      <c r="H872" s="5">
        <v>170</v>
      </c>
      <c r="I872" t="s">
        <v>173</v>
      </c>
      <c r="N872" s="3"/>
      <c r="O872" s="3"/>
      <c r="P872" s="3"/>
      <c r="Q872" s="3"/>
      <c r="R872" s="18"/>
      <c r="S872" s="3"/>
      <c r="V872" s="17"/>
      <c r="X872" s="219" t="s">
        <v>9</v>
      </c>
      <c r="Y872" s="220"/>
      <c r="AA872" s="4">
        <v>45237</v>
      </c>
      <c r="AB872" s="3" t="s">
        <v>1648</v>
      </c>
      <c r="AC872" s="3" t="s">
        <v>1649</v>
      </c>
      <c r="AD872" s="5">
        <v>480</v>
      </c>
      <c r="AE872" t="s">
        <v>174</v>
      </c>
      <c r="AJ872" s="25">
        <v>45238</v>
      </c>
      <c r="AK872" s="3" t="s">
        <v>431</v>
      </c>
      <c r="AL872" s="3"/>
      <c r="AM872" s="3"/>
      <c r="AN872" s="18">
        <v>280</v>
      </c>
      <c r="AO872" s="3"/>
    </row>
    <row r="873" spans="2:41" ht="26.25" x14ac:dyDescent="0.4">
      <c r="B873" s="227" t="str">
        <f>IF(C872&lt;0,"NO PAGAR","COBRAR")</f>
        <v>NO PAGAR</v>
      </c>
      <c r="C873" s="227"/>
      <c r="E873" s="4">
        <v>45128</v>
      </c>
      <c r="F873" s="3" t="s">
        <v>168</v>
      </c>
      <c r="G873" s="3" t="s">
        <v>152</v>
      </c>
      <c r="H873" s="5">
        <v>190</v>
      </c>
      <c r="I873" t="s">
        <v>173</v>
      </c>
      <c r="N873" s="3"/>
      <c r="O873" s="3"/>
      <c r="P873" s="3"/>
      <c r="Q873" s="3"/>
      <c r="R873" s="18"/>
      <c r="S873" s="3"/>
      <c r="V873" s="17"/>
      <c r="X873" s="9" t="str">
        <f>IF(C872&lt;0,"SALDO ADELANTADO","SALDO A FAVOR'")</f>
        <v>SALDO ADELANTADO</v>
      </c>
      <c r="Y873" s="10">
        <f>IF(C872&lt;=0,C872*-1)</f>
        <v>4342.3722550000011</v>
      </c>
      <c r="AA873" s="4">
        <v>45202</v>
      </c>
      <c r="AB873" s="3" t="s">
        <v>1206</v>
      </c>
      <c r="AC873" s="3" t="s">
        <v>99</v>
      </c>
      <c r="AD873" s="5">
        <v>285</v>
      </c>
      <c r="AE873" t="s">
        <v>174</v>
      </c>
      <c r="AJ873" s="25">
        <v>45238</v>
      </c>
      <c r="AK873" s="3" t="s">
        <v>1651</v>
      </c>
      <c r="AL873" s="3"/>
      <c r="AM873" s="3"/>
      <c r="AN873" s="159">
        <v>59.1</v>
      </c>
      <c r="AO873" s="3"/>
    </row>
    <row r="874" spans="2:41" x14ac:dyDescent="0.25">
      <c r="B874" s="219" t="s">
        <v>9</v>
      </c>
      <c r="C874" s="220"/>
      <c r="E874" s="4">
        <v>45139</v>
      </c>
      <c r="F874" s="25" t="s">
        <v>168</v>
      </c>
      <c r="G874" s="3" t="s">
        <v>152</v>
      </c>
      <c r="H874" s="5">
        <v>190</v>
      </c>
      <c r="I874" t="s">
        <v>174</v>
      </c>
      <c r="N874" s="3"/>
      <c r="O874" s="3"/>
      <c r="P874" s="3"/>
      <c r="Q874" s="3"/>
      <c r="R874" s="18"/>
      <c r="S874" s="3"/>
      <c r="V874" s="17"/>
      <c r="X874" s="11" t="s">
        <v>10</v>
      </c>
      <c r="Y874" s="10">
        <f>AN885</f>
        <v>1916.6</v>
      </c>
      <c r="AA874" s="4"/>
      <c r="AB874" s="3"/>
      <c r="AC874" s="3"/>
      <c r="AD874" s="5"/>
      <c r="AJ874" s="25">
        <v>45238</v>
      </c>
      <c r="AK874" s="3" t="s">
        <v>1657</v>
      </c>
      <c r="AL874" s="3"/>
      <c r="AM874" s="3"/>
      <c r="AN874" s="18">
        <v>1027.5</v>
      </c>
      <c r="AO874" s="3"/>
    </row>
    <row r="875" spans="2:41" x14ac:dyDescent="0.25">
      <c r="B875" s="9" t="str">
        <f>IF(C908&lt;0,"SALDO A FAVOR","SALDO ADELANTAD0'")</f>
        <v>SALDO ADELANTAD0'</v>
      </c>
      <c r="C875" s="10">
        <f>IF(Y823&lt;=0,Y823*-1)</f>
        <v>3935.8822550000014</v>
      </c>
      <c r="E875" s="4">
        <v>45159</v>
      </c>
      <c r="F875" s="3" t="s">
        <v>1460</v>
      </c>
      <c r="G875" s="3" t="s">
        <v>200</v>
      </c>
      <c r="H875" s="5">
        <v>130</v>
      </c>
      <c r="I875" t="s">
        <v>173</v>
      </c>
      <c r="N875" s="3"/>
      <c r="O875" s="3"/>
      <c r="P875" s="3"/>
      <c r="Q875" s="3"/>
      <c r="R875" s="18"/>
      <c r="S875" s="3"/>
      <c r="V875" s="17"/>
      <c r="X875" s="11" t="s">
        <v>11</v>
      </c>
      <c r="Y875" s="10"/>
      <c r="AA875" s="4"/>
      <c r="AB875" s="3"/>
      <c r="AC875" s="3"/>
      <c r="AD875" s="5"/>
      <c r="AJ875" s="25">
        <v>45240</v>
      </c>
      <c r="AK875" s="3" t="s">
        <v>431</v>
      </c>
      <c r="AL875" s="3"/>
      <c r="AM875" s="3"/>
      <c r="AN875" s="18">
        <v>200</v>
      </c>
      <c r="AO875" s="3"/>
    </row>
    <row r="876" spans="2:41" x14ac:dyDescent="0.25">
      <c r="B876" s="11" t="s">
        <v>10</v>
      </c>
      <c r="C876" s="10">
        <f>R880</f>
        <v>700</v>
      </c>
      <c r="E876" s="4">
        <v>45189</v>
      </c>
      <c r="F876" s="3" t="s">
        <v>1516</v>
      </c>
      <c r="G876" s="3" t="s">
        <v>1623</v>
      </c>
      <c r="H876" s="5">
        <v>180</v>
      </c>
      <c r="I876" t="s">
        <v>174</v>
      </c>
      <c r="N876" s="3"/>
      <c r="O876" s="3"/>
      <c r="P876" s="3"/>
      <c r="Q876" s="3"/>
      <c r="R876" s="18"/>
      <c r="S876" s="3"/>
      <c r="V876" s="17"/>
      <c r="X876" s="11" t="s">
        <v>12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11</v>
      </c>
      <c r="C877" s="10">
        <v>180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13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14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13</v>
      </c>
      <c r="C879" s="10">
        <v>20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1650</v>
      </c>
      <c r="Y879" s="10">
        <v>18.05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14</v>
      </c>
      <c r="C880" s="10"/>
      <c r="E880" s="4"/>
      <c r="F880" s="3"/>
      <c r="G880" s="3"/>
      <c r="H880" s="5"/>
      <c r="N880" s="221" t="s">
        <v>7</v>
      </c>
      <c r="O880" s="222"/>
      <c r="P880" s="222"/>
      <c r="Q880" s="223"/>
      <c r="R880" s="18">
        <f>SUM(R869:R879)</f>
        <v>700</v>
      </c>
      <c r="S880" s="3"/>
      <c r="V880" s="17"/>
      <c r="X880" s="11" t="s">
        <v>1764</v>
      </c>
      <c r="Y880" s="48">
        <v>97.33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15</v>
      </c>
      <c r="C881" s="10"/>
      <c r="E881" s="4"/>
      <c r="F881" s="3"/>
      <c r="G881" s="3"/>
      <c r="H881" s="5"/>
      <c r="N881" s="207" t="s">
        <v>467</v>
      </c>
      <c r="O881" s="125" t="s">
        <v>550</v>
      </c>
      <c r="P881" s="126">
        <v>45216.100405090001</v>
      </c>
      <c r="Q881" s="127">
        <v>44.283999999999999</v>
      </c>
      <c r="R881" s="127">
        <v>77.5</v>
      </c>
      <c r="V881" s="17"/>
      <c r="X881" s="11" t="s">
        <v>17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16</v>
      </c>
      <c r="C882" s="10"/>
      <c r="E882" s="4"/>
      <c r="F882" s="3"/>
      <c r="G882" s="3"/>
      <c r="H882" s="5"/>
      <c r="N882" s="125" t="s">
        <v>467</v>
      </c>
      <c r="O882" s="125" t="s">
        <v>550</v>
      </c>
      <c r="P882" s="126">
        <v>45219.38087963</v>
      </c>
      <c r="Q882" s="127">
        <v>57.713000000000001</v>
      </c>
      <c r="R882" s="127">
        <v>101</v>
      </c>
      <c r="V882" s="17"/>
      <c r="X882" s="12"/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1637</v>
      </c>
      <c r="C883" s="10">
        <f>R899</f>
        <v>1386.4899999999998</v>
      </c>
      <c r="E883" s="221" t="s">
        <v>7</v>
      </c>
      <c r="F883" s="222"/>
      <c r="G883" s="223"/>
      <c r="H883" s="5">
        <f>SUM(H869:H882)</f>
        <v>1880</v>
      </c>
      <c r="N883" s="125" t="s">
        <v>467</v>
      </c>
      <c r="O883" s="125" t="s">
        <v>550</v>
      </c>
      <c r="P883" s="126">
        <v>45224.165451389999</v>
      </c>
      <c r="Q883" s="127">
        <v>30.478000000000002</v>
      </c>
      <c r="R883" s="127">
        <v>53.335999999999999</v>
      </c>
      <c r="V883" s="17"/>
      <c r="X883" s="12"/>
      <c r="Y883" s="10"/>
      <c r="AA883" s="221" t="s">
        <v>7</v>
      </c>
      <c r="AB883" s="222"/>
      <c r="AC883" s="223"/>
      <c r="AD883" s="5">
        <f>SUM(AD869:AD882)</f>
        <v>1615</v>
      </c>
      <c r="AJ883" s="3"/>
      <c r="AK883" s="3"/>
      <c r="AL883" s="3"/>
      <c r="AM883" s="3"/>
      <c r="AN883" s="18"/>
      <c r="AO883" s="3"/>
    </row>
    <row r="884" spans="2:41" x14ac:dyDescent="0.25">
      <c r="B884" s="12"/>
      <c r="C884" s="10"/>
      <c r="E884" s="13"/>
      <c r="F884" s="13"/>
      <c r="G884" s="13"/>
      <c r="N884" s="125" t="s">
        <v>467</v>
      </c>
      <c r="O884" s="125" t="s">
        <v>550</v>
      </c>
      <c r="P884" s="126">
        <v>45228.61469907</v>
      </c>
      <c r="Q884" s="127">
        <v>52.573</v>
      </c>
      <c r="R884" s="127">
        <v>92</v>
      </c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 x14ac:dyDescent="0.25">
      <c r="B885" s="12"/>
      <c r="C885" s="10"/>
      <c r="N885" s="125" t="s">
        <v>467</v>
      </c>
      <c r="O885" s="125" t="s">
        <v>465</v>
      </c>
      <c r="P885" s="126">
        <v>45216.940486109997</v>
      </c>
      <c r="Q885" s="127">
        <v>34.287999999999997</v>
      </c>
      <c r="R885" s="127">
        <v>60.003999999999998</v>
      </c>
      <c r="V885" s="17"/>
      <c r="X885" s="12"/>
      <c r="Y885" s="10"/>
      <c r="AJ885" s="221" t="s">
        <v>7</v>
      </c>
      <c r="AK885" s="222"/>
      <c r="AL885" s="222"/>
      <c r="AM885" s="223"/>
      <c r="AN885" s="18">
        <f>SUM(AN869:AN884)</f>
        <v>1916.6</v>
      </c>
      <c r="AO885" s="3"/>
    </row>
    <row r="886" spans="2:41" x14ac:dyDescent="0.25">
      <c r="B886" s="12"/>
      <c r="C886" s="10"/>
      <c r="N886" s="125" t="s">
        <v>467</v>
      </c>
      <c r="O886" s="125" t="s">
        <v>465</v>
      </c>
      <c r="P886" s="126">
        <v>45222.836828699998</v>
      </c>
      <c r="Q886" s="127">
        <v>35.429000000000002</v>
      </c>
      <c r="R886" s="127">
        <v>62.000999999999998</v>
      </c>
      <c r="V886" s="17"/>
      <c r="X886" s="12"/>
      <c r="Y886" s="10"/>
    </row>
    <row r="887" spans="2:41" x14ac:dyDescent="0.25">
      <c r="B887" s="12"/>
      <c r="C887" s="10"/>
      <c r="N887" s="125" t="s">
        <v>467</v>
      </c>
      <c r="O887" s="125" t="s">
        <v>465</v>
      </c>
      <c r="P887" s="126">
        <v>45225.685034720002</v>
      </c>
      <c r="Q887" s="127">
        <v>52.575000000000003</v>
      </c>
      <c r="R887" s="127">
        <v>92.006</v>
      </c>
      <c r="V887" s="17"/>
      <c r="X887" s="12"/>
      <c r="Y887" s="10"/>
    </row>
    <row r="888" spans="2:41" x14ac:dyDescent="0.25">
      <c r="B888" s="12"/>
      <c r="C888" s="10"/>
      <c r="E888" s="14"/>
      <c r="N888" s="125" t="s">
        <v>467</v>
      </c>
      <c r="O888" s="125" t="s">
        <v>465</v>
      </c>
      <c r="P888" s="126">
        <v>45229.83037037</v>
      </c>
      <c r="Q888" s="127">
        <v>39.088000000000001</v>
      </c>
      <c r="R888" s="127">
        <v>68.403999999999996</v>
      </c>
      <c r="V888" s="17"/>
      <c r="X888" s="12"/>
      <c r="Y888" s="10"/>
      <c r="AA888" s="14"/>
    </row>
    <row r="889" spans="2:41" x14ac:dyDescent="0.25">
      <c r="B889" s="12"/>
      <c r="C889" s="10"/>
      <c r="N889" s="125" t="s">
        <v>469</v>
      </c>
      <c r="O889" s="125" t="s">
        <v>465</v>
      </c>
      <c r="P889" s="126">
        <v>45215.910763890002</v>
      </c>
      <c r="Q889" s="127">
        <v>45.72</v>
      </c>
      <c r="R889" s="127">
        <v>80.010000000000005</v>
      </c>
      <c r="V889" s="17"/>
      <c r="X889" s="12"/>
      <c r="Y889" s="10"/>
    </row>
    <row r="890" spans="2:41" x14ac:dyDescent="0.25">
      <c r="B890" s="12"/>
      <c r="C890" s="10"/>
      <c r="N890" s="125" t="s">
        <v>469</v>
      </c>
      <c r="O890" s="125" t="s">
        <v>465</v>
      </c>
      <c r="P890" s="126">
        <v>45216.936203700003</v>
      </c>
      <c r="Q890" s="127">
        <v>34.295000000000002</v>
      </c>
      <c r="R890" s="127">
        <v>60.015999999999998</v>
      </c>
      <c r="V890" s="17"/>
      <c r="X890" s="12"/>
      <c r="Y890" s="10"/>
    </row>
    <row r="891" spans="2:41" x14ac:dyDescent="0.25">
      <c r="B891" s="12"/>
      <c r="C891" s="10"/>
      <c r="N891" s="125" t="s">
        <v>469</v>
      </c>
      <c r="O891" s="125" t="s">
        <v>465</v>
      </c>
      <c r="P891" s="126">
        <v>45218.508101849999</v>
      </c>
      <c r="Q891" s="127">
        <v>51.433</v>
      </c>
      <c r="R891" s="127">
        <v>90.007999999999996</v>
      </c>
      <c r="V891" s="17"/>
      <c r="X891" s="11"/>
      <c r="Y891" s="10"/>
    </row>
    <row r="892" spans="2:41" x14ac:dyDescent="0.25">
      <c r="B892" s="12"/>
      <c r="C892" s="10"/>
      <c r="N892" s="125" t="s">
        <v>469</v>
      </c>
      <c r="O892" s="125" t="s">
        <v>465</v>
      </c>
      <c r="P892" s="126">
        <v>45219.812465280003</v>
      </c>
      <c r="Q892" s="127">
        <v>62.856999999999999</v>
      </c>
      <c r="R892" s="127">
        <v>110</v>
      </c>
      <c r="V892" s="17"/>
      <c r="X892" s="15" t="s">
        <v>18</v>
      </c>
      <c r="Y892" s="16">
        <f>SUM(Y873:Y891)</f>
        <v>6374.3522550000007</v>
      </c>
    </row>
    <row r="893" spans="2:41" x14ac:dyDescent="0.25">
      <c r="B893" s="11"/>
      <c r="C893" s="10"/>
      <c r="N893" s="125" t="s">
        <v>469</v>
      </c>
      <c r="O893" s="125" t="s">
        <v>465</v>
      </c>
      <c r="P893" s="126">
        <v>45221.539502320004</v>
      </c>
      <c r="Q893" s="127">
        <v>45.715000000000003</v>
      </c>
      <c r="R893" s="127">
        <v>80.001000000000005</v>
      </c>
      <c r="V893" s="17"/>
    </row>
    <row r="894" spans="2:41" x14ac:dyDescent="0.25">
      <c r="B894" s="15" t="s">
        <v>18</v>
      </c>
      <c r="C894" s="16">
        <f>SUM(C875:C893)</f>
        <v>6222.3722550000011</v>
      </c>
      <c r="N894" s="125" t="s">
        <v>469</v>
      </c>
      <c r="O894" s="125" t="s">
        <v>465</v>
      </c>
      <c r="P894" s="126">
        <v>45222.97230324</v>
      </c>
      <c r="Q894" s="127">
        <v>40.006999999999998</v>
      </c>
      <c r="R894" s="127">
        <v>70.012</v>
      </c>
      <c r="V894" s="17"/>
    </row>
    <row r="895" spans="2:41" x14ac:dyDescent="0.25">
      <c r="D895" t="s">
        <v>22</v>
      </c>
      <c r="E895" t="s">
        <v>21</v>
      </c>
      <c r="N895" s="125" t="s">
        <v>469</v>
      </c>
      <c r="O895" s="125" t="s">
        <v>465</v>
      </c>
      <c r="P895" s="126">
        <v>45225.093715280003</v>
      </c>
      <c r="Q895" s="127">
        <v>57.170999999999999</v>
      </c>
      <c r="R895" s="127">
        <v>100.04900000000001</v>
      </c>
      <c r="V895" s="17"/>
      <c r="Z895" t="s">
        <v>22</v>
      </c>
      <c r="AA895" t="s">
        <v>21</v>
      </c>
    </row>
    <row r="896" spans="2:41" x14ac:dyDescent="0.25">
      <c r="E896" s="1" t="s">
        <v>19</v>
      </c>
      <c r="N896" s="125" t="s">
        <v>469</v>
      </c>
      <c r="O896" s="125" t="s">
        <v>465</v>
      </c>
      <c r="P896" s="126">
        <v>45225.950543979998</v>
      </c>
      <c r="Q896" s="127">
        <v>28.605</v>
      </c>
      <c r="R896" s="127">
        <v>50.058999999999997</v>
      </c>
      <c r="V896" s="17"/>
      <c r="AA896" s="1" t="s">
        <v>19</v>
      </c>
    </row>
    <row r="897" spans="1:43" x14ac:dyDescent="0.25">
      <c r="N897" s="125" t="s">
        <v>469</v>
      </c>
      <c r="O897" s="125" t="s">
        <v>465</v>
      </c>
      <c r="P897" s="126">
        <v>45229.929513889998</v>
      </c>
      <c r="Q897" s="127">
        <v>45.76</v>
      </c>
      <c r="R897" s="127">
        <v>80.08</v>
      </c>
      <c r="V897" s="17"/>
    </row>
    <row r="898" spans="1:43" x14ac:dyDescent="0.25">
      <c r="N898" s="125" t="s">
        <v>469</v>
      </c>
      <c r="O898" s="125" t="s">
        <v>465</v>
      </c>
      <c r="P898" s="126">
        <v>45230.674965279999</v>
      </c>
      <c r="Q898" s="127">
        <v>34.287999999999997</v>
      </c>
      <c r="R898" s="127">
        <v>60.003999999999998</v>
      </c>
      <c r="V898" s="17"/>
    </row>
    <row r="899" spans="1:43" x14ac:dyDescent="0.25">
      <c r="R899" s="187">
        <f>SUM(R881:R898)</f>
        <v>1386.4899999999998</v>
      </c>
      <c r="V899" s="17"/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 x14ac:dyDescent="0.25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 x14ac:dyDescent="0.25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 x14ac:dyDescent="0.25">
      <c r="V906" s="17"/>
    </row>
    <row r="907" spans="1:43" ht="25.5" customHeight="1" x14ac:dyDescent="0.4">
      <c r="H907" s="75" t="s">
        <v>30</v>
      </c>
      <c r="I907" s="75"/>
      <c r="J907" s="75"/>
      <c r="V907" s="17"/>
      <c r="AA907" s="225" t="s">
        <v>31</v>
      </c>
      <c r="AB907" s="225"/>
      <c r="AC907" s="225"/>
    </row>
    <row r="908" spans="1:43" ht="15" customHeight="1" x14ac:dyDescent="0.4">
      <c r="H908" s="75"/>
      <c r="I908" s="75"/>
      <c r="J908" s="75"/>
      <c r="V908" s="17"/>
      <c r="X908" s="22" t="s">
        <v>71</v>
      </c>
      <c r="AA908" s="225"/>
      <c r="AB908" s="225"/>
      <c r="AC908" s="225"/>
    </row>
    <row r="909" spans="1:43" ht="23.25" x14ac:dyDescent="0.35">
      <c r="B909" s="24" t="s">
        <v>73</v>
      </c>
      <c r="V909" s="17"/>
      <c r="X909" s="23" t="s">
        <v>32</v>
      </c>
      <c r="Y909" s="20">
        <f>IF(B1707="PAGADO",0,C915)</f>
        <v>-2341.8022550000005</v>
      </c>
    </row>
    <row r="910" spans="1:43" ht="23.25" x14ac:dyDescent="0.35">
      <c r="B910" s="23" t="s">
        <v>32</v>
      </c>
      <c r="C910" s="20">
        <f>IF(X865="PAGADO",0,C872)</f>
        <v>-4342.3722550000011</v>
      </c>
      <c r="E910" s="226" t="s">
        <v>273</v>
      </c>
      <c r="F910" s="226"/>
      <c r="G910" s="226"/>
      <c r="H910" s="226"/>
      <c r="O910" s="43" t="s">
        <v>10</v>
      </c>
      <c r="V910" s="17"/>
      <c r="X910" s="1" t="s">
        <v>0</v>
      </c>
      <c r="Y910" s="19">
        <f>AD926</f>
        <v>1245</v>
      </c>
      <c r="AA910" s="226" t="s">
        <v>77</v>
      </c>
      <c r="AB910" s="226"/>
      <c r="AC910" s="226"/>
      <c r="AD910" s="226"/>
    </row>
    <row r="911" spans="1:43" x14ac:dyDescent="0.25">
      <c r="B911" s="1" t="s">
        <v>0</v>
      </c>
      <c r="C911" s="19">
        <f>H926</f>
        <v>2617.5500000000002</v>
      </c>
      <c r="E911" s="2" t="s">
        <v>1</v>
      </c>
      <c r="F911" s="2" t="s">
        <v>2</v>
      </c>
      <c r="G911" s="2" t="s">
        <v>3</v>
      </c>
      <c r="H911" s="2" t="s">
        <v>4</v>
      </c>
      <c r="N911" s="2" t="s">
        <v>1</v>
      </c>
      <c r="O911" s="2" t="s">
        <v>5</v>
      </c>
      <c r="P911" s="2" t="s">
        <v>4</v>
      </c>
      <c r="Q911" s="2" t="s">
        <v>6</v>
      </c>
      <c r="R911" s="2" t="s">
        <v>7</v>
      </c>
      <c r="S911" s="3"/>
      <c r="V911" s="17"/>
      <c r="Y911" s="20"/>
      <c r="AA911" s="2" t="s">
        <v>1</v>
      </c>
      <c r="AB911" s="2" t="s">
        <v>2</v>
      </c>
      <c r="AC911" s="2" t="s">
        <v>3</v>
      </c>
      <c r="AD911" s="2" t="s">
        <v>4</v>
      </c>
      <c r="AJ911" s="2" t="s">
        <v>1</v>
      </c>
      <c r="AK911" s="2" t="s">
        <v>5</v>
      </c>
      <c r="AL911" s="2" t="s">
        <v>4</v>
      </c>
      <c r="AM911" s="2" t="s">
        <v>6</v>
      </c>
      <c r="AN911" s="2" t="s">
        <v>7</v>
      </c>
      <c r="AO911" s="3"/>
    </row>
    <row r="912" spans="1:43" x14ac:dyDescent="0.25">
      <c r="C912" s="20"/>
      <c r="E912" s="4">
        <v>45220</v>
      </c>
      <c r="F912" s="3" t="s">
        <v>1237</v>
      </c>
      <c r="G912" s="3" t="s">
        <v>203</v>
      </c>
      <c r="H912" s="5">
        <v>540</v>
      </c>
      <c r="I912" t="s">
        <v>173</v>
      </c>
      <c r="N912" s="25">
        <v>45244</v>
      </c>
      <c r="O912" s="3" t="s">
        <v>1096</v>
      </c>
      <c r="P912" s="3"/>
      <c r="Q912" s="3"/>
      <c r="R912" s="18">
        <v>150</v>
      </c>
      <c r="S912" s="3"/>
      <c r="V912" s="17"/>
      <c r="X912" s="1" t="s">
        <v>24</v>
      </c>
      <c r="Y912" s="19">
        <f>IF(Y909&gt;0,Y909+Y910,Y910)</f>
        <v>1245</v>
      </c>
      <c r="AA912" s="4">
        <v>45208</v>
      </c>
      <c r="AB912" s="3" t="s">
        <v>175</v>
      </c>
      <c r="AC912" s="3" t="s">
        <v>1699</v>
      </c>
      <c r="AD912" s="5">
        <v>75</v>
      </c>
      <c r="AJ912" s="25">
        <v>45250</v>
      </c>
      <c r="AK912" s="3" t="s">
        <v>1694</v>
      </c>
      <c r="AL912" s="3"/>
      <c r="AM912" s="3"/>
      <c r="AN912" s="18">
        <v>120</v>
      </c>
      <c r="AO912" s="3"/>
    </row>
    <row r="913" spans="2:41" x14ac:dyDescent="0.25">
      <c r="B913" s="1" t="s">
        <v>24</v>
      </c>
      <c r="C913" s="19">
        <f>IF(C910&gt;0,C910+C911,C911)</f>
        <v>2617.5500000000002</v>
      </c>
      <c r="E913" s="4">
        <v>45211</v>
      </c>
      <c r="F913" s="3" t="s">
        <v>1667</v>
      </c>
      <c r="G913" s="3" t="s">
        <v>722</v>
      </c>
      <c r="H913" s="5">
        <v>156.69999999999999</v>
      </c>
      <c r="I913" t="s">
        <v>174</v>
      </c>
      <c r="N913" s="25">
        <v>45245</v>
      </c>
      <c r="O913" s="3" t="s">
        <v>431</v>
      </c>
      <c r="P913" s="3"/>
      <c r="Q913" s="3"/>
      <c r="R913" s="18">
        <v>50</v>
      </c>
      <c r="S913" s="3"/>
      <c r="V913" s="17"/>
      <c r="X913" s="1" t="s">
        <v>9</v>
      </c>
      <c r="Y913" s="20">
        <f>Y936</f>
        <v>3378.7062550000005</v>
      </c>
      <c r="AA913" s="4">
        <v>45211</v>
      </c>
      <c r="AB913" s="3" t="s">
        <v>1701</v>
      </c>
      <c r="AC913" s="3" t="s">
        <v>203</v>
      </c>
      <c r="AD913" s="5">
        <v>580</v>
      </c>
      <c r="AE913" t="s">
        <v>173</v>
      </c>
      <c r="AJ913" s="25">
        <v>45251</v>
      </c>
      <c r="AK913" s="3" t="s">
        <v>1704</v>
      </c>
      <c r="AL913" s="3"/>
      <c r="AM913" s="3"/>
      <c r="AN913" s="18">
        <v>90</v>
      </c>
      <c r="AO913" s="3"/>
    </row>
    <row r="914" spans="2:41" x14ac:dyDescent="0.25">
      <c r="B914" s="1" t="s">
        <v>9</v>
      </c>
      <c r="C914" s="20">
        <f>C938</f>
        <v>4959.3522550000007</v>
      </c>
      <c r="E914" s="4">
        <v>45212</v>
      </c>
      <c r="F914" s="3" t="s">
        <v>722</v>
      </c>
      <c r="G914" s="3" t="s">
        <v>200</v>
      </c>
      <c r="H914" s="5">
        <v>141.13</v>
      </c>
      <c r="I914" t="s">
        <v>174</v>
      </c>
      <c r="N914" s="3"/>
      <c r="O914" s="3"/>
      <c r="P914" s="3"/>
      <c r="Q914" s="3"/>
      <c r="R914" s="18"/>
      <c r="S914" s="3"/>
      <c r="V914" s="17"/>
      <c r="X914" s="6" t="s">
        <v>27</v>
      </c>
      <c r="Y914" s="21">
        <f>Y912-Y913</f>
        <v>-2133.7062550000005</v>
      </c>
      <c r="AA914" s="4">
        <v>45252</v>
      </c>
      <c r="AB914" s="3" t="s">
        <v>1709</v>
      </c>
      <c r="AC914" s="3"/>
      <c r="AD914" s="5">
        <v>100</v>
      </c>
      <c r="AE914" t="s">
        <v>174</v>
      </c>
      <c r="AJ914" s="25">
        <v>45251</v>
      </c>
      <c r="AK914" s="3" t="s">
        <v>110</v>
      </c>
      <c r="AL914" s="3"/>
      <c r="AM914" s="3"/>
      <c r="AN914" s="18">
        <v>100</v>
      </c>
      <c r="AO914" s="3"/>
    </row>
    <row r="915" spans="2:41" ht="23.25" x14ac:dyDescent="0.35">
      <c r="B915" s="6" t="s">
        <v>26</v>
      </c>
      <c r="C915" s="21">
        <f>C913-C914</f>
        <v>-2341.8022550000005</v>
      </c>
      <c r="E915" s="4">
        <v>45215</v>
      </c>
      <c r="F915" s="3" t="s">
        <v>722</v>
      </c>
      <c r="G915" s="3" t="s">
        <v>1668</v>
      </c>
      <c r="H915" s="5">
        <v>258.29000000000002</v>
      </c>
      <c r="I915" t="s">
        <v>174</v>
      </c>
      <c r="N915" s="3"/>
      <c r="O915" s="3"/>
      <c r="P915" s="3"/>
      <c r="Q915" s="3"/>
      <c r="R915" s="18"/>
      <c r="S915" s="3"/>
      <c r="V915" s="17"/>
      <c r="X915" s="228" t="str">
        <f>IF(Y914&lt;0,"NO PAGAR","COBRAR'")</f>
        <v>NO PAGAR</v>
      </c>
      <c r="Y915" s="228"/>
      <c r="AA915" s="4">
        <v>45252</v>
      </c>
      <c r="AB915" s="3" t="s">
        <v>1710</v>
      </c>
      <c r="AC915" s="3"/>
      <c r="AD915" s="5">
        <v>290</v>
      </c>
      <c r="AE915" t="s">
        <v>174</v>
      </c>
      <c r="AJ915" s="25">
        <v>45252</v>
      </c>
      <c r="AK915" s="3" t="s">
        <v>431</v>
      </c>
      <c r="AL915" s="3"/>
      <c r="AM915" s="3"/>
      <c r="AN915" s="18">
        <v>100</v>
      </c>
      <c r="AO915" s="3"/>
    </row>
    <row r="916" spans="2:41" x14ac:dyDescent="0.25">
      <c r="B916" s="6"/>
      <c r="C916" s="7"/>
      <c r="E916" s="4">
        <v>45216</v>
      </c>
      <c r="F916" s="3" t="s">
        <v>1669</v>
      </c>
      <c r="G916" s="3" t="s">
        <v>722</v>
      </c>
      <c r="H916" s="5">
        <v>156.69999999999999</v>
      </c>
      <c r="I916" t="s">
        <v>174</v>
      </c>
      <c r="N916" s="3"/>
      <c r="O916" s="3"/>
      <c r="P916" s="3"/>
      <c r="Q916" s="3"/>
      <c r="R916" s="18"/>
      <c r="S916" s="3"/>
      <c r="V916" s="17"/>
      <c r="X916" s="6"/>
      <c r="Y916" s="8"/>
      <c r="AA916" s="4">
        <v>45210</v>
      </c>
      <c r="AB916" s="3" t="s">
        <v>412</v>
      </c>
      <c r="AC916" s="3" t="s">
        <v>1699</v>
      </c>
      <c r="AD916" s="5">
        <v>200</v>
      </c>
      <c r="AE916" t="s">
        <v>173</v>
      </c>
      <c r="AJ916" s="3"/>
      <c r="AK916" s="3"/>
      <c r="AL916" s="3"/>
      <c r="AM916" s="3"/>
      <c r="AN916" s="18"/>
      <c r="AO916" s="3"/>
    </row>
    <row r="917" spans="2:41" ht="23.25" x14ac:dyDescent="0.35">
      <c r="B917" s="228" t="str">
        <f>IF(C915&lt;0,"NO PAGAR","COBRAR'")</f>
        <v>NO PAGAR</v>
      </c>
      <c r="C917" s="228"/>
      <c r="E917" s="4">
        <v>45217</v>
      </c>
      <c r="F917" s="3" t="s">
        <v>1670</v>
      </c>
      <c r="G917" s="3" t="s">
        <v>722</v>
      </c>
      <c r="H917" s="5">
        <v>141.13</v>
      </c>
      <c r="I917" t="s">
        <v>174</v>
      </c>
      <c r="N917" s="3"/>
      <c r="O917" s="3"/>
      <c r="P917" s="3"/>
      <c r="Q917" s="3"/>
      <c r="R917" s="18"/>
      <c r="S917" s="3"/>
      <c r="V917" s="17"/>
      <c r="X917" s="219" t="s">
        <v>9</v>
      </c>
      <c r="Y917" s="22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219" t="s">
        <v>9</v>
      </c>
      <c r="C918" s="220"/>
      <c r="E918" s="4">
        <v>45218</v>
      </c>
      <c r="F918" s="3" t="s">
        <v>722</v>
      </c>
      <c r="G918" s="3" t="s">
        <v>203</v>
      </c>
      <c r="H918" s="5">
        <v>313.60000000000002</v>
      </c>
      <c r="I918" t="s">
        <v>174</v>
      </c>
      <c r="N918" s="3"/>
      <c r="O918" s="3"/>
      <c r="P918" s="3"/>
      <c r="Q918" s="3"/>
      <c r="R918" s="18"/>
      <c r="S918" s="3"/>
      <c r="V918" s="17"/>
      <c r="X918" s="9" t="str">
        <f>IF(C915&lt;0,"SALDO ADELANTADO","SALDO A FAVOR'")</f>
        <v>SALDO ADELANTADO</v>
      </c>
      <c r="Y918" s="10">
        <f>IF(C915&lt;=0,C915*-1)</f>
        <v>2341.8022550000005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9" t="str">
        <f>IF(Y870&lt;0,"SALDO ADELANTADO","SALDO A FAVOR '")</f>
        <v>SALDO ADELANTADO</v>
      </c>
      <c r="C919" s="10">
        <f>IF(Y870&lt;=0,Y870*-1)</f>
        <v>4759.3522550000007</v>
      </c>
      <c r="E919" s="4">
        <v>45223</v>
      </c>
      <c r="F919" s="3" t="s">
        <v>412</v>
      </c>
      <c r="G919" s="3" t="s">
        <v>1668</v>
      </c>
      <c r="H919" s="5">
        <v>610</v>
      </c>
      <c r="I919" t="s">
        <v>174</v>
      </c>
      <c r="N919" s="3"/>
      <c r="O919" s="3"/>
      <c r="P919" s="3"/>
      <c r="Q919" s="3"/>
      <c r="R919" s="18"/>
      <c r="S919" s="3"/>
      <c r="V919" s="17"/>
      <c r="X919" s="11" t="s">
        <v>10</v>
      </c>
      <c r="Y919" s="10">
        <f>AN928</f>
        <v>410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10</v>
      </c>
      <c r="C920" s="10">
        <f>R928</f>
        <v>200</v>
      </c>
      <c r="E920" s="4">
        <v>45223</v>
      </c>
      <c r="F920" s="3" t="s">
        <v>412</v>
      </c>
      <c r="G920" s="3" t="s">
        <v>200</v>
      </c>
      <c r="H920" s="5">
        <v>150</v>
      </c>
      <c r="I920" t="s">
        <v>173</v>
      </c>
      <c r="N920" s="3"/>
      <c r="O920" s="3"/>
      <c r="P920" s="3"/>
      <c r="Q920" s="3"/>
      <c r="R920" s="18"/>
      <c r="S920" s="3"/>
      <c r="V920" s="17"/>
      <c r="X920" s="11" t="s">
        <v>11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11</v>
      </c>
      <c r="C921" s="10"/>
      <c r="E921" s="4">
        <v>45226</v>
      </c>
      <c r="F921" s="3" t="s">
        <v>412</v>
      </c>
      <c r="G921" s="3" t="s">
        <v>200</v>
      </c>
      <c r="H921" s="5">
        <v>150</v>
      </c>
      <c r="I921" t="s">
        <v>173</v>
      </c>
      <c r="N921" s="3"/>
      <c r="O921" s="3"/>
      <c r="P921" s="3"/>
      <c r="Q921" s="3"/>
      <c r="R921" s="18"/>
      <c r="S921" s="3"/>
      <c r="V921" s="17"/>
      <c r="X921" s="11" t="s">
        <v>12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13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14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15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16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16</v>
      </c>
      <c r="C926" s="10"/>
      <c r="E926" s="221" t="s">
        <v>7</v>
      </c>
      <c r="F926" s="222"/>
      <c r="G926" s="223"/>
      <c r="H926" s="5">
        <f>SUM(H912:H925)</f>
        <v>2617.5500000000002</v>
      </c>
      <c r="N926" s="3"/>
      <c r="O926" s="3"/>
      <c r="P926" s="3"/>
      <c r="Q926" s="3"/>
      <c r="R926" s="18"/>
      <c r="S926" s="3"/>
      <c r="V926" s="17"/>
      <c r="X926" s="11" t="s">
        <v>17</v>
      </c>
      <c r="Y926" s="10">
        <f>AN937</f>
        <v>626.904</v>
      </c>
      <c r="AA926" s="221" t="s">
        <v>7</v>
      </c>
      <c r="AB926" s="222"/>
      <c r="AC926" s="223"/>
      <c r="AD926" s="5">
        <f>SUM(AD912:AD925)</f>
        <v>1245</v>
      </c>
      <c r="AJ926" s="3"/>
      <c r="AK926" s="3"/>
      <c r="AL926" s="3"/>
      <c r="AM926" s="3"/>
      <c r="AN926" s="18"/>
      <c r="AO926" s="3"/>
    </row>
    <row r="927" spans="2:41" x14ac:dyDescent="0.25">
      <c r="B927" s="11" t="s">
        <v>17</v>
      </c>
      <c r="C927" s="10"/>
      <c r="E927" s="13"/>
      <c r="F927" s="13"/>
      <c r="G927" s="13"/>
      <c r="N927" s="3"/>
      <c r="O927" s="3"/>
      <c r="P927" s="3"/>
      <c r="Q927" s="3"/>
      <c r="R927" s="18"/>
      <c r="S927" s="3"/>
      <c r="V927" s="17"/>
      <c r="X927" s="12"/>
      <c r="Y927" s="10"/>
      <c r="AA927" s="13"/>
      <c r="AB927" s="13"/>
      <c r="AC927" s="13"/>
      <c r="AJ927" s="3"/>
      <c r="AK927" s="3"/>
      <c r="AL927" s="3"/>
      <c r="AM927" s="3"/>
      <c r="AN927" s="18"/>
      <c r="AO927" s="3"/>
    </row>
    <row r="928" spans="2:41" x14ac:dyDescent="0.25">
      <c r="B928" s="12"/>
      <c r="C928" s="10"/>
      <c r="N928" s="221" t="s">
        <v>7</v>
      </c>
      <c r="O928" s="222"/>
      <c r="P928" s="222"/>
      <c r="Q928" s="223"/>
      <c r="R928" s="18">
        <f>SUM(R912:R927)</f>
        <v>200</v>
      </c>
      <c r="S928" s="3"/>
      <c r="V928" s="17"/>
      <c r="X928" s="12"/>
      <c r="Y928" s="10"/>
      <c r="AJ928" s="221" t="s">
        <v>7</v>
      </c>
      <c r="AK928" s="222"/>
      <c r="AL928" s="222"/>
      <c r="AM928" s="223"/>
      <c r="AN928" s="18">
        <f>SUM(AN912:AN927)</f>
        <v>410</v>
      </c>
      <c r="AO928" s="3"/>
    </row>
    <row r="929" spans="2:40" x14ac:dyDescent="0.25">
      <c r="B929" s="12"/>
      <c r="C929" s="10"/>
      <c r="V929" s="17"/>
      <c r="X929" s="12"/>
      <c r="Y929" s="10"/>
      <c r="AJ929" t="s">
        <v>468</v>
      </c>
      <c r="AK929" t="s">
        <v>1556</v>
      </c>
      <c r="AL929" s="209">
        <v>45236</v>
      </c>
      <c r="AM929" t="s">
        <v>467</v>
      </c>
      <c r="AN929" s="210">
        <v>65.23</v>
      </c>
    </row>
    <row r="930" spans="2:40" x14ac:dyDescent="0.25">
      <c r="B930" s="12"/>
      <c r="C930" s="10"/>
      <c r="V930" s="17"/>
      <c r="X930" s="12"/>
      <c r="Y930" s="10"/>
      <c r="AJ930" t="s">
        <v>468</v>
      </c>
      <c r="AK930" t="s">
        <v>1556</v>
      </c>
      <c r="AL930" s="209">
        <v>45238</v>
      </c>
      <c r="AM930" t="s">
        <v>467</v>
      </c>
      <c r="AN930" s="210">
        <v>112</v>
      </c>
    </row>
    <row r="931" spans="2:40" x14ac:dyDescent="0.25">
      <c r="B931" s="12"/>
      <c r="C931" s="10"/>
      <c r="E931" s="14"/>
      <c r="V931" s="17"/>
      <c r="X931" s="12"/>
      <c r="Y931" s="10"/>
      <c r="AA931" s="14"/>
      <c r="AJ931" t="s">
        <v>465</v>
      </c>
      <c r="AK931" t="s">
        <v>1556</v>
      </c>
      <c r="AL931" s="209">
        <v>45239</v>
      </c>
      <c r="AM931" t="s">
        <v>467</v>
      </c>
      <c r="AN931" s="210">
        <v>53.006</v>
      </c>
    </row>
    <row r="932" spans="2:40" x14ac:dyDescent="0.25">
      <c r="B932" s="12"/>
      <c r="C932" s="10"/>
      <c r="V932" s="17"/>
      <c r="X932" s="12"/>
      <c r="Y932" s="10"/>
      <c r="AJ932" t="s">
        <v>550</v>
      </c>
      <c r="AK932" t="s">
        <v>1556</v>
      </c>
      <c r="AL932" s="209">
        <v>45239</v>
      </c>
      <c r="AM932" t="s">
        <v>467</v>
      </c>
      <c r="AN932" s="210">
        <v>40</v>
      </c>
    </row>
    <row r="933" spans="2:40" x14ac:dyDescent="0.25">
      <c r="B933" s="12"/>
      <c r="C933" s="10"/>
      <c r="V933" s="17"/>
      <c r="X933" s="12"/>
      <c r="Y933" s="10"/>
      <c r="AJ933" t="s">
        <v>468</v>
      </c>
      <c r="AK933" t="s">
        <v>1556</v>
      </c>
      <c r="AL933" s="209">
        <v>45245</v>
      </c>
      <c r="AM933" t="s">
        <v>467</v>
      </c>
      <c r="AN933" s="210">
        <v>74.66</v>
      </c>
    </row>
    <row r="934" spans="2:40" x14ac:dyDescent="0.25">
      <c r="B934" s="12"/>
      <c r="C934" s="10"/>
      <c r="V934" s="17"/>
      <c r="X934" s="12"/>
      <c r="Y934" s="10"/>
      <c r="AJ934" t="s">
        <v>550</v>
      </c>
      <c r="AK934" t="s">
        <v>1556</v>
      </c>
      <c r="AL934" s="209">
        <v>45239</v>
      </c>
      <c r="AM934" t="s">
        <v>469</v>
      </c>
      <c r="AN934" s="210">
        <v>90</v>
      </c>
    </row>
    <row r="935" spans="2:40" x14ac:dyDescent="0.25">
      <c r="B935" s="12"/>
      <c r="C935" s="10"/>
      <c r="V935" s="17"/>
      <c r="X935" s="11"/>
      <c r="Y935" s="10"/>
      <c r="AA935" t="s">
        <v>22</v>
      </c>
      <c r="AB935" t="s">
        <v>21</v>
      </c>
      <c r="AJ935" t="s">
        <v>465</v>
      </c>
      <c r="AK935" t="s">
        <v>1556</v>
      </c>
      <c r="AL935" s="209">
        <v>45240</v>
      </c>
      <c r="AM935" t="s">
        <v>469</v>
      </c>
      <c r="AN935" s="210">
        <v>52.008000000000003</v>
      </c>
    </row>
    <row r="936" spans="2:40" x14ac:dyDescent="0.25">
      <c r="B936" s="12"/>
      <c r="C936" s="10"/>
      <c r="V936" s="17"/>
      <c r="X936" s="15" t="s">
        <v>18</v>
      </c>
      <c r="Y936" s="16">
        <f>SUM(Y918:Y935)</f>
        <v>3378.7062550000005</v>
      </c>
      <c r="AB936" s="1" t="s">
        <v>19</v>
      </c>
      <c r="AJ936" t="s">
        <v>550</v>
      </c>
      <c r="AK936" t="s">
        <v>1556</v>
      </c>
      <c r="AL936" s="209">
        <v>45245</v>
      </c>
      <c r="AM936" t="s">
        <v>469</v>
      </c>
      <c r="AN936" s="210">
        <v>140</v>
      </c>
    </row>
    <row r="937" spans="2:40" x14ac:dyDescent="0.25">
      <c r="B937" s="11"/>
      <c r="C937" s="10"/>
      <c r="V937" s="17"/>
      <c r="AN937" s="116">
        <f>SUM(AN929:AN936)</f>
        <v>626.904</v>
      </c>
    </row>
    <row r="938" spans="2:40" x14ac:dyDescent="0.25">
      <c r="B938" s="15" t="s">
        <v>18</v>
      </c>
      <c r="C938" s="16">
        <f>SUM(C919:C937)</f>
        <v>4959.3522550000007</v>
      </c>
      <c r="D938" t="s">
        <v>22</v>
      </c>
      <c r="E938" t="s">
        <v>21</v>
      </c>
      <c r="V938" s="17"/>
    </row>
    <row r="939" spans="2:40" x14ac:dyDescent="0.25">
      <c r="E939" s="1" t="s">
        <v>19</v>
      </c>
      <c r="V939" s="17"/>
    </row>
    <row r="940" spans="2:40" x14ac:dyDescent="0.25">
      <c r="V940" s="17"/>
    </row>
    <row r="941" spans="2:40" x14ac:dyDescent="0.25">
      <c r="V941" s="17"/>
    </row>
    <row r="942" spans="2:40" x14ac:dyDescent="0.25">
      <c r="V942" s="17"/>
    </row>
    <row r="943" spans="2:40" x14ac:dyDescent="0.25">
      <c r="V943" s="17"/>
    </row>
    <row r="944" spans="2:40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ht="23.25" x14ac:dyDescent="0.35">
      <c r="V950" s="17"/>
      <c r="AC950" s="184" t="s">
        <v>29</v>
      </c>
      <c r="AD950" s="184"/>
    </row>
    <row r="951" spans="2:41" ht="23.25" x14ac:dyDescent="0.35">
      <c r="V951" s="17"/>
      <c r="AC951" s="184"/>
      <c r="AD951" s="184"/>
    </row>
    <row r="952" spans="2:41" ht="15" customHeight="1" x14ac:dyDescent="0.35">
      <c r="V952" s="17"/>
      <c r="AC952" s="184"/>
      <c r="AD952" s="184"/>
      <c r="AE952" s="184"/>
    </row>
    <row r="953" spans="2:41" ht="21.75" customHeight="1" x14ac:dyDescent="0.4">
      <c r="H953" s="75" t="s">
        <v>28</v>
      </c>
      <c r="I953" s="75"/>
      <c r="J953" s="75"/>
      <c r="V953" s="17"/>
      <c r="AE953" s="184"/>
    </row>
    <row r="954" spans="2:41" ht="15" customHeight="1" x14ac:dyDescent="0.4">
      <c r="H954" s="75"/>
      <c r="I954" s="75"/>
      <c r="J954" s="75"/>
      <c r="V954" s="17"/>
      <c r="AE954" s="184"/>
    </row>
    <row r="955" spans="2:41" ht="23.25" x14ac:dyDescent="0.35">
      <c r="V955" s="17"/>
      <c r="X955" s="22" t="s">
        <v>74</v>
      </c>
    </row>
    <row r="956" spans="2:41" ht="23.25" x14ac:dyDescent="0.35">
      <c r="V956" s="17"/>
      <c r="X956" s="23" t="s">
        <v>32</v>
      </c>
      <c r="Y956" s="20">
        <f>IF(B958="PAGADO",0,C963)</f>
        <v>-3802.1252549999999</v>
      </c>
      <c r="AA956" s="226" t="s">
        <v>273</v>
      </c>
      <c r="AB956" s="226"/>
      <c r="AC956" s="226"/>
      <c r="AD956" s="226"/>
    </row>
    <row r="957" spans="2:41" ht="23.25" x14ac:dyDescent="0.35">
      <c r="B957" s="22" t="s">
        <v>72</v>
      </c>
      <c r="V957" s="17"/>
      <c r="X957" s="1" t="s">
        <v>0</v>
      </c>
      <c r="Y957" s="19">
        <f>AD972</f>
        <v>2553.12</v>
      </c>
      <c r="AA957" s="2" t="s">
        <v>1</v>
      </c>
      <c r="AB957" s="2" t="s">
        <v>2</v>
      </c>
      <c r="AC957" s="2" t="s">
        <v>3</v>
      </c>
      <c r="AD957" s="2" t="s">
        <v>4</v>
      </c>
    </row>
    <row r="958" spans="2:41" ht="23.25" x14ac:dyDescent="0.35">
      <c r="B958" s="23" t="s">
        <v>32</v>
      </c>
      <c r="C958" s="20">
        <f>IF(X909="PAGADO",0,Y914)</f>
        <v>-2133.7062550000005</v>
      </c>
      <c r="E958" s="226" t="s">
        <v>273</v>
      </c>
      <c r="F958" s="226"/>
      <c r="G958" s="226"/>
      <c r="H958" s="226"/>
      <c r="V958" s="17"/>
      <c r="Y958" s="20"/>
      <c r="AA958" s="4">
        <v>45236</v>
      </c>
      <c r="AB958" s="3" t="s">
        <v>516</v>
      </c>
      <c r="AC958" s="3" t="s">
        <v>1649</v>
      </c>
      <c r="AD958" s="5">
        <v>461.47</v>
      </c>
      <c r="AE958" t="s">
        <v>174</v>
      </c>
    </row>
    <row r="959" spans="2:41" x14ac:dyDescent="0.25">
      <c r="B959" s="1" t="s">
        <v>0</v>
      </c>
      <c r="C959" s="19">
        <f>H975</f>
        <v>3156.4300000000003</v>
      </c>
      <c r="E959" s="2" t="s">
        <v>1</v>
      </c>
      <c r="F959" s="2" t="s">
        <v>2</v>
      </c>
      <c r="G959" s="2" t="s">
        <v>3</v>
      </c>
      <c r="H959" s="2" t="s">
        <v>4</v>
      </c>
      <c r="N959" s="2" t="s">
        <v>1</v>
      </c>
      <c r="O959" s="2" t="s">
        <v>5</v>
      </c>
      <c r="P959" s="2" t="s">
        <v>4</v>
      </c>
      <c r="Q959" s="2" t="s">
        <v>6</v>
      </c>
      <c r="R959" s="2" t="s">
        <v>7</v>
      </c>
      <c r="S959" s="3"/>
      <c r="V959" s="17"/>
      <c r="X959" s="1" t="s">
        <v>24</v>
      </c>
      <c r="Y959" s="19">
        <f>IF(Y956&gt;0,Y956+Y957,Y957)</f>
        <v>2553.12</v>
      </c>
      <c r="AA959" s="4">
        <v>45240</v>
      </c>
      <c r="AB959" s="3" t="s">
        <v>516</v>
      </c>
      <c r="AC959" s="3" t="s">
        <v>200</v>
      </c>
      <c r="AD959" s="5">
        <v>141.13</v>
      </c>
      <c r="AE959" t="s">
        <v>174</v>
      </c>
      <c r="AJ959" s="2" t="s">
        <v>1</v>
      </c>
      <c r="AK959" s="2" t="s">
        <v>5</v>
      </c>
      <c r="AL959" s="2" t="s">
        <v>4</v>
      </c>
      <c r="AM959" s="2" t="s">
        <v>6</v>
      </c>
      <c r="AN959" s="2" t="s">
        <v>7</v>
      </c>
      <c r="AO959" s="3"/>
    </row>
    <row r="960" spans="2:41" x14ac:dyDescent="0.25">
      <c r="C960" s="20"/>
      <c r="E960" s="4">
        <v>45225</v>
      </c>
      <c r="F960" s="3" t="s">
        <v>1667</v>
      </c>
      <c r="G960" s="3" t="s">
        <v>722</v>
      </c>
      <c r="H960" s="5">
        <v>156.69999999999999</v>
      </c>
      <c r="I960" t="s">
        <v>174</v>
      </c>
      <c r="N960" s="25">
        <v>45257</v>
      </c>
      <c r="O960" s="3" t="s">
        <v>1589</v>
      </c>
      <c r="P960" s="3"/>
      <c r="Q960" s="3"/>
      <c r="R960" s="18">
        <v>1550</v>
      </c>
      <c r="S960" s="3"/>
      <c r="V960" s="17"/>
      <c r="X960" s="1" t="s">
        <v>9</v>
      </c>
      <c r="Y960" s="20">
        <f>Y983</f>
        <v>5037.1252549999999</v>
      </c>
      <c r="AA960" s="4">
        <v>45243</v>
      </c>
      <c r="AB960" s="3" t="s">
        <v>516</v>
      </c>
      <c r="AC960" s="3" t="s">
        <v>290</v>
      </c>
      <c r="AD960" s="5">
        <v>204.7</v>
      </c>
      <c r="AE960" t="s">
        <v>174</v>
      </c>
      <c r="AJ960" s="25">
        <v>45268</v>
      </c>
      <c r="AK960" s="3" t="s">
        <v>431</v>
      </c>
      <c r="AL960" s="3">
        <v>100</v>
      </c>
      <c r="AM960" s="3">
        <v>1602</v>
      </c>
      <c r="AN960" s="18">
        <v>100</v>
      </c>
      <c r="AO960" s="3"/>
    </row>
    <row r="961" spans="2:41" x14ac:dyDescent="0.25">
      <c r="B961" s="1" t="s">
        <v>24</v>
      </c>
      <c r="C961" s="19">
        <f>IF(C958&gt;0,C958+C959,C959)</f>
        <v>3156.4300000000003</v>
      </c>
      <c r="E961" s="4">
        <v>45227</v>
      </c>
      <c r="F961" s="3" t="s">
        <v>516</v>
      </c>
      <c r="G961" s="3" t="s">
        <v>203</v>
      </c>
      <c r="H961" s="5">
        <v>313.60000000000002</v>
      </c>
      <c r="I961" t="s">
        <v>174</v>
      </c>
      <c r="N961" s="25">
        <v>45257</v>
      </c>
      <c r="O961" s="3" t="s">
        <v>110</v>
      </c>
      <c r="P961" s="3"/>
      <c r="Q961" s="3"/>
      <c r="R961" s="18">
        <v>400</v>
      </c>
      <c r="S961" s="3"/>
      <c r="V961" s="17"/>
      <c r="X961" s="6" t="s">
        <v>8</v>
      </c>
      <c r="Y961" s="21">
        <f>Y959-Y960</f>
        <v>-2484.005255</v>
      </c>
      <c r="AA961" s="4">
        <v>45250</v>
      </c>
      <c r="AB961" s="3" t="s">
        <v>516</v>
      </c>
      <c r="AC961" s="3" t="s">
        <v>517</v>
      </c>
      <c r="AD961" s="5">
        <v>125.82</v>
      </c>
      <c r="AE961" t="s">
        <v>174</v>
      </c>
      <c r="AJ961" s="25">
        <v>45270</v>
      </c>
      <c r="AK961" s="3" t="s">
        <v>1775</v>
      </c>
      <c r="AL961" s="3"/>
      <c r="AM961" s="3"/>
      <c r="AN961" s="18">
        <v>1030</v>
      </c>
      <c r="AO961" s="3"/>
    </row>
    <row r="962" spans="2:41" ht="26.25" x14ac:dyDescent="0.4">
      <c r="B962" s="1" t="s">
        <v>9</v>
      </c>
      <c r="C962" s="20">
        <f>C985</f>
        <v>6958.5552550000002</v>
      </c>
      <c r="E962" s="4">
        <v>45230</v>
      </c>
      <c r="F962" s="3" t="s">
        <v>516</v>
      </c>
      <c r="G962" s="3" t="s">
        <v>200</v>
      </c>
      <c r="H962" s="5">
        <v>141.13</v>
      </c>
      <c r="I962" t="s">
        <v>174</v>
      </c>
      <c r="N962" s="25">
        <v>45258</v>
      </c>
      <c r="O962" s="3" t="s">
        <v>431</v>
      </c>
      <c r="P962" s="3"/>
      <c r="Q962" s="3"/>
      <c r="R962" s="18">
        <v>180</v>
      </c>
      <c r="S962" s="3"/>
      <c r="V962" s="17"/>
      <c r="X962" s="227" t="str">
        <f>IF(Y961&lt;0,"NO PAGAR","COBRAR")</f>
        <v>NO PAGAR</v>
      </c>
      <c r="Y962" s="227"/>
      <c r="AA962" s="4">
        <v>45257</v>
      </c>
      <c r="AB962" s="3" t="s">
        <v>412</v>
      </c>
      <c r="AC962" s="3" t="s">
        <v>200</v>
      </c>
      <c r="AD962" s="5">
        <v>150</v>
      </c>
      <c r="AE962" t="s">
        <v>173</v>
      </c>
      <c r="AJ962" s="25">
        <v>45272</v>
      </c>
      <c r="AK962" s="3" t="s">
        <v>431</v>
      </c>
      <c r="AL962" s="3">
        <v>100</v>
      </c>
      <c r="AM962" s="3">
        <v>1616</v>
      </c>
      <c r="AN962" s="18">
        <v>105</v>
      </c>
      <c r="AO962" s="3"/>
    </row>
    <row r="963" spans="2:41" x14ac:dyDescent="0.25">
      <c r="B963" s="6" t="s">
        <v>25</v>
      </c>
      <c r="C963" s="21">
        <f>C961-C962</f>
        <v>-3802.1252549999999</v>
      </c>
      <c r="E963" s="4">
        <v>45254</v>
      </c>
      <c r="F963" s="3" t="s">
        <v>1696</v>
      </c>
      <c r="G963" s="3"/>
      <c r="H963" s="5">
        <v>170</v>
      </c>
      <c r="I963" t="s">
        <v>174</v>
      </c>
      <c r="N963" s="25">
        <v>45259</v>
      </c>
      <c r="O963" s="3" t="s">
        <v>431</v>
      </c>
      <c r="P963" s="3"/>
      <c r="Q963" s="3"/>
      <c r="R963" s="18">
        <v>180</v>
      </c>
      <c r="S963" s="3"/>
      <c r="V963" s="17"/>
      <c r="X963" s="219" t="s">
        <v>9</v>
      </c>
      <c r="Y963" s="220"/>
      <c r="AA963" s="4">
        <v>45258</v>
      </c>
      <c r="AB963" s="3" t="s">
        <v>412</v>
      </c>
      <c r="AC963" s="3" t="s">
        <v>1433</v>
      </c>
      <c r="AD963" s="5">
        <v>870</v>
      </c>
      <c r="AE963" t="s">
        <v>174</v>
      </c>
      <c r="AJ963" s="3"/>
      <c r="AK963" s="3"/>
      <c r="AL963" s="3"/>
      <c r="AM963" s="3"/>
      <c r="AN963" s="18"/>
      <c r="AO963" s="3"/>
    </row>
    <row r="964" spans="2:41" ht="26.25" x14ac:dyDescent="0.4">
      <c r="B964" s="227" t="str">
        <f>IF(C963&lt;0,"NO PAGAR","COBRAR")</f>
        <v>NO PAGAR</v>
      </c>
      <c r="C964" s="227"/>
      <c r="E964" s="4">
        <v>45238</v>
      </c>
      <c r="F964" s="3" t="s">
        <v>199</v>
      </c>
      <c r="G964" s="3" t="s">
        <v>203</v>
      </c>
      <c r="H964" s="5">
        <v>580</v>
      </c>
      <c r="I964" t="s">
        <v>173</v>
      </c>
      <c r="N964" s="25">
        <v>45260</v>
      </c>
      <c r="O964" s="3" t="s">
        <v>1729</v>
      </c>
      <c r="P964" s="3"/>
      <c r="Q964" s="3"/>
      <c r="R964" s="18">
        <v>700</v>
      </c>
      <c r="S964" s="3"/>
      <c r="V964" s="17"/>
      <c r="X964" s="9" t="str">
        <f>IF(C963&lt;0,"SALDO ADELANTADO","SALDO A FAVOR'")</f>
        <v>SALDO ADELANTADO</v>
      </c>
      <c r="Y964" s="10">
        <f>IF(C963&lt;=0,C963*-1)</f>
        <v>3802.1252549999999</v>
      </c>
      <c r="AA964" s="4">
        <v>45258</v>
      </c>
      <c r="AB964" s="3" t="s">
        <v>412</v>
      </c>
      <c r="AC964" s="3" t="s">
        <v>1711</v>
      </c>
      <c r="AD964" s="5">
        <v>600</v>
      </c>
      <c r="AE964" t="s">
        <v>173</v>
      </c>
      <c r="AJ964" s="3"/>
      <c r="AK964" s="3"/>
      <c r="AL964" s="3"/>
      <c r="AM964" s="3"/>
      <c r="AN964" s="18"/>
      <c r="AO964" s="3"/>
    </row>
    <row r="965" spans="2:41" x14ac:dyDescent="0.25">
      <c r="B965" s="219" t="s">
        <v>9</v>
      </c>
      <c r="C965" s="220"/>
      <c r="D965" s="70"/>
      <c r="E965" s="4">
        <v>45240</v>
      </c>
      <c r="F965" s="3" t="s">
        <v>199</v>
      </c>
      <c r="G965" s="3" t="s">
        <v>152</v>
      </c>
      <c r="H965" s="5">
        <v>200</v>
      </c>
      <c r="I965" t="s">
        <v>173</v>
      </c>
      <c r="N965" s="25">
        <v>45260</v>
      </c>
      <c r="O965" s="3" t="s">
        <v>110</v>
      </c>
      <c r="P965" s="3"/>
      <c r="Q965" s="3"/>
      <c r="R965" s="18">
        <v>40</v>
      </c>
      <c r="S965" s="3"/>
      <c r="V965" s="17"/>
      <c r="X965" s="11" t="s">
        <v>10</v>
      </c>
      <c r="Y965" s="10">
        <f>AN976</f>
        <v>1235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9" t="e">
        <f>IF(#REF!&lt;0,"SALDO A FAVOR","SALDO ADELANTAD0'")</f>
        <v>#REF!</v>
      </c>
      <c r="C966" s="10">
        <f>IF(Y914&lt;=0,Y914*-1)</f>
        <v>2133.7062550000005</v>
      </c>
      <c r="E966" s="4">
        <v>45242</v>
      </c>
      <c r="F966" s="3" t="s">
        <v>199</v>
      </c>
      <c r="G966" s="3" t="s">
        <v>200</v>
      </c>
      <c r="H966" s="5">
        <v>170</v>
      </c>
      <c r="I966" t="s">
        <v>174</v>
      </c>
      <c r="N966" s="25">
        <v>45260</v>
      </c>
      <c r="O966" s="3" t="s">
        <v>431</v>
      </c>
      <c r="P966" s="3"/>
      <c r="Q966" s="3">
        <v>1580</v>
      </c>
      <c r="R966" s="18">
        <v>250</v>
      </c>
      <c r="S966" s="3"/>
      <c r="V966" s="17"/>
      <c r="X966" s="11" t="s">
        <v>11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10</v>
      </c>
      <c r="C967" s="10">
        <f>R976</f>
        <v>3349.18</v>
      </c>
      <c r="E967" s="4">
        <v>45245</v>
      </c>
      <c r="F967" s="3" t="s">
        <v>199</v>
      </c>
      <c r="G967" s="3" t="s">
        <v>200</v>
      </c>
      <c r="H967" s="5">
        <v>170</v>
      </c>
      <c r="I967" t="s">
        <v>174</v>
      </c>
      <c r="N967" s="25">
        <v>45266</v>
      </c>
      <c r="O967" s="3" t="s">
        <v>1348</v>
      </c>
      <c r="P967" s="3"/>
      <c r="Q967" s="3"/>
      <c r="R967" s="18">
        <v>49.18</v>
      </c>
      <c r="S967" s="3"/>
      <c r="V967" s="17"/>
      <c r="X967" s="11" t="s">
        <v>12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11</v>
      </c>
      <c r="C968" s="10">
        <v>180</v>
      </c>
      <c r="E968" s="4">
        <v>45248</v>
      </c>
      <c r="F968" s="3" t="s">
        <v>199</v>
      </c>
      <c r="G968" s="3" t="s">
        <v>152</v>
      </c>
      <c r="H968" s="5">
        <v>200</v>
      </c>
      <c r="I968" t="s">
        <v>174</v>
      </c>
      <c r="N968" s="3"/>
      <c r="O968" s="3"/>
      <c r="P968" s="3"/>
      <c r="Q968" s="3"/>
      <c r="R968" s="18"/>
      <c r="S968" s="3"/>
      <c r="V968" s="17"/>
      <c r="X968" s="11" t="s">
        <v>13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12</v>
      </c>
      <c r="C969" s="10"/>
      <c r="E969" s="4">
        <v>45257</v>
      </c>
      <c r="F969" s="3" t="s">
        <v>1731</v>
      </c>
      <c r="G969" s="3"/>
      <c r="H969" s="5">
        <v>370</v>
      </c>
      <c r="N969" s="3"/>
      <c r="O969" s="3"/>
      <c r="P969" s="3"/>
      <c r="Q969" s="3"/>
      <c r="R969" s="18"/>
      <c r="S969" s="3"/>
      <c r="V969" s="17"/>
      <c r="X969" s="11" t="s">
        <v>14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13</v>
      </c>
      <c r="C970" s="10">
        <v>20</v>
      </c>
      <c r="E970" s="4">
        <v>45257</v>
      </c>
      <c r="F970" s="3" t="s">
        <v>1732</v>
      </c>
      <c r="G970" s="3"/>
      <c r="H970" s="5">
        <v>100</v>
      </c>
      <c r="N970" s="3"/>
      <c r="O970" s="3"/>
      <c r="P970" s="3"/>
      <c r="Q970" s="3"/>
      <c r="R970" s="18"/>
      <c r="S970" s="3"/>
      <c r="V970" s="17"/>
      <c r="X970" s="11" t="s">
        <v>15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14</v>
      </c>
      <c r="C971" s="10">
        <v>59.72</v>
      </c>
      <c r="E971" s="4">
        <v>45266</v>
      </c>
      <c r="F971" s="3" t="s">
        <v>1758</v>
      </c>
      <c r="G971" s="3"/>
      <c r="H971" s="5">
        <v>100</v>
      </c>
      <c r="N971" s="3"/>
      <c r="O971" s="3"/>
      <c r="P971" s="3"/>
      <c r="Q971" s="3"/>
      <c r="R971" s="18"/>
      <c r="S971" s="3"/>
      <c r="V971" s="17"/>
      <c r="X971" s="11" t="s">
        <v>16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15</v>
      </c>
      <c r="C972" s="10"/>
      <c r="E972" s="4">
        <v>45232</v>
      </c>
      <c r="F972" s="3" t="s">
        <v>1237</v>
      </c>
      <c r="G972" s="3" t="s">
        <v>152</v>
      </c>
      <c r="H972" s="5">
        <v>160</v>
      </c>
      <c r="I972" t="s">
        <v>173</v>
      </c>
      <c r="N972" s="3"/>
      <c r="O972" s="3"/>
      <c r="P972" s="3"/>
      <c r="Q972" s="3"/>
      <c r="R972" s="18"/>
      <c r="S972" s="3"/>
      <c r="V972" s="17"/>
      <c r="X972" s="11" t="s">
        <v>17</v>
      </c>
      <c r="Y972" s="10"/>
      <c r="AA972" s="221" t="s">
        <v>7</v>
      </c>
      <c r="AB972" s="222"/>
      <c r="AC972" s="223"/>
      <c r="AD972" s="5">
        <f>SUM(AD958:AD971)</f>
        <v>2553.12</v>
      </c>
      <c r="AJ972" s="3"/>
      <c r="AK972" s="3"/>
      <c r="AL972" s="3"/>
      <c r="AM972" s="3"/>
      <c r="AN972" s="18"/>
      <c r="AO972" s="3"/>
    </row>
    <row r="973" spans="2:41" x14ac:dyDescent="0.25">
      <c r="B973" s="11" t="s">
        <v>1788</v>
      </c>
      <c r="C973" s="10">
        <v>97.33</v>
      </c>
      <c r="E973" s="4">
        <v>45182</v>
      </c>
      <c r="F973" s="3" t="s">
        <v>1681</v>
      </c>
      <c r="G973" s="3" t="s">
        <v>1765</v>
      </c>
      <c r="H973" s="5">
        <v>175</v>
      </c>
      <c r="I973" t="s">
        <v>173</v>
      </c>
      <c r="N973" s="3"/>
      <c r="O973" s="3"/>
      <c r="P973" s="3"/>
      <c r="Q973" s="3"/>
      <c r="R973" s="18"/>
      <c r="S973" s="3"/>
      <c r="V973" s="17"/>
      <c r="X973" s="12"/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 x14ac:dyDescent="0.25">
      <c r="B974" s="11" t="s">
        <v>1751</v>
      </c>
      <c r="C974" s="10">
        <f>R993</f>
        <v>1118.6189999999999</v>
      </c>
      <c r="E974" s="4">
        <v>45251</v>
      </c>
      <c r="F974" s="3" t="s">
        <v>412</v>
      </c>
      <c r="G974" s="3" t="s">
        <v>169</v>
      </c>
      <c r="H974" s="5">
        <v>150</v>
      </c>
      <c r="N974" s="3"/>
      <c r="O974" s="3"/>
      <c r="P974" s="3"/>
      <c r="Q974" s="3"/>
      <c r="R974" s="18"/>
      <c r="S974" s="3"/>
      <c r="V974" s="17"/>
      <c r="X974" s="12"/>
      <c r="Y974" s="10"/>
      <c r="AJ974" s="3"/>
      <c r="AK974" s="3"/>
      <c r="AL974" s="3"/>
      <c r="AM974" s="3"/>
      <c r="AN974" s="18"/>
      <c r="AO974" s="3"/>
    </row>
    <row r="975" spans="2:41" x14ac:dyDescent="0.25">
      <c r="B975" s="12"/>
      <c r="C975" s="10"/>
      <c r="E975" s="221" t="s">
        <v>7</v>
      </c>
      <c r="F975" s="222"/>
      <c r="G975" s="223"/>
      <c r="H975" s="5">
        <f>SUM(H960:H974)</f>
        <v>3156.4300000000003</v>
      </c>
      <c r="N975" s="3"/>
      <c r="O975" s="3"/>
      <c r="P975" s="3"/>
      <c r="Q975" s="3"/>
      <c r="R975" s="18"/>
      <c r="S975" s="3"/>
      <c r="V975" s="17"/>
      <c r="X975" s="12"/>
      <c r="Y975" s="10"/>
      <c r="AJ975" s="3"/>
      <c r="AK975" s="3"/>
      <c r="AL975" s="3"/>
      <c r="AM975" s="3"/>
      <c r="AN975" s="18"/>
      <c r="AO975" s="3"/>
    </row>
    <row r="976" spans="2:41" x14ac:dyDescent="0.25">
      <c r="B976" s="12"/>
      <c r="C976" s="10"/>
      <c r="E976" s="13"/>
      <c r="F976" s="13"/>
      <c r="G976" s="13"/>
      <c r="N976" s="221" t="s">
        <v>7</v>
      </c>
      <c r="O976" s="222"/>
      <c r="P976" s="222"/>
      <c r="Q976" s="223"/>
      <c r="R976" s="18">
        <f>SUM(R960:R975)</f>
        <v>3349.18</v>
      </c>
      <c r="S976" s="3"/>
      <c r="V976" s="17"/>
      <c r="X976" s="12"/>
      <c r="Y976" s="10"/>
      <c r="AJ976" s="221" t="s">
        <v>7</v>
      </c>
      <c r="AK976" s="222"/>
      <c r="AL976" s="222"/>
      <c r="AM976" s="223"/>
      <c r="AN976" s="18">
        <f>SUM(AN960:AN975)</f>
        <v>1235</v>
      </c>
      <c r="AO976" s="3"/>
    </row>
    <row r="977" spans="2:27" x14ac:dyDescent="0.25">
      <c r="B977" s="12"/>
      <c r="C977" s="10"/>
      <c r="N977" t="s">
        <v>1556</v>
      </c>
      <c r="O977" t="s">
        <v>1733</v>
      </c>
      <c r="P977" t="s">
        <v>469</v>
      </c>
      <c r="Q977" t="s">
        <v>474</v>
      </c>
      <c r="R977" s="210">
        <v>94.733999999999995</v>
      </c>
      <c r="S977">
        <v>54.134</v>
      </c>
      <c r="V977" s="17"/>
      <c r="X977" s="12"/>
      <c r="Y977" s="10"/>
      <c r="AA977" s="14"/>
    </row>
    <row r="978" spans="2:27" x14ac:dyDescent="0.25">
      <c r="B978" s="12"/>
      <c r="C978" s="10"/>
      <c r="N978" t="s">
        <v>1556</v>
      </c>
      <c r="O978" t="s">
        <v>1734</v>
      </c>
      <c r="P978" t="s">
        <v>467</v>
      </c>
      <c r="Q978" t="s">
        <v>474</v>
      </c>
      <c r="R978" s="210">
        <v>36.076000000000001</v>
      </c>
      <c r="S978">
        <v>20.614999999999998</v>
      </c>
      <c r="V978" s="17"/>
      <c r="X978" s="12"/>
      <c r="Y978" s="10"/>
    </row>
    <row r="979" spans="2:27" x14ac:dyDescent="0.25">
      <c r="B979" s="12"/>
      <c r="C979" s="10"/>
      <c r="N979" t="s">
        <v>1556</v>
      </c>
      <c r="O979" t="s">
        <v>1734</v>
      </c>
      <c r="P979" t="s">
        <v>467</v>
      </c>
      <c r="Q979" t="s">
        <v>474</v>
      </c>
      <c r="R979" s="210">
        <v>25.513000000000002</v>
      </c>
      <c r="S979">
        <v>14.579000000000001</v>
      </c>
      <c r="V979" s="17"/>
      <c r="X979" s="12"/>
      <c r="Y979" s="10"/>
    </row>
    <row r="980" spans="2:27" x14ac:dyDescent="0.25">
      <c r="B980" s="12"/>
      <c r="C980" s="10"/>
      <c r="E980" s="14"/>
      <c r="N980" t="s">
        <v>1556</v>
      </c>
      <c r="O980" t="s">
        <v>1735</v>
      </c>
      <c r="P980" t="s">
        <v>469</v>
      </c>
      <c r="Q980" t="s">
        <v>474</v>
      </c>
      <c r="R980" s="210">
        <v>96.917000000000002</v>
      </c>
      <c r="S980">
        <v>55.381</v>
      </c>
      <c r="V980" s="17"/>
      <c r="X980" s="12"/>
      <c r="Y980" s="10"/>
    </row>
    <row r="981" spans="2:27" x14ac:dyDescent="0.25">
      <c r="B981" s="12"/>
      <c r="C981" s="10"/>
      <c r="N981" t="s">
        <v>1556</v>
      </c>
      <c r="O981" t="s">
        <v>1736</v>
      </c>
      <c r="P981" t="s">
        <v>469</v>
      </c>
      <c r="Q981" t="s">
        <v>474</v>
      </c>
      <c r="R981" s="210">
        <v>60.006</v>
      </c>
      <c r="S981">
        <v>34.289000000000001</v>
      </c>
      <c r="V981" s="17"/>
      <c r="X981" s="12"/>
      <c r="Y981" s="10"/>
    </row>
    <row r="982" spans="2:27" x14ac:dyDescent="0.25">
      <c r="B982" s="12"/>
      <c r="C982" s="10"/>
      <c r="N982" t="s">
        <v>1556</v>
      </c>
      <c r="O982" t="s">
        <v>1737</v>
      </c>
      <c r="P982" t="s">
        <v>467</v>
      </c>
      <c r="Q982" t="s">
        <v>474</v>
      </c>
      <c r="R982" s="210">
        <v>60.15</v>
      </c>
      <c r="S982">
        <v>34.374000000000002</v>
      </c>
      <c r="V982" s="17"/>
      <c r="X982" s="11"/>
      <c r="Y982" s="10"/>
    </row>
    <row r="983" spans="2:27" x14ac:dyDescent="0.25">
      <c r="B983" s="12"/>
      <c r="C983" s="10"/>
      <c r="N983" t="s">
        <v>1556</v>
      </c>
      <c r="O983" t="s">
        <v>1739</v>
      </c>
      <c r="P983" t="s">
        <v>469</v>
      </c>
      <c r="Q983" t="s">
        <v>474</v>
      </c>
      <c r="R983" s="210">
        <v>90.022000000000006</v>
      </c>
      <c r="S983">
        <v>51.441000000000003</v>
      </c>
      <c r="V983" s="17"/>
      <c r="X983" s="15" t="s">
        <v>18</v>
      </c>
      <c r="Y983" s="16">
        <f>SUM(Y964:Y982)</f>
        <v>5037.1252549999999</v>
      </c>
    </row>
    <row r="984" spans="2:27" x14ac:dyDescent="0.25">
      <c r="B984" s="11"/>
      <c r="C984" s="10"/>
      <c r="N984" t="s">
        <v>1556</v>
      </c>
      <c r="O984" t="s">
        <v>1740</v>
      </c>
      <c r="P984" t="s">
        <v>469</v>
      </c>
      <c r="Q984" t="s">
        <v>474</v>
      </c>
      <c r="R984" s="210">
        <v>62.48</v>
      </c>
      <c r="S984">
        <v>35.703000000000003</v>
      </c>
      <c r="V984" s="17"/>
      <c r="AA984" t="s">
        <v>21</v>
      </c>
    </row>
    <row r="985" spans="2:27" x14ac:dyDescent="0.25">
      <c r="B985" s="15" t="s">
        <v>18</v>
      </c>
      <c r="C985" s="16">
        <f>SUM(C966:C984)</f>
        <v>6958.5552550000002</v>
      </c>
      <c r="N985" t="s">
        <v>1556</v>
      </c>
      <c r="O985" t="s">
        <v>1742</v>
      </c>
      <c r="P985" t="s">
        <v>467</v>
      </c>
      <c r="Q985" t="s">
        <v>474</v>
      </c>
      <c r="R985" s="210">
        <v>97.25</v>
      </c>
      <c r="S985">
        <v>55.570999999999998</v>
      </c>
      <c r="V985" s="17"/>
      <c r="AA985" s="1" t="s">
        <v>19</v>
      </c>
    </row>
    <row r="986" spans="2:27" x14ac:dyDescent="0.25">
      <c r="D986" t="s">
        <v>22</v>
      </c>
      <c r="N986" t="s">
        <v>1556</v>
      </c>
      <c r="O986" t="s">
        <v>1743</v>
      </c>
      <c r="P986" t="s">
        <v>467</v>
      </c>
      <c r="Q986" t="s">
        <v>474</v>
      </c>
      <c r="R986" s="210">
        <v>40.506999999999998</v>
      </c>
      <c r="S986">
        <v>23.146999999999998</v>
      </c>
      <c r="V986" s="17"/>
      <c r="Z986" t="s">
        <v>22</v>
      </c>
    </row>
    <row r="987" spans="2:27" x14ac:dyDescent="0.25">
      <c r="E987" t="s">
        <v>21</v>
      </c>
      <c r="N987" t="s">
        <v>1556</v>
      </c>
      <c r="O987" t="s">
        <v>1745</v>
      </c>
      <c r="P987" t="s">
        <v>467</v>
      </c>
      <c r="Q987" t="s">
        <v>474</v>
      </c>
      <c r="R987" s="210">
        <v>110</v>
      </c>
      <c r="S987">
        <v>62.854999999999997</v>
      </c>
      <c r="V987" s="17"/>
    </row>
    <row r="988" spans="2:27" x14ac:dyDescent="0.25">
      <c r="E988" s="1" t="s">
        <v>19</v>
      </c>
      <c r="N988" t="s">
        <v>1556</v>
      </c>
      <c r="O988" t="s">
        <v>1745</v>
      </c>
      <c r="P988" t="s">
        <v>469</v>
      </c>
      <c r="Q988" t="s">
        <v>474</v>
      </c>
      <c r="R988" s="210">
        <v>100.012</v>
      </c>
      <c r="S988">
        <v>57.15</v>
      </c>
      <c r="V988" s="17"/>
    </row>
    <row r="989" spans="2:27" x14ac:dyDescent="0.25">
      <c r="N989" t="s">
        <v>1556</v>
      </c>
      <c r="O989" t="s">
        <v>1745</v>
      </c>
      <c r="P989" t="s">
        <v>469</v>
      </c>
      <c r="Q989" t="s">
        <v>474</v>
      </c>
      <c r="R989" s="210">
        <v>55.01</v>
      </c>
      <c r="S989">
        <v>31.434000000000001</v>
      </c>
      <c r="V989" s="17"/>
    </row>
    <row r="990" spans="2:27" x14ac:dyDescent="0.25">
      <c r="N990" t="s">
        <v>1556</v>
      </c>
      <c r="O990" t="s">
        <v>1746</v>
      </c>
      <c r="P990" t="s">
        <v>467</v>
      </c>
      <c r="Q990" t="s">
        <v>474</v>
      </c>
      <c r="R990" s="210">
        <v>58.253999999999998</v>
      </c>
      <c r="S990">
        <v>33.287999999999997</v>
      </c>
      <c r="V990" s="17"/>
    </row>
    <row r="991" spans="2:27" x14ac:dyDescent="0.25">
      <c r="N991" t="s">
        <v>1556</v>
      </c>
      <c r="O991" t="s">
        <v>1738</v>
      </c>
      <c r="P991" t="s">
        <v>467</v>
      </c>
      <c r="Q991" t="s">
        <v>474</v>
      </c>
      <c r="R991" s="210">
        <v>46.484000000000002</v>
      </c>
      <c r="S991">
        <v>26.562000000000001</v>
      </c>
      <c r="V991" s="17"/>
    </row>
    <row r="992" spans="2:27" x14ac:dyDescent="0.25">
      <c r="N992" t="s">
        <v>1556</v>
      </c>
      <c r="O992" t="s">
        <v>1739</v>
      </c>
      <c r="P992" t="s">
        <v>467</v>
      </c>
      <c r="Q992" t="s">
        <v>474</v>
      </c>
      <c r="R992" s="210">
        <v>85.203999999999994</v>
      </c>
      <c r="S992">
        <v>48.688000000000002</v>
      </c>
      <c r="V992" s="17"/>
    </row>
    <row r="993" spans="1:43" x14ac:dyDescent="0.25">
      <c r="R993" s="116">
        <f>SUM(R977:R992)</f>
        <v>1118.6189999999999</v>
      </c>
      <c r="V993" s="17"/>
    </row>
    <row r="994" spans="1:43" x14ac:dyDescent="0.2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 x14ac:dyDescent="0.2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V997" s="17"/>
    </row>
    <row r="998" spans="1:43" ht="21" customHeight="1" x14ac:dyDescent="0.4">
      <c r="H998" s="75" t="s">
        <v>30</v>
      </c>
      <c r="I998" s="75"/>
      <c r="J998" s="75"/>
      <c r="V998" s="17"/>
      <c r="AA998" s="225" t="s">
        <v>31</v>
      </c>
      <c r="AB998" s="225"/>
      <c r="AC998" s="225"/>
    </row>
    <row r="999" spans="1:43" ht="23.25" x14ac:dyDescent="0.35">
      <c r="B999" s="24" t="s">
        <v>72</v>
      </c>
      <c r="V999" s="17"/>
      <c r="AA999" s="225"/>
      <c r="AB999" s="225"/>
      <c r="AC999" s="225"/>
    </row>
    <row r="1000" spans="1:43" ht="23.25" x14ac:dyDescent="0.35">
      <c r="B1000" s="23" t="s">
        <v>32</v>
      </c>
      <c r="C1000" s="20">
        <f>IF(X956="PAGADO",0,Y961)</f>
        <v>-2484.005255</v>
      </c>
      <c r="E1000" s="226" t="s">
        <v>273</v>
      </c>
      <c r="F1000" s="226"/>
      <c r="G1000" s="226"/>
      <c r="H1000" s="226"/>
      <c r="V1000" s="17"/>
      <c r="X1000" s="24" t="s">
        <v>1809</v>
      </c>
    </row>
    <row r="1001" spans="1:43" x14ac:dyDescent="0.25">
      <c r="B1001" s="1" t="s">
        <v>0</v>
      </c>
      <c r="C1001" s="19">
        <f>H1016</f>
        <v>2324.79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1:43" ht="23.25" x14ac:dyDescent="0.35">
      <c r="C1002" s="20"/>
      <c r="E1002" s="4">
        <v>45229</v>
      </c>
      <c r="F1002" s="3" t="s">
        <v>1516</v>
      </c>
      <c r="G1002" s="3" t="s">
        <v>1623</v>
      </c>
      <c r="H1002" s="5">
        <v>180</v>
      </c>
      <c r="I1002" t="s">
        <v>174</v>
      </c>
      <c r="N1002" s="25">
        <v>45278</v>
      </c>
      <c r="O1002" s="3" t="s">
        <v>431</v>
      </c>
      <c r="P1002" s="3">
        <v>100</v>
      </c>
      <c r="Q1002" s="3">
        <v>1624</v>
      </c>
      <c r="R1002" s="18">
        <v>100</v>
      </c>
      <c r="S1002" s="3"/>
      <c r="V1002" s="17"/>
      <c r="X1002" s="218" t="s">
        <v>32</v>
      </c>
      <c r="Y1002" s="19">
        <f>IF(B1000="PAGADO",0,C1005)</f>
        <v>-1935.0102550000001</v>
      </c>
      <c r="AA1002" s="4">
        <v>45281</v>
      </c>
      <c r="AB1002" s="3" t="s">
        <v>1811</v>
      </c>
      <c r="AC1002" s="3"/>
      <c r="AD1002" s="5">
        <v>270</v>
      </c>
      <c r="AJ1002" s="25">
        <v>45286</v>
      </c>
      <c r="AK1002" s="3" t="s">
        <v>248</v>
      </c>
      <c r="AL1002" s="3"/>
      <c r="AM1002" s="3">
        <v>140</v>
      </c>
      <c r="AN1002" s="18">
        <v>170</v>
      </c>
      <c r="AO1002" s="3"/>
    </row>
    <row r="1003" spans="1:43" x14ac:dyDescent="0.25">
      <c r="B1003" s="1" t="s">
        <v>24</v>
      </c>
      <c r="C1003" s="19">
        <f>IF(C1000&gt;0,C1000+C1001,C1001)</f>
        <v>2324.79</v>
      </c>
      <c r="E1003" s="4">
        <v>45239</v>
      </c>
      <c r="F1003" s="3" t="s">
        <v>1783</v>
      </c>
      <c r="G1003" s="3" t="s">
        <v>200</v>
      </c>
      <c r="H1003" s="5">
        <v>110</v>
      </c>
      <c r="I1003" t="s">
        <v>173</v>
      </c>
      <c r="N1003" s="25">
        <v>45278</v>
      </c>
      <c r="O1003" s="3" t="s">
        <v>431</v>
      </c>
      <c r="P1003" s="3">
        <v>211</v>
      </c>
      <c r="Q1003" s="3">
        <v>1625</v>
      </c>
      <c r="R1003" s="18">
        <v>30</v>
      </c>
      <c r="S1003" s="3"/>
      <c r="V1003" s="17"/>
      <c r="X1003" s="1" t="s">
        <v>1810</v>
      </c>
      <c r="Y1003" s="19">
        <f>AD1016</f>
        <v>270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1:43" x14ac:dyDescent="0.25">
      <c r="B1004" s="1" t="s">
        <v>9</v>
      </c>
      <c r="C1004" s="20">
        <f>C1028</f>
        <v>4259.8002550000001</v>
      </c>
      <c r="E1004" s="4">
        <v>45260</v>
      </c>
      <c r="F1004" s="3" t="s">
        <v>1202</v>
      </c>
      <c r="G1004" s="3" t="s">
        <v>200</v>
      </c>
      <c r="H1004" s="5">
        <v>530</v>
      </c>
      <c r="I1004" t="s">
        <v>173</v>
      </c>
      <c r="N1004" s="25">
        <v>45279</v>
      </c>
      <c r="O1004" s="3" t="s">
        <v>431</v>
      </c>
      <c r="P1004" s="3"/>
      <c r="Q1004" s="3">
        <v>1630</v>
      </c>
      <c r="R1004" s="18">
        <v>150</v>
      </c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 x14ac:dyDescent="0.25">
      <c r="B1005" s="6" t="s">
        <v>26</v>
      </c>
      <c r="C1005" s="21">
        <f>C1003-C1004</f>
        <v>-1935.0102550000001</v>
      </c>
      <c r="E1005" s="4">
        <v>45209</v>
      </c>
      <c r="F1005" s="3" t="s">
        <v>1801</v>
      </c>
      <c r="G1005" s="3" t="s">
        <v>1802</v>
      </c>
      <c r="H1005" s="5">
        <v>190</v>
      </c>
      <c r="I1005" t="s">
        <v>174</v>
      </c>
      <c r="N1005" s="25">
        <v>45280</v>
      </c>
      <c r="O1005" s="3" t="s">
        <v>431</v>
      </c>
      <c r="P1005" s="3"/>
      <c r="Q1005" s="3">
        <v>1633</v>
      </c>
      <c r="R1005" s="18">
        <v>500</v>
      </c>
      <c r="S1005" s="3"/>
      <c r="V1005" s="17"/>
      <c r="X1005" s="1" t="s">
        <v>24</v>
      </c>
      <c r="Y1005" s="19">
        <f>IF(Y1002&gt;0,Y1002+Y1003,Y1003)</f>
        <v>270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x14ac:dyDescent="0.25">
      <c r="B1006" s="6"/>
      <c r="C1006" s="7"/>
      <c r="E1006" s="4">
        <v>45280</v>
      </c>
      <c r="F1006" s="3" t="s">
        <v>1265</v>
      </c>
      <c r="G1006" s="3"/>
      <c r="H1006" s="5">
        <v>100</v>
      </c>
      <c r="I1006" t="s">
        <v>174</v>
      </c>
      <c r="N1006" s="25">
        <v>45281</v>
      </c>
      <c r="O1006" s="3" t="s">
        <v>431</v>
      </c>
      <c r="P1006" s="3"/>
      <c r="Q1006" s="3">
        <v>1639</v>
      </c>
      <c r="R1006" s="18">
        <v>150</v>
      </c>
      <c r="S1006" s="3"/>
      <c r="V1006" s="17"/>
      <c r="X1006" s="1" t="s">
        <v>9</v>
      </c>
      <c r="Y1006" s="20">
        <f>Y1030</f>
        <v>2105.0102550000001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ht="23.25" x14ac:dyDescent="0.35">
      <c r="B1007" s="228" t="str">
        <f>IF(C1005&lt;0,"NO PAGAR","COBRAR'")</f>
        <v>NO PAGAR</v>
      </c>
      <c r="C1007" s="228"/>
      <c r="E1007" s="4">
        <v>45251</v>
      </c>
      <c r="F1007" s="3" t="s">
        <v>516</v>
      </c>
      <c r="G1007" s="3" t="s">
        <v>152</v>
      </c>
      <c r="H1007" s="5">
        <v>267.32</v>
      </c>
      <c r="I1007" t="s">
        <v>174</v>
      </c>
      <c r="N1007" s="25">
        <v>45282</v>
      </c>
      <c r="O1007" s="3" t="s">
        <v>431</v>
      </c>
      <c r="P1007" s="3"/>
      <c r="Q1007" s="3">
        <v>133</v>
      </c>
      <c r="R1007" s="18">
        <v>100</v>
      </c>
      <c r="S1007" s="3"/>
      <c r="V1007" s="17"/>
      <c r="X1007" s="6" t="s">
        <v>27</v>
      </c>
      <c r="Y1007" s="21">
        <f>Y1005-Y1006</f>
        <v>-1835.0102550000001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ht="23.25" x14ac:dyDescent="0.35">
      <c r="B1008" s="219" t="s">
        <v>9</v>
      </c>
      <c r="C1008" s="220"/>
      <c r="E1008" s="4">
        <v>45253</v>
      </c>
      <c r="F1008" s="3" t="s">
        <v>1806</v>
      </c>
      <c r="G1008" s="3" t="s">
        <v>722</v>
      </c>
      <c r="H1008" s="5">
        <v>156.69999999999999</v>
      </c>
      <c r="I1008" t="s">
        <v>174</v>
      </c>
      <c r="N1008" s="25">
        <v>45282</v>
      </c>
      <c r="O1008" s="3" t="s">
        <v>1808</v>
      </c>
      <c r="P1008" s="3"/>
      <c r="Q1008" s="3">
        <v>136</v>
      </c>
      <c r="R1008" s="18">
        <v>200</v>
      </c>
      <c r="S1008" s="3"/>
      <c r="V1008" s="17"/>
      <c r="X1008" s="228" t="str">
        <f>IF(Y1007&lt;0,"NO PAGAR","COBRAR'")</f>
        <v>NO PAGAR</v>
      </c>
      <c r="Y1008" s="228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9" t="str">
        <f>IF(Y961&lt;0,"SALDO ADELANTADO","SALDO A FAVOR '")</f>
        <v>SALDO ADELANTADO</v>
      </c>
      <c r="C1009" s="10">
        <f>IF(Y961&lt;=0,Y961*-1)</f>
        <v>2484.005255</v>
      </c>
      <c r="E1009" s="4">
        <v>45254</v>
      </c>
      <c r="F1009" s="3" t="s">
        <v>516</v>
      </c>
      <c r="G1009" s="3" t="s">
        <v>290</v>
      </c>
      <c r="H1009" s="5">
        <v>158.04</v>
      </c>
      <c r="I1009" t="s">
        <v>174</v>
      </c>
      <c r="N1009" s="3"/>
      <c r="O1009" s="3"/>
      <c r="P1009" s="3"/>
      <c r="Q1009" s="3"/>
      <c r="R1009" s="18"/>
      <c r="S1009" s="3"/>
      <c r="V1009" s="17"/>
      <c r="X1009" s="6"/>
      <c r="Y1009" s="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10</v>
      </c>
      <c r="C1010" s="10">
        <f>R1018</f>
        <v>1230</v>
      </c>
      <c r="E1010" s="4">
        <v>45255</v>
      </c>
      <c r="F1010" s="3" t="s">
        <v>516</v>
      </c>
      <c r="G1010" s="3" t="s">
        <v>203</v>
      </c>
      <c r="H1010" s="5">
        <v>350.47</v>
      </c>
      <c r="I1010" t="s">
        <v>174</v>
      </c>
      <c r="N1010" s="3"/>
      <c r="O1010" s="3"/>
      <c r="P1010" s="3"/>
      <c r="Q1010" s="3"/>
      <c r="R1010" s="18"/>
      <c r="S1010" s="3"/>
      <c r="V1010" s="17"/>
      <c r="X1010" s="219" t="s">
        <v>9</v>
      </c>
      <c r="Y1010" s="22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11</v>
      </c>
      <c r="C1011" s="10"/>
      <c r="E1011" s="4">
        <v>45259</v>
      </c>
      <c r="F1011" s="3" t="s">
        <v>516</v>
      </c>
      <c r="G1011" s="3" t="s">
        <v>200</v>
      </c>
      <c r="H1011" s="5">
        <v>141.13</v>
      </c>
      <c r="I1011" t="s">
        <v>174</v>
      </c>
      <c r="N1011" s="3"/>
      <c r="O1011" s="3"/>
      <c r="P1011" s="3"/>
      <c r="Q1011" s="3"/>
      <c r="R1011" s="18"/>
      <c r="S1011" s="3"/>
      <c r="V1011" s="17"/>
      <c r="X1011" s="9" t="str">
        <f>IF(C1005&lt;0,"SALDO ADELANTADO","SALDO A FAVOR'")</f>
        <v>SALDO ADELANTADO</v>
      </c>
      <c r="Y1011" s="10">
        <f>IF(C1005&lt;=0,C1005*-1)</f>
        <v>1935.0102550000001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12</v>
      </c>
      <c r="C1012" s="10"/>
      <c r="E1012" s="4">
        <v>45240</v>
      </c>
      <c r="F1012" s="3" t="s">
        <v>516</v>
      </c>
      <c r="G1012" s="3" t="s">
        <v>200</v>
      </c>
      <c r="H1012" s="5">
        <v>141.13</v>
      </c>
      <c r="N1012" s="3"/>
      <c r="O1012" s="3"/>
      <c r="P1012" s="3"/>
      <c r="Q1012" s="3"/>
      <c r="R1012" s="18"/>
      <c r="S1012" s="3"/>
      <c r="V1012" s="17"/>
      <c r="X1012" s="11" t="s">
        <v>10</v>
      </c>
      <c r="Y1012" s="10">
        <f>AN1018</f>
        <v>170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13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11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14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12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15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13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16</v>
      </c>
      <c r="C1016" s="10"/>
      <c r="E1016" s="221" t="s">
        <v>7</v>
      </c>
      <c r="F1016" s="222"/>
      <c r="G1016" s="223"/>
      <c r="H1016" s="5">
        <f>SUM(H1002:H1015)</f>
        <v>2324.79</v>
      </c>
      <c r="N1016" s="3"/>
      <c r="O1016" s="3"/>
      <c r="P1016" s="3"/>
      <c r="Q1016" s="3"/>
      <c r="R1016" s="18"/>
      <c r="S1016" s="3"/>
      <c r="V1016" s="17"/>
      <c r="X1016" s="11" t="s">
        <v>14</v>
      </c>
      <c r="Y1016" s="10"/>
      <c r="AA1016" s="221" t="s">
        <v>7</v>
      </c>
      <c r="AB1016" s="222"/>
      <c r="AC1016" s="223"/>
      <c r="AD1016" s="5">
        <f>SUM(AD1002:AD1015)</f>
        <v>270</v>
      </c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1798</v>
      </c>
      <c r="C1017" s="10">
        <f>Q1027</f>
        <v>545.79499999999996</v>
      </c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1" t="s">
        <v>15</v>
      </c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 x14ac:dyDescent="0.25">
      <c r="B1018" s="12"/>
      <c r="C1018" s="10"/>
      <c r="N1018" s="221" t="s">
        <v>7</v>
      </c>
      <c r="O1018" s="222"/>
      <c r="P1018" s="222"/>
      <c r="Q1018" s="223"/>
      <c r="R1018" s="18">
        <f>SUM(R1002:R1017)</f>
        <v>1230</v>
      </c>
      <c r="S1018" s="3"/>
      <c r="V1018" s="17"/>
      <c r="X1018" s="11" t="s">
        <v>16</v>
      </c>
      <c r="Y1018" s="10"/>
      <c r="AJ1018" s="221" t="s">
        <v>7</v>
      </c>
      <c r="AK1018" s="222"/>
      <c r="AL1018" s="222"/>
      <c r="AM1018" s="223"/>
      <c r="AN1018" s="18">
        <f>SUM(AN1002:AN1017)</f>
        <v>170</v>
      </c>
      <c r="AO1018" s="3"/>
    </row>
    <row r="1019" spans="2:41" x14ac:dyDescent="0.25">
      <c r="B1019" s="12"/>
      <c r="C1019" s="10"/>
      <c r="N1019" t="s">
        <v>1556</v>
      </c>
      <c r="O1019" t="s">
        <v>1796</v>
      </c>
      <c r="P1019" t="s">
        <v>469</v>
      </c>
      <c r="Q1019">
        <v>129</v>
      </c>
      <c r="R1019">
        <v>73.712999999999994</v>
      </c>
      <c r="V1019" s="17"/>
      <c r="X1019" s="11" t="s">
        <v>17</v>
      </c>
      <c r="Y1019" s="10"/>
    </row>
    <row r="1020" spans="2:41" x14ac:dyDescent="0.25">
      <c r="B1020" s="12"/>
      <c r="C1020" s="10"/>
      <c r="N1020" t="s">
        <v>1556</v>
      </c>
      <c r="O1020" s="196">
        <v>44938</v>
      </c>
      <c r="P1020" t="s">
        <v>467</v>
      </c>
      <c r="Q1020">
        <v>65</v>
      </c>
      <c r="R1020">
        <v>37.140999999999998</v>
      </c>
      <c r="V1020" s="17"/>
      <c r="X1020" s="12"/>
      <c r="Y1020" s="10"/>
    </row>
    <row r="1021" spans="2:41" x14ac:dyDescent="0.25">
      <c r="B1021" s="12"/>
      <c r="C1021" s="10"/>
      <c r="E1021" s="14"/>
      <c r="N1021" t="s">
        <v>1556</v>
      </c>
      <c r="O1021" s="196">
        <v>45028</v>
      </c>
      <c r="P1021" t="s">
        <v>467</v>
      </c>
      <c r="Q1021">
        <v>40.002000000000002</v>
      </c>
      <c r="R1021">
        <v>22.858000000000001</v>
      </c>
      <c r="V1021" s="17"/>
      <c r="X1021" s="12"/>
      <c r="Y1021" s="10"/>
      <c r="AA1021" s="14"/>
    </row>
    <row r="1022" spans="2:41" x14ac:dyDescent="0.25">
      <c r="B1022" s="12"/>
      <c r="C1022" s="10"/>
      <c r="N1022" t="s">
        <v>1556</v>
      </c>
      <c r="O1022" s="196">
        <v>45058</v>
      </c>
      <c r="P1022" t="s">
        <v>467</v>
      </c>
      <c r="Q1022">
        <v>46.98</v>
      </c>
      <c r="R1022">
        <v>26.847000000000001</v>
      </c>
      <c r="V1022" s="17"/>
      <c r="X1022" s="12"/>
      <c r="Y1022" s="10"/>
    </row>
    <row r="1023" spans="2:41" x14ac:dyDescent="0.25">
      <c r="B1023" s="12"/>
      <c r="C1023" s="10"/>
      <c r="N1023" t="s">
        <v>1556</v>
      </c>
      <c r="O1023" s="196">
        <v>45089</v>
      </c>
      <c r="P1023" t="s">
        <v>469</v>
      </c>
      <c r="Q1023">
        <v>123.643</v>
      </c>
      <c r="R1023">
        <v>70.653000000000006</v>
      </c>
      <c r="V1023" s="17"/>
      <c r="X1023" s="12"/>
      <c r="Y1023" s="10"/>
    </row>
    <row r="1024" spans="2:41" x14ac:dyDescent="0.25">
      <c r="B1024" s="12"/>
      <c r="C1024" s="10"/>
      <c r="N1024" t="s">
        <v>1556</v>
      </c>
      <c r="O1024" s="196">
        <v>45242</v>
      </c>
      <c r="P1024" t="s">
        <v>469</v>
      </c>
      <c r="Q1024">
        <v>75.010000000000005</v>
      </c>
      <c r="R1024">
        <v>42.86</v>
      </c>
      <c r="V1024" s="17"/>
      <c r="X1024" s="12"/>
      <c r="Y1024" s="10"/>
    </row>
    <row r="1025" spans="2:27" x14ac:dyDescent="0.25">
      <c r="B1025" s="12"/>
      <c r="C1025" s="10"/>
      <c r="N1025" t="s">
        <v>1556</v>
      </c>
      <c r="O1025" s="196">
        <v>45242</v>
      </c>
      <c r="P1025" t="s">
        <v>469</v>
      </c>
      <c r="Q1025">
        <v>0.56000000000000005</v>
      </c>
      <c r="R1025">
        <v>0.32</v>
      </c>
      <c r="V1025" s="17"/>
      <c r="X1025" s="12"/>
      <c r="Y1025" s="10"/>
    </row>
    <row r="1026" spans="2:27" x14ac:dyDescent="0.25">
      <c r="B1026" s="12"/>
      <c r="C1026" s="10"/>
      <c r="N1026" t="s">
        <v>1556</v>
      </c>
      <c r="O1026" t="s">
        <v>1795</v>
      </c>
      <c r="P1026" t="s">
        <v>467</v>
      </c>
      <c r="Q1026">
        <v>65.599999999999994</v>
      </c>
      <c r="R1026">
        <v>37.484999999999999</v>
      </c>
      <c r="V1026" s="17"/>
      <c r="X1026" s="12"/>
      <c r="Y1026" s="10"/>
    </row>
    <row r="1027" spans="2:27" x14ac:dyDescent="0.25">
      <c r="B1027" s="11"/>
      <c r="C1027" s="10"/>
      <c r="Q1027" s="1">
        <f>SUM(Q1019:Q1026)</f>
        <v>545.79499999999996</v>
      </c>
      <c r="V1027" s="17"/>
      <c r="X1027" s="12"/>
      <c r="Y1027" s="10"/>
    </row>
    <row r="1028" spans="2:27" x14ac:dyDescent="0.25">
      <c r="B1028" s="15" t="s">
        <v>18</v>
      </c>
      <c r="C1028" s="16">
        <f>SUM(C1009:C1027)</f>
        <v>4259.8002550000001</v>
      </c>
      <c r="D1028" t="s">
        <v>22</v>
      </c>
      <c r="E1028" t="s">
        <v>21</v>
      </c>
      <c r="V1028" s="17"/>
      <c r="X1028" s="12"/>
      <c r="Y1028" s="10"/>
      <c r="Z1028" t="s">
        <v>22</v>
      </c>
      <c r="AA1028" t="s">
        <v>21</v>
      </c>
    </row>
    <row r="1029" spans="2:27" x14ac:dyDescent="0.25">
      <c r="E1029" s="1" t="s">
        <v>19</v>
      </c>
      <c r="V1029" s="17"/>
      <c r="X1029" s="11"/>
      <c r="Y1029" s="10"/>
      <c r="AA1029" s="1" t="s">
        <v>19</v>
      </c>
    </row>
    <row r="1030" spans="2:27" x14ac:dyDescent="0.25">
      <c r="V1030" s="17"/>
      <c r="X1030" s="15" t="s">
        <v>18</v>
      </c>
      <c r="Y1030" s="16">
        <f>SUM(Y1011:Y1029)</f>
        <v>2105.0102550000001</v>
      </c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</sheetData>
  <mergeCells count="280">
    <mergeCell ref="E1016:G1016"/>
    <mergeCell ref="AA1016:AC1016"/>
    <mergeCell ref="N1018:Q1018"/>
    <mergeCell ref="AJ1018:AM1018"/>
    <mergeCell ref="E1000:H1000"/>
    <mergeCell ref="X1008:Y1008"/>
    <mergeCell ref="B1007:C1007"/>
    <mergeCell ref="B1008:C1008"/>
    <mergeCell ref="X1010:Y1010"/>
    <mergeCell ref="E975:G975"/>
    <mergeCell ref="AA972:AC972"/>
    <mergeCell ref="N976:Q976"/>
    <mergeCell ref="AJ976:AM976"/>
    <mergeCell ref="AA998:AC999"/>
    <mergeCell ref="E958:H958"/>
    <mergeCell ref="AA956:AD956"/>
    <mergeCell ref="B964:C964"/>
    <mergeCell ref="X962:Y962"/>
    <mergeCell ref="B965:C965"/>
    <mergeCell ref="X963:Y963"/>
    <mergeCell ref="E926:G926"/>
    <mergeCell ref="AA926:AC926"/>
    <mergeCell ref="N928:Q928"/>
    <mergeCell ref="AJ928:AM928"/>
    <mergeCell ref="E910:H910"/>
    <mergeCell ref="AA910:AD910"/>
    <mergeCell ref="X915:Y915"/>
    <mergeCell ref="B917:C917"/>
    <mergeCell ref="B918:C918"/>
    <mergeCell ref="X917:Y917"/>
    <mergeCell ref="E883:G883"/>
    <mergeCell ref="AA883:AC883"/>
    <mergeCell ref="N880:Q880"/>
    <mergeCell ref="AJ885:AM885"/>
    <mergeCell ref="AA907:AC908"/>
    <mergeCell ref="E867:H867"/>
    <mergeCell ref="AA867:AD867"/>
    <mergeCell ref="B873:C873"/>
    <mergeCell ref="X871:Y871"/>
    <mergeCell ref="B874:C874"/>
    <mergeCell ref="X872:Y872"/>
    <mergeCell ref="E834:G834"/>
    <mergeCell ref="AA834:AC834"/>
    <mergeCell ref="N836:Q836"/>
    <mergeCell ref="AJ836:AM836"/>
    <mergeCell ref="AC861:AE863"/>
    <mergeCell ref="E818:H818"/>
    <mergeCell ref="AA818:AD818"/>
    <mergeCell ref="X824:Y824"/>
    <mergeCell ref="B825:C825"/>
    <mergeCell ref="B826:C826"/>
    <mergeCell ref="X826:Y826"/>
    <mergeCell ref="AK818:AM818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6"/>
  <sheetViews>
    <sheetView tabSelected="1" topLeftCell="Z1024" zoomScale="82" zoomScaleNormal="82" workbookViewId="0">
      <selection activeCell="AI1034" sqref="AI1034"/>
    </sheetView>
  </sheetViews>
  <sheetFormatPr baseColWidth="10" defaultColWidth="11.42578125" defaultRowHeight="15" x14ac:dyDescent="0.25"/>
  <cols>
    <col min="2" max="2" width="30.42578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7.57031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5" t="s">
        <v>28</v>
      </c>
      <c r="I3" s="225"/>
      <c r="J3" s="225"/>
      <c r="V3" s="17"/>
      <c r="AC3" s="224"/>
      <c r="AD3" s="224"/>
      <c r="AE3" s="224"/>
    </row>
    <row r="4" spans="2:41" x14ac:dyDescent="0.25">
      <c r="H4" s="225"/>
      <c r="I4" s="225"/>
      <c r="J4" s="225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6" t="s">
        <v>61</v>
      </c>
      <c r="F8" s="226"/>
      <c r="G8" s="226"/>
      <c r="H8" s="226"/>
      <c r="V8" s="17"/>
      <c r="X8" s="23" t="s">
        <v>82</v>
      </c>
      <c r="Y8" s="20">
        <f>IF(B8="PAGADO",0,C13)</f>
        <v>-702.65</v>
      </c>
      <c r="AA8" s="226" t="s">
        <v>61</v>
      </c>
      <c r="AB8" s="226"/>
      <c r="AC8" s="226"/>
      <c r="AD8" s="226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NO PAGAR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COBRAR</v>
      </c>
      <c r="Y14" s="227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221" t="s">
        <v>7</v>
      </c>
      <c r="AB24" s="222"/>
      <c r="AC24" s="223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22.65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5" t="s">
        <v>30</v>
      </c>
      <c r="I48" s="225"/>
      <c r="J48" s="225"/>
      <c r="V48" s="17"/>
      <c r="AA48" s="225" t="s">
        <v>31</v>
      </c>
      <c r="AB48" s="225"/>
      <c r="AC48" s="225"/>
    </row>
    <row r="49" spans="2:41" x14ac:dyDescent="0.25">
      <c r="H49" s="225"/>
      <c r="I49" s="225"/>
      <c r="J49" s="225"/>
      <c r="V49" s="17"/>
      <c r="AA49" s="225"/>
      <c r="AB49" s="225"/>
      <c r="AC49" s="22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226" t="s">
        <v>204</v>
      </c>
      <c r="F53" s="226"/>
      <c r="G53" s="226"/>
      <c r="H53" s="226"/>
      <c r="V53" s="17"/>
      <c r="X53" s="23" t="s">
        <v>82</v>
      </c>
      <c r="Y53" s="20">
        <f>IF(B53="PAGADO",0,C58)</f>
        <v>0</v>
      </c>
      <c r="AA53" s="226" t="s">
        <v>204</v>
      </c>
      <c r="AB53" s="226"/>
      <c r="AC53" s="226"/>
      <c r="AD53" s="226"/>
    </row>
    <row r="54" spans="2:41" x14ac:dyDescent="0.25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 x14ac:dyDescent="0.25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 x14ac:dyDescent="0.25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 x14ac:dyDescent="0.25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28" t="str">
        <f>IF(Y58&lt;0,"NO PAGAR","COBRAR'")</f>
        <v>COBRAR'</v>
      </c>
      <c r="Y59" s="22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8" t="str">
        <f>IF(C58&lt;0,"NO PAGAR","COBRAR'")</f>
        <v>COBRAR'</v>
      </c>
      <c r="C60" s="228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1" t="s">
        <v>7</v>
      </c>
      <c r="F69" s="222"/>
      <c r="G69" s="223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220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360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4" t="s">
        <v>29</v>
      </c>
      <c r="AD100" s="224"/>
      <c r="AE100" s="224"/>
    </row>
    <row r="101" spans="2:41" x14ac:dyDescent="0.25">
      <c r="H101" s="225" t="s">
        <v>28</v>
      </c>
      <c r="I101" s="225"/>
      <c r="J101" s="225"/>
      <c r="V101" s="17"/>
      <c r="AC101" s="224"/>
      <c r="AD101" s="224"/>
      <c r="AE101" s="224"/>
    </row>
    <row r="102" spans="2:41" x14ac:dyDescent="0.25">
      <c r="H102" s="225"/>
      <c r="I102" s="225"/>
      <c r="J102" s="225"/>
      <c r="V102" s="17"/>
      <c r="AC102" s="224"/>
      <c r="AD102" s="224"/>
      <c r="AE102" s="22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383</v>
      </c>
      <c r="C106" s="20">
        <f>IF(X53="PAGADO",0,Y58)</f>
        <v>0</v>
      </c>
      <c r="E106" s="226" t="s">
        <v>204</v>
      </c>
      <c r="F106" s="226"/>
      <c r="G106" s="226"/>
      <c r="H106" s="226"/>
      <c r="V106" s="17"/>
      <c r="X106" s="23" t="s">
        <v>32</v>
      </c>
      <c r="Y106" s="20">
        <f>IF(B106="PAGADO",0,C111)</f>
        <v>-110</v>
      </c>
      <c r="AA106" s="226" t="s">
        <v>315</v>
      </c>
      <c r="AB106" s="226"/>
      <c r="AC106" s="226"/>
      <c r="AD106" s="226"/>
    </row>
    <row r="107" spans="2:41" x14ac:dyDescent="0.25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 x14ac:dyDescent="0.25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7" t="str">
        <f>IF(C111&lt;0,"NO PAGAR","COBRAR")</f>
        <v>NO PAGAR</v>
      </c>
      <c r="C112" s="22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7" t="str">
        <f>IF(Y111&lt;0,"NO PAGAR","COBRAR")</f>
        <v>NO PAGAR</v>
      </c>
      <c r="Y112" s="22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9" t="s">
        <v>9</v>
      </c>
      <c r="C113" s="22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9" t="s">
        <v>9</v>
      </c>
      <c r="Y113" s="22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1" t="s">
        <v>7</v>
      </c>
      <c r="F122" s="222"/>
      <c r="G122" s="223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1" t="s">
        <v>7</v>
      </c>
      <c r="AB122" s="222"/>
      <c r="AC122" s="223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1" t="s">
        <v>7</v>
      </c>
      <c r="O124" s="222"/>
      <c r="P124" s="222"/>
      <c r="Q124" s="223"/>
      <c r="R124" s="18">
        <f>SUM(R108:R123)</f>
        <v>540</v>
      </c>
      <c r="S124" s="3"/>
      <c r="V124" s="17"/>
      <c r="X124" s="12"/>
      <c r="Y124" s="10"/>
      <c r="AJ124" s="221" t="s">
        <v>7</v>
      </c>
      <c r="AK124" s="222"/>
      <c r="AL124" s="222"/>
      <c r="AM124" s="223"/>
      <c r="AN124" s="18">
        <f>SUM(AN108:AN123)</f>
        <v>300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 x14ac:dyDescent="0.25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 x14ac:dyDescent="0.25">
      <c r="E129" s="1" t="s">
        <v>19</v>
      </c>
      <c r="V129" s="17"/>
      <c r="AA129" s="1" t="s">
        <v>19</v>
      </c>
    </row>
    <row r="130" spans="1:43" x14ac:dyDescent="0.25">
      <c r="V130" s="17"/>
    </row>
    <row r="131" spans="1:43" x14ac:dyDescent="0.25">
      <c r="V131" s="17"/>
    </row>
    <row r="132" spans="1:43" x14ac:dyDescent="0.25">
      <c r="V132" s="17"/>
    </row>
    <row r="133" spans="1:43" x14ac:dyDescent="0.25">
      <c r="V133" s="17"/>
    </row>
    <row r="134" spans="1:43" x14ac:dyDescent="0.25">
      <c r="V134" s="17"/>
    </row>
    <row r="135" spans="1:43" x14ac:dyDescent="0.25">
      <c r="V135" s="17"/>
    </row>
    <row r="136" spans="1:43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 x14ac:dyDescent="0.25">
      <c r="V139" s="17"/>
    </row>
    <row r="140" spans="1:43" x14ac:dyDescent="0.25">
      <c r="H140" s="225" t="s">
        <v>30</v>
      </c>
      <c r="I140" s="225"/>
      <c r="J140" s="225"/>
      <c r="V140" s="17"/>
      <c r="AA140" s="225" t="s">
        <v>31</v>
      </c>
      <c r="AB140" s="225"/>
      <c r="AC140" s="225"/>
    </row>
    <row r="141" spans="1:43" x14ac:dyDescent="0.25">
      <c r="H141" s="225"/>
      <c r="I141" s="225"/>
      <c r="J141" s="225"/>
      <c r="V141" s="17"/>
      <c r="AA141" s="225"/>
      <c r="AB141" s="225"/>
      <c r="AC141" s="225"/>
    </row>
    <row r="142" spans="1:43" x14ac:dyDescent="0.25">
      <c r="V142" s="17"/>
    </row>
    <row r="143" spans="1:43" x14ac:dyDescent="0.25">
      <c r="V143" s="17"/>
    </row>
    <row r="144" spans="1:43" ht="23.25" x14ac:dyDescent="0.35">
      <c r="B144" s="24" t="s">
        <v>33</v>
      </c>
      <c r="V144" s="17"/>
      <c r="X144" s="22" t="s">
        <v>33</v>
      </c>
    </row>
    <row r="145" spans="2:41" ht="23.25" x14ac:dyDescent="0.35">
      <c r="B145" s="23" t="s">
        <v>32</v>
      </c>
      <c r="C145" s="20">
        <f>IF(X106="PAGADO",0,Y111)</f>
        <v>-417.04</v>
      </c>
      <c r="E145" s="226" t="s">
        <v>204</v>
      </c>
      <c r="F145" s="226"/>
      <c r="G145" s="226"/>
      <c r="H145" s="226"/>
      <c r="V145" s="17"/>
      <c r="X145" s="23" t="s">
        <v>32</v>
      </c>
      <c r="Y145" s="20">
        <f>IF(B145="PAGADO",0,C150)</f>
        <v>-267.52</v>
      </c>
      <c r="AA145" s="226" t="s">
        <v>204</v>
      </c>
      <c r="AB145" s="226"/>
      <c r="AC145" s="226"/>
      <c r="AD145" s="226"/>
      <c r="AK145" t="s">
        <v>188</v>
      </c>
    </row>
    <row r="146" spans="2:41" x14ac:dyDescent="0.25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 x14ac:dyDescent="0.25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 x14ac:dyDescent="0.25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 x14ac:dyDescent="0.25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 x14ac:dyDescent="0.25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 x14ac:dyDescent="0.3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28" t="str">
        <f>IF(Y150&lt;0,"NO PAGAR","COBRAR'")</f>
        <v>NO PAGAR</v>
      </c>
      <c r="Y151" s="228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 x14ac:dyDescent="0.35">
      <c r="B152" s="228" t="str">
        <f>IF(C150&lt;0,"NO PAGAR","COBRAR'")</f>
        <v>NO PAGAR</v>
      </c>
      <c r="C152" s="228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219" t="s">
        <v>9</v>
      </c>
      <c r="C153" s="2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219" t="s">
        <v>9</v>
      </c>
      <c r="Y153" s="2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x14ac:dyDescent="0.25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x14ac:dyDescent="0.25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16</v>
      </c>
      <c r="C161" s="10"/>
      <c r="E161" s="221" t="s">
        <v>7</v>
      </c>
      <c r="F161" s="222"/>
      <c r="G161" s="223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21" t="s">
        <v>7</v>
      </c>
      <c r="AB161" s="222"/>
      <c r="AC161" s="223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 x14ac:dyDescent="0.25">
      <c r="B163" s="12"/>
      <c r="C163" s="10"/>
      <c r="N163" s="221" t="s">
        <v>7</v>
      </c>
      <c r="O163" s="222"/>
      <c r="P163" s="222"/>
      <c r="Q163" s="223"/>
      <c r="R163" s="18">
        <f>SUM(R147:R162)</f>
        <v>40</v>
      </c>
      <c r="S163" s="3"/>
      <c r="V163" s="17"/>
      <c r="X163" s="12"/>
      <c r="Y163" s="10"/>
      <c r="AJ163" s="221" t="s">
        <v>7</v>
      </c>
      <c r="AK163" s="222"/>
      <c r="AL163" s="222"/>
      <c r="AM163" s="223"/>
      <c r="AN163" s="18">
        <f>SUM(AN147:AN162)</f>
        <v>400</v>
      </c>
      <c r="AO163" s="3"/>
    </row>
    <row r="164" spans="2:41" x14ac:dyDescent="0.25">
      <c r="B164" s="12"/>
      <c r="C164" s="10"/>
      <c r="V164" s="17"/>
      <c r="X164" s="12"/>
      <c r="Y164" s="10"/>
    </row>
    <row r="165" spans="2:41" x14ac:dyDescent="0.25">
      <c r="B165" s="12"/>
      <c r="C165" s="10"/>
      <c r="V165" s="17"/>
      <c r="X165" s="12"/>
      <c r="Y165" s="10"/>
    </row>
    <row r="166" spans="2:41" x14ac:dyDescent="0.25">
      <c r="B166" s="12"/>
      <c r="C166" s="10"/>
      <c r="E166" s="14"/>
      <c r="V166" s="17"/>
      <c r="X166" s="12"/>
      <c r="Y166" s="10"/>
      <c r="AA166" s="14"/>
    </row>
    <row r="167" spans="2:41" x14ac:dyDescent="0.25">
      <c r="B167" s="12"/>
      <c r="C167" s="10"/>
      <c r="V167" s="17"/>
      <c r="X167" s="12"/>
      <c r="Y167" s="10"/>
    </row>
    <row r="168" spans="2:41" x14ac:dyDescent="0.25">
      <c r="B168" s="12"/>
      <c r="C168" s="10"/>
      <c r="V168" s="17"/>
      <c r="X168" s="12"/>
      <c r="Y168" s="10"/>
    </row>
    <row r="169" spans="2:41" x14ac:dyDescent="0.25">
      <c r="B169" s="12"/>
      <c r="C169" s="10"/>
      <c r="V169" s="17"/>
      <c r="X169" s="12"/>
      <c r="Y169" s="10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1"/>
      <c r="C172" s="10"/>
      <c r="V172" s="17"/>
      <c r="X172" s="11"/>
      <c r="Y172" s="10"/>
    </row>
    <row r="173" spans="2:41" x14ac:dyDescent="0.25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 x14ac:dyDescent="0.25">
      <c r="E174" s="1" t="s">
        <v>19</v>
      </c>
      <c r="V174" s="17"/>
      <c r="AA174" s="1" t="s">
        <v>19</v>
      </c>
    </row>
    <row r="175" spans="2:41" x14ac:dyDescent="0.25">
      <c r="V175" s="17"/>
    </row>
    <row r="176" spans="2:41" x14ac:dyDescent="0.25">
      <c r="V176" s="17"/>
    </row>
    <row r="177" spans="8:31" x14ac:dyDescent="0.25">
      <c r="V177" s="17"/>
    </row>
    <row r="178" spans="8:31" x14ac:dyDescent="0.25">
      <c r="V178" s="17"/>
    </row>
    <row r="179" spans="8:31" x14ac:dyDescent="0.25">
      <c r="V179" s="17"/>
    </row>
    <row r="180" spans="8:31" x14ac:dyDescent="0.25">
      <c r="V180" s="17"/>
    </row>
    <row r="181" spans="8:31" x14ac:dyDescent="0.25">
      <c r="V181" s="17"/>
    </row>
    <row r="182" spans="8:31" x14ac:dyDescent="0.25">
      <c r="V182" s="17"/>
    </row>
    <row r="183" spans="8:31" x14ac:dyDescent="0.25">
      <c r="V183" s="17"/>
    </row>
    <row r="184" spans="8:31" x14ac:dyDescent="0.25">
      <c r="V184" s="17"/>
    </row>
    <row r="185" spans="8:31" x14ac:dyDescent="0.25">
      <c r="V185" s="17"/>
    </row>
    <row r="186" spans="8:31" x14ac:dyDescent="0.25">
      <c r="V186" s="17"/>
    </row>
    <row r="187" spans="8:31" x14ac:dyDescent="0.25">
      <c r="V187" s="17"/>
    </row>
    <row r="188" spans="8:31" x14ac:dyDescent="0.25">
      <c r="V188" s="17"/>
      <c r="AC188" s="224" t="s">
        <v>29</v>
      </c>
      <c r="AD188" s="224"/>
      <c r="AE188" s="224"/>
    </row>
    <row r="189" spans="8:31" x14ac:dyDescent="0.25">
      <c r="H189" s="225" t="s">
        <v>28</v>
      </c>
      <c r="I189" s="225"/>
      <c r="J189" s="225"/>
      <c r="V189" s="17"/>
      <c r="AC189" s="224"/>
      <c r="AD189" s="224"/>
      <c r="AE189" s="224"/>
    </row>
    <row r="190" spans="8:31" x14ac:dyDescent="0.25">
      <c r="H190" s="225"/>
      <c r="I190" s="225"/>
      <c r="J190" s="225"/>
      <c r="V190" s="17"/>
      <c r="AC190" s="224"/>
      <c r="AD190" s="224"/>
      <c r="AE190" s="224"/>
    </row>
    <row r="191" spans="8:31" x14ac:dyDescent="0.25">
      <c r="V191" s="17"/>
    </row>
    <row r="192" spans="8:31" x14ac:dyDescent="0.25">
      <c r="V192" s="17"/>
    </row>
    <row r="193" spans="2:41" ht="23.25" x14ac:dyDescent="0.35">
      <c r="B193" s="22" t="s">
        <v>63</v>
      </c>
      <c r="V193" s="17"/>
      <c r="X193" s="22" t="s">
        <v>63</v>
      </c>
    </row>
    <row r="194" spans="2:41" ht="23.25" x14ac:dyDescent="0.35">
      <c r="B194" s="23" t="s">
        <v>82</v>
      </c>
      <c r="C194" s="20">
        <f>IF(X145="PAGADO",0,Y150)</f>
        <v>-47.519999999999982</v>
      </c>
      <c r="E194" s="226" t="s">
        <v>359</v>
      </c>
      <c r="F194" s="226"/>
      <c r="G194" s="226"/>
      <c r="H194" s="226"/>
      <c r="V194" s="17"/>
      <c r="X194" s="23" t="s">
        <v>32</v>
      </c>
      <c r="Y194" s="20">
        <f>IF(B194="PAGADO",0,C199)</f>
        <v>0</v>
      </c>
      <c r="AA194" s="226" t="s">
        <v>61</v>
      </c>
      <c r="AB194" s="226"/>
      <c r="AC194" s="226"/>
      <c r="AD194" s="226"/>
    </row>
    <row r="195" spans="2:41" x14ac:dyDescent="0.25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 x14ac:dyDescent="0.25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 x14ac:dyDescent="0.25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 x14ac:dyDescent="0.25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 x14ac:dyDescent="0.25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 x14ac:dyDescent="0.4">
      <c r="B200" s="227" t="str">
        <f>IF(C199&lt;0,"NO PAGAR","COBRAR")</f>
        <v>COBRAR</v>
      </c>
      <c r="C200" s="227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27" t="str">
        <f>IF(Y199&lt;0,"NO PAGAR","COBRAR")</f>
        <v>NO PAGAR</v>
      </c>
      <c r="Y200" s="227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 x14ac:dyDescent="0.25">
      <c r="B201" s="219" t="s">
        <v>9</v>
      </c>
      <c r="C201" s="22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219" t="s">
        <v>9</v>
      </c>
      <c r="Y201" s="22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17</v>
      </c>
      <c r="C210" s="10">
        <v>120</v>
      </c>
      <c r="E210" s="221" t="s">
        <v>7</v>
      </c>
      <c r="F210" s="222"/>
      <c r="G210" s="223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221" t="s">
        <v>7</v>
      </c>
      <c r="AB210" s="222"/>
      <c r="AC210" s="223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 x14ac:dyDescent="0.25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 x14ac:dyDescent="0.25">
      <c r="B212" s="12"/>
      <c r="C212" s="10"/>
      <c r="N212" s="221" t="s">
        <v>7</v>
      </c>
      <c r="O212" s="222"/>
      <c r="P212" s="222"/>
      <c r="Q212" s="223"/>
      <c r="R212" s="18">
        <f>SUM(R196:R211)</f>
        <v>683.56</v>
      </c>
      <c r="S212" s="3"/>
      <c r="V212" s="17"/>
      <c r="X212" s="12"/>
      <c r="Y212" s="10"/>
      <c r="AJ212" s="221" t="s">
        <v>7</v>
      </c>
      <c r="AK212" s="222"/>
      <c r="AL212" s="222"/>
      <c r="AM212" s="223"/>
      <c r="AN212" s="18">
        <f>SUM(AN196:AN211)</f>
        <v>770.76</v>
      </c>
      <c r="AO212" s="3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E215" s="14"/>
      <c r="V215" s="17"/>
      <c r="X215" s="12"/>
      <c r="Y215" s="10"/>
      <c r="AA215" s="14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2"/>
      <c r="C217" s="10"/>
      <c r="V217" s="17"/>
      <c r="X217" s="12"/>
      <c r="Y217" s="10"/>
    </row>
    <row r="218" spans="2:41" x14ac:dyDescent="0.25">
      <c r="B218" s="12"/>
      <c r="C218" s="10"/>
      <c r="V218" s="17"/>
      <c r="X218" s="12"/>
      <c r="Y218" s="10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1"/>
      <c r="C220" s="10"/>
      <c r="V220" s="17"/>
      <c r="X220" s="11"/>
      <c r="Y220" s="10"/>
    </row>
    <row r="221" spans="2:41" x14ac:dyDescent="0.25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 x14ac:dyDescent="0.25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 x14ac:dyDescent="0.25">
      <c r="E223" s="1" t="s">
        <v>19</v>
      </c>
      <c r="V223" s="17"/>
      <c r="AA223" s="1" t="s">
        <v>19</v>
      </c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V227" s="17"/>
    </row>
    <row r="228" spans="1:43" x14ac:dyDescent="0.25">
      <c r="V228" s="17"/>
    </row>
    <row r="229" spans="1:43" x14ac:dyDescent="0.25">
      <c r="V229" s="17"/>
    </row>
    <row r="230" spans="1:43" x14ac:dyDescent="0.2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 x14ac:dyDescent="0.2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 x14ac:dyDescent="0.2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 x14ac:dyDescent="0.25">
      <c r="V233" s="17"/>
    </row>
    <row r="234" spans="1:43" x14ac:dyDescent="0.25">
      <c r="H234" s="225" t="s">
        <v>30</v>
      </c>
      <c r="I234" s="225"/>
      <c r="J234" s="225"/>
      <c r="V234" s="17"/>
      <c r="AA234" s="225" t="s">
        <v>31</v>
      </c>
      <c r="AB234" s="225"/>
      <c r="AC234" s="225"/>
    </row>
    <row r="235" spans="1:43" x14ac:dyDescent="0.25">
      <c r="H235" s="225"/>
      <c r="I235" s="225"/>
      <c r="J235" s="225"/>
      <c r="V235" s="17"/>
      <c r="AA235" s="225"/>
      <c r="AB235" s="225"/>
      <c r="AC235" s="225"/>
    </row>
    <row r="236" spans="1:43" x14ac:dyDescent="0.25">
      <c r="V236" s="17"/>
    </row>
    <row r="237" spans="1:43" x14ac:dyDescent="0.25">
      <c r="V237" s="17"/>
    </row>
    <row r="238" spans="1:43" ht="23.25" x14ac:dyDescent="0.35">
      <c r="B238" s="24" t="s">
        <v>63</v>
      </c>
      <c r="V238" s="17"/>
      <c r="X238" s="22" t="s">
        <v>63</v>
      </c>
    </row>
    <row r="239" spans="1:43" ht="23.25" x14ac:dyDescent="0.35">
      <c r="B239" s="23" t="s">
        <v>32</v>
      </c>
      <c r="C239" s="20">
        <f>IF(X194="PAGADO",0,Y199)</f>
        <v>-553.88000000000011</v>
      </c>
      <c r="E239" s="226" t="s">
        <v>204</v>
      </c>
      <c r="F239" s="226"/>
      <c r="G239" s="226"/>
      <c r="H239" s="226"/>
      <c r="V239" s="17"/>
      <c r="X239" s="23" t="s">
        <v>32</v>
      </c>
      <c r="Y239" s="20">
        <f>IF(B239="PAGADO",0,C244)</f>
        <v>-50.880000000000109</v>
      </c>
      <c r="AA239" s="226" t="s">
        <v>359</v>
      </c>
      <c r="AB239" s="226"/>
      <c r="AC239" s="226"/>
      <c r="AD239" s="226"/>
    </row>
    <row r="240" spans="1:43" x14ac:dyDescent="0.25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 x14ac:dyDescent="0.25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 x14ac:dyDescent="0.25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 x14ac:dyDescent="0.25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 x14ac:dyDescent="0.25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 x14ac:dyDescent="0.3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28" t="str">
        <f>IF(Y244&lt;0,"NO PAGAR","COBRAR'")</f>
        <v>NO PAGAR</v>
      </c>
      <c r="Y245" s="228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 x14ac:dyDescent="0.35">
      <c r="B246" s="228" t="str">
        <f>IF(C244&lt;0,"NO PAGAR","COBRAR'")</f>
        <v>NO PAGAR</v>
      </c>
      <c r="C246" s="228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219" t="s">
        <v>9</v>
      </c>
      <c r="C247" s="2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219" t="s">
        <v>9</v>
      </c>
      <c r="Y247" s="2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16</v>
      </c>
      <c r="C255" s="10"/>
      <c r="E255" s="221" t="s">
        <v>7</v>
      </c>
      <c r="F255" s="222"/>
      <c r="G255" s="223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21" t="s">
        <v>7</v>
      </c>
      <c r="AB255" s="222"/>
      <c r="AC255" s="223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 x14ac:dyDescent="0.25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 x14ac:dyDescent="0.25">
      <c r="B257" s="12"/>
      <c r="C257" s="10"/>
      <c r="N257" s="221" t="s">
        <v>7</v>
      </c>
      <c r="O257" s="222"/>
      <c r="P257" s="222"/>
      <c r="Q257" s="223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221" t="s">
        <v>7</v>
      </c>
      <c r="AK257" s="222"/>
      <c r="AL257" s="222"/>
      <c r="AM257" s="223"/>
      <c r="AN257" s="18">
        <f>SUM(AN241:AN256)</f>
        <v>970</v>
      </c>
      <c r="AO257" s="3"/>
    </row>
    <row r="258" spans="2:41" x14ac:dyDescent="0.25">
      <c r="B258" s="12"/>
      <c r="C258" s="10"/>
      <c r="V258" s="17"/>
      <c r="X258" s="12"/>
      <c r="Y258" s="10"/>
    </row>
    <row r="259" spans="2:41" x14ac:dyDescent="0.25">
      <c r="B259" s="12"/>
      <c r="C259" s="10"/>
      <c r="V259" s="17"/>
      <c r="X259" s="12"/>
      <c r="Y259" s="10"/>
    </row>
    <row r="260" spans="2:41" x14ac:dyDescent="0.25">
      <c r="B260" s="12"/>
      <c r="C260" s="10"/>
      <c r="E260" s="14"/>
      <c r="V260" s="17"/>
      <c r="X260" s="12"/>
      <c r="Y260" s="10"/>
      <c r="AA260" s="14"/>
    </row>
    <row r="261" spans="2:41" x14ac:dyDescent="0.25">
      <c r="B261" s="12"/>
      <c r="C261" s="10"/>
      <c r="V261" s="17"/>
      <c r="X261" s="12"/>
      <c r="Y261" s="10"/>
    </row>
    <row r="262" spans="2:41" x14ac:dyDescent="0.25">
      <c r="B262" s="12"/>
      <c r="C262" s="10"/>
      <c r="V262" s="17"/>
      <c r="X262" s="12"/>
      <c r="Y262" s="10"/>
    </row>
    <row r="263" spans="2:41" x14ac:dyDescent="0.25">
      <c r="B263" s="12"/>
      <c r="C263" s="10"/>
      <c r="V263" s="17"/>
      <c r="X263" s="12"/>
      <c r="Y263" s="10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1"/>
      <c r="C266" s="10"/>
      <c r="V266" s="17"/>
      <c r="X266" s="11"/>
      <c r="Y266" s="10"/>
    </row>
    <row r="267" spans="2:41" x14ac:dyDescent="0.25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 x14ac:dyDescent="0.25">
      <c r="E268" s="1" t="s">
        <v>19</v>
      </c>
      <c r="V268" s="17"/>
      <c r="AA268" s="1" t="s">
        <v>19</v>
      </c>
    </row>
    <row r="269" spans="2:41" x14ac:dyDescent="0.25">
      <c r="V269" s="17"/>
    </row>
    <row r="270" spans="2:41" x14ac:dyDescent="0.25">
      <c r="V270" s="17"/>
    </row>
    <row r="271" spans="2:41" x14ac:dyDescent="0.25">
      <c r="V271" s="17"/>
    </row>
    <row r="272" spans="2:41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</row>
    <row r="278" spans="2:41" x14ac:dyDescent="0.25">
      <c r="V278" s="17"/>
    </row>
    <row r="279" spans="2:41" x14ac:dyDescent="0.25">
      <c r="V279" s="17"/>
    </row>
    <row r="280" spans="2:41" x14ac:dyDescent="0.25">
      <c r="V280" s="17"/>
      <c r="AC280" s="224" t="s">
        <v>29</v>
      </c>
      <c r="AD280" s="224"/>
      <c r="AE280" s="224"/>
    </row>
    <row r="281" spans="2:41" x14ac:dyDescent="0.25">
      <c r="H281" s="225" t="s">
        <v>28</v>
      </c>
      <c r="I281" s="225"/>
      <c r="J281" s="225"/>
      <c r="V281" s="17"/>
      <c r="AC281" s="224"/>
      <c r="AD281" s="224"/>
      <c r="AE281" s="224"/>
    </row>
    <row r="282" spans="2:41" x14ac:dyDescent="0.25">
      <c r="H282" s="225"/>
      <c r="I282" s="225"/>
      <c r="J282" s="225"/>
      <c r="V282" s="17"/>
      <c r="AC282" s="224"/>
      <c r="AD282" s="224"/>
      <c r="AE282" s="224"/>
    </row>
    <row r="283" spans="2:41" x14ac:dyDescent="0.25">
      <c r="V283" s="17"/>
    </row>
    <row r="284" spans="2:41" x14ac:dyDescent="0.25">
      <c r="V284" s="17"/>
    </row>
    <row r="285" spans="2:41" ht="23.25" x14ac:dyDescent="0.35">
      <c r="B285" s="22" t="s">
        <v>65</v>
      </c>
      <c r="V285" s="17"/>
      <c r="X285" s="22" t="s">
        <v>65</v>
      </c>
    </row>
    <row r="286" spans="2:41" ht="23.25" x14ac:dyDescent="0.35">
      <c r="B286" s="23" t="s">
        <v>32</v>
      </c>
      <c r="C286" s="20">
        <f>IF(X239="PAGADO",0,Y244)</f>
        <v>-756.88000000000011</v>
      </c>
      <c r="E286" s="226" t="s">
        <v>359</v>
      </c>
      <c r="F286" s="226"/>
      <c r="G286" s="226"/>
      <c r="H286" s="226"/>
      <c r="V286" s="17"/>
      <c r="X286" s="23" t="s">
        <v>32</v>
      </c>
      <c r="Y286" s="20">
        <f>IF(B286="PAGADO",0,C291)</f>
        <v>-293.98</v>
      </c>
      <c r="AA286" s="226" t="s">
        <v>359</v>
      </c>
      <c r="AB286" s="226"/>
      <c r="AC286" s="226"/>
      <c r="AD286" s="226"/>
    </row>
    <row r="287" spans="2:41" x14ac:dyDescent="0.25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 x14ac:dyDescent="0.25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 x14ac:dyDescent="0.25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 x14ac:dyDescent="0.25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 x14ac:dyDescent="0.4">
      <c r="B292" s="227" t="str">
        <f>IF(C291&lt;0,"NO PAGAR","COBRAR")</f>
        <v>NO PAGAR</v>
      </c>
      <c r="C292" s="227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27" t="str">
        <f>IF(Y291&lt;0,"NO PAGAR","COBRAR")</f>
        <v>NO PAGAR</v>
      </c>
      <c r="Y292" s="227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219" t="s">
        <v>9</v>
      </c>
      <c r="C293" s="220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219" t="s">
        <v>9</v>
      </c>
      <c r="Y293" s="22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17</v>
      </c>
      <c r="C302" s="10"/>
      <c r="E302" s="221" t="s">
        <v>7</v>
      </c>
      <c r="F302" s="222"/>
      <c r="G302" s="223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21" t="s">
        <v>7</v>
      </c>
      <c r="AB302" s="222"/>
      <c r="AC302" s="223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 x14ac:dyDescent="0.25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 x14ac:dyDescent="0.25">
      <c r="B304" s="12"/>
      <c r="C304" s="10"/>
      <c r="N304" s="221" t="s">
        <v>7</v>
      </c>
      <c r="O304" s="222"/>
      <c r="P304" s="222"/>
      <c r="Q304" s="223"/>
      <c r="R304" s="18">
        <f>SUM(R288:R303)</f>
        <v>310</v>
      </c>
      <c r="S304" s="3"/>
      <c r="V304" s="17"/>
      <c r="X304" s="12"/>
      <c r="Y304" s="10"/>
      <c r="AJ304" s="221" t="s">
        <v>7</v>
      </c>
      <c r="AK304" s="222"/>
      <c r="AL304" s="222"/>
      <c r="AM304" s="223"/>
      <c r="AN304" s="18">
        <f>SUM(AN288:AN303)</f>
        <v>780</v>
      </c>
      <c r="AO304" s="3"/>
    </row>
    <row r="305" spans="2:27" x14ac:dyDescent="0.25">
      <c r="B305" s="12"/>
      <c r="C305" s="10"/>
      <c r="V305" s="17"/>
      <c r="X305" s="12"/>
      <c r="Y305" s="10"/>
    </row>
    <row r="306" spans="2:27" x14ac:dyDescent="0.25">
      <c r="B306" s="12"/>
      <c r="C306" s="10"/>
      <c r="V306" s="17"/>
      <c r="X306" s="12"/>
      <c r="Y306" s="10"/>
    </row>
    <row r="307" spans="2:27" x14ac:dyDescent="0.25">
      <c r="B307" s="12"/>
      <c r="C307" s="10"/>
      <c r="E307" s="14"/>
      <c r="V307" s="17"/>
      <c r="X307" s="12"/>
      <c r="Y307" s="10"/>
      <c r="AA307" s="14"/>
    </row>
    <row r="308" spans="2:27" x14ac:dyDescent="0.25">
      <c r="B308" s="12"/>
      <c r="C308" s="10"/>
      <c r="V308" s="17"/>
      <c r="X308" s="12"/>
      <c r="Y308" s="10"/>
    </row>
    <row r="309" spans="2:27" x14ac:dyDescent="0.25">
      <c r="B309" s="12"/>
      <c r="C309" s="10"/>
      <c r="V309" s="17"/>
      <c r="X309" s="12"/>
      <c r="Y309" s="10"/>
    </row>
    <row r="310" spans="2:27" x14ac:dyDescent="0.25">
      <c r="B310" s="12"/>
      <c r="C310" s="10"/>
      <c r="V310" s="17"/>
      <c r="X310" s="12"/>
      <c r="Y310" s="10"/>
    </row>
    <row r="311" spans="2:27" x14ac:dyDescent="0.25">
      <c r="B311" s="12"/>
      <c r="C311" s="10"/>
      <c r="V311" s="17"/>
      <c r="X311" s="12"/>
      <c r="Y311" s="10"/>
    </row>
    <row r="312" spans="2:27" x14ac:dyDescent="0.25">
      <c r="B312" s="11"/>
      <c r="C312" s="10"/>
      <c r="V312" s="17"/>
      <c r="X312" s="11"/>
      <c r="Y312" s="10"/>
    </row>
    <row r="313" spans="2:27" x14ac:dyDescent="0.25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 x14ac:dyDescent="0.25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 x14ac:dyDescent="0.25">
      <c r="E315" s="1" t="s">
        <v>19</v>
      </c>
      <c r="V315" s="17"/>
      <c r="AA315" s="1" t="s">
        <v>19</v>
      </c>
    </row>
    <row r="316" spans="2:27" x14ac:dyDescent="0.25">
      <c r="V316" s="17"/>
    </row>
    <row r="317" spans="2:27" x14ac:dyDescent="0.25">
      <c r="V317" s="17"/>
    </row>
    <row r="318" spans="2:27" x14ac:dyDescent="0.25">
      <c r="V318" s="17"/>
    </row>
    <row r="319" spans="2:27" x14ac:dyDescent="0.25">
      <c r="V319" s="17"/>
    </row>
    <row r="320" spans="2:27" x14ac:dyDescent="0.25">
      <c r="V320" s="17"/>
    </row>
    <row r="321" spans="1:43" x14ac:dyDescent="0.25">
      <c r="V321" s="17"/>
    </row>
    <row r="322" spans="1:43" x14ac:dyDescent="0.2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 x14ac:dyDescent="0.2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 x14ac:dyDescent="0.2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 x14ac:dyDescent="0.25">
      <c r="V325" s="17"/>
    </row>
    <row r="326" spans="1:43" x14ac:dyDescent="0.25">
      <c r="H326" s="225" t="s">
        <v>30</v>
      </c>
      <c r="I326" s="225"/>
      <c r="J326" s="225"/>
      <c r="V326" s="17"/>
      <c r="AA326" s="225" t="s">
        <v>31</v>
      </c>
      <c r="AB326" s="225"/>
      <c r="AC326" s="225"/>
    </row>
    <row r="327" spans="1:43" x14ac:dyDescent="0.25">
      <c r="H327" s="225"/>
      <c r="I327" s="225"/>
      <c r="J327" s="225"/>
      <c r="V327" s="17"/>
      <c r="AA327" s="225"/>
      <c r="AB327" s="225"/>
      <c r="AC327" s="225"/>
    </row>
    <row r="328" spans="1:43" x14ac:dyDescent="0.25">
      <c r="V328" s="17"/>
    </row>
    <row r="329" spans="1:43" x14ac:dyDescent="0.25">
      <c r="V329" s="17"/>
    </row>
    <row r="330" spans="1:43" ht="23.25" x14ac:dyDescent="0.35">
      <c r="B330" s="24" t="s">
        <v>65</v>
      </c>
      <c r="V330" s="17"/>
      <c r="X330" s="22" t="s">
        <v>65</v>
      </c>
    </row>
    <row r="331" spans="1:43" ht="23.25" x14ac:dyDescent="0.35">
      <c r="B331" s="23" t="s">
        <v>32</v>
      </c>
      <c r="C331" s="20">
        <f>IF(X286="PAGADO",0,Y291)</f>
        <v>-1218.23</v>
      </c>
      <c r="E331" s="226" t="s">
        <v>359</v>
      </c>
      <c r="F331" s="226"/>
      <c r="G331" s="226"/>
      <c r="H331" s="226"/>
      <c r="V331" s="17"/>
      <c r="X331" s="23" t="s">
        <v>32</v>
      </c>
      <c r="Y331" s="20">
        <f>IF(B1076="PAGADO",0,C336)</f>
        <v>-457.30000000000018</v>
      </c>
      <c r="AA331" s="226" t="s">
        <v>61</v>
      </c>
      <c r="AB331" s="226"/>
      <c r="AC331" s="226"/>
      <c r="AD331" s="226"/>
    </row>
    <row r="332" spans="1:43" x14ac:dyDescent="0.25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 x14ac:dyDescent="0.25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 x14ac:dyDescent="0.25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 x14ac:dyDescent="0.25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 x14ac:dyDescent="0.25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 x14ac:dyDescent="0.3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28" t="str">
        <f>IF(Y336&lt;0,"NO PAGAR","COBRAR'")</f>
        <v>NO PAGAR</v>
      </c>
      <c r="Y337" s="228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 x14ac:dyDescent="0.35">
      <c r="B338" s="228" t="str">
        <f>IF(C336&lt;0,"NO PAGAR","COBRAR'")</f>
        <v>NO PAGAR</v>
      </c>
      <c r="C338" s="228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219" t="s">
        <v>9</v>
      </c>
      <c r="C339" s="220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219" t="s">
        <v>9</v>
      </c>
      <c r="Y339" s="2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667</v>
      </c>
      <c r="C347" s="10">
        <v>47.05</v>
      </c>
      <c r="E347" s="221" t="s">
        <v>7</v>
      </c>
      <c r="F347" s="222"/>
      <c r="G347" s="223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21" t="s">
        <v>7</v>
      </c>
      <c r="AB347" s="222"/>
      <c r="AC347" s="223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 x14ac:dyDescent="0.25">
      <c r="B349" s="12"/>
      <c r="C349" s="10"/>
      <c r="N349" s="221" t="s">
        <v>7</v>
      </c>
      <c r="O349" s="222"/>
      <c r="P349" s="222"/>
      <c r="Q349" s="223"/>
      <c r="R349" s="18">
        <f>SUM(R333:R348)</f>
        <v>1010</v>
      </c>
      <c r="S349" s="3"/>
      <c r="V349" s="17"/>
      <c r="X349" s="12"/>
      <c r="Y349" s="10"/>
      <c r="AJ349" s="221" t="s">
        <v>7</v>
      </c>
      <c r="AK349" s="222"/>
      <c r="AL349" s="222"/>
      <c r="AM349" s="223"/>
      <c r="AN349" s="18">
        <f>SUM(AN333:AN348)</f>
        <v>420.07</v>
      </c>
      <c r="AO349" s="3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2"/>
      <c r="C351" s="10"/>
      <c r="V351" s="17"/>
      <c r="X351" s="12"/>
      <c r="Y351" s="10"/>
    </row>
    <row r="352" spans="2:41" x14ac:dyDescent="0.25">
      <c r="B352" s="12"/>
      <c r="C352" s="10"/>
      <c r="E352" s="14"/>
      <c r="V352" s="17"/>
      <c r="X352" s="12"/>
      <c r="Y352" s="10"/>
    </row>
    <row r="353" spans="2:27" x14ac:dyDescent="0.25">
      <c r="B353" s="12"/>
      <c r="C353" s="10"/>
      <c r="V353" s="17"/>
      <c r="X353" s="11"/>
      <c r="Y353" s="10"/>
    </row>
    <row r="354" spans="2:27" x14ac:dyDescent="0.25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 x14ac:dyDescent="0.25">
      <c r="B355" s="12"/>
      <c r="C355" s="10"/>
      <c r="V355" s="17"/>
      <c r="AA355" s="1" t="s">
        <v>19</v>
      </c>
    </row>
    <row r="356" spans="2:27" x14ac:dyDescent="0.25">
      <c r="B356" s="12"/>
      <c r="C356" s="10"/>
      <c r="V356" s="17"/>
    </row>
    <row r="357" spans="2:27" x14ac:dyDescent="0.25">
      <c r="B357" s="12"/>
      <c r="C357" s="10"/>
      <c r="V357" s="17"/>
    </row>
    <row r="358" spans="2:27" x14ac:dyDescent="0.25">
      <c r="B358" s="11"/>
      <c r="C358" s="10"/>
      <c r="V358" s="17"/>
    </row>
    <row r="359" spans="2:27" x14ac:dyDescent="0.25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 x14ac:dyDescent="0.25">
      <c r="E360" s="1" t="s">
        <v>19</v>
      </c>
      <c r="V360" s="17"/>
    </row>
    <row r="361" spans="2:27" x14ac:dyDescent="0.25">
      <c r="V361" s="17"/>
    </row>
    <row r="362" spans="2:27" x14ac:dyDescent="0.25">
      <c r="V362" s="17"/>
    </row>
    <row r="363" spans="2:27" x14ac:dyDescent="0.25">
      <c r="V363" s="17"/>
    </row>
    <row r="364" spans="2:27" x14ac:dyDescent="0.25">
      <c r="V364" s="17"/>
    </row>
    <row r="365" spans="2:27" x14ac:dyDescent="0.25">
      <c r="V365" s="17"/>
    </row>
    <row r="366" spans="2:27" x14ac:dyDescent="0.25">
      <c r="V366" s="17"/>
    </row>
    <row r="367" spans="2:27" x14ac:dyDescent="0.25">
      <c r="V367" s="17"/>
    </row>
    <row r="368" spans="2:27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</row>
    <row r="374" spans="2:41" x14ac:dyDescent="0.25">
      <c r="H374" s="225" t="s">
        <v>28</v>
      </c>
      <c r="I374" s="225"/>
      <c r="J374" s="225"/>
      <c r="V374" s="17"/>
    </row>
    <row r="375" spans="2:41" x14ac:dyDescent="0.25">
      <c r="H375" s="225"/>
      <c r="I375" s="225"/>
      <c r="J375" s="225"/>
      <c r="V375" s="17"/>
    </row>
    <row r="376" spans="2:41" x14ac:dyDescent="0.25">
      <c r="V376" s="17"/>
      <c r="X376" s="238" t="s">
        <v>64</v>
      </c>
      <c r="AB376" s="232" t="s">
        <v>29</v>
      </c>
      <c r="AC376" s="232"/>
      <c r="AD376" s="232"/>
    </row>
    <row r="377" spans="2:41" x14ac:dyDescent="0.25">
      <c r="V377" s="17"/>
      <c r="X377" s="238"/>
      <c r="AB377" s="232"/>
      <c r="AC377" s="232"/>
      <c r="AD377" s="232"/>
    </row>
    <row r="378" spans="2:41" ht="23.25" x14ac:dyDescent="0.35">
      <c r="B378" s="22" t="s">
        <v>64</v>
      </c>
      <c r="V378" s="17"/>
      <c r="X378" s="238"/>
      <c r="AB378" s="232"/>
      <c r="AC378" s="232"/>
      <c r="AD378" s="232"/>
    </row>
    <row r="379" spans="2:41" ht="23.25" x14ac:dyDescent="0.35">
      <c r="B379" s="23" t="s">
        <v>32</v>
      </c>
      <c r="C379" s="20">
        <f>IF(X331="PAGADO",0,Y336)</f>
        <v>-852.37000000000012</v>
      </c>
      <c r="E379" s="226" t="s">
        <v>359</v>
      </c>
      <c r="F379" s="226"/>
      <c r="G379" s="226"/>
      <c r="H379" s="226"/>
      <c r="V379" s="17"/>
      <c r="X379" s="23" t="s">
        <v>32</v>
      </c>
      <c r="Y379" s="20">
        <f>IF(B379="PAGADO",0,C384)</f>
        <v>-887.71000000000015</v>
      </c>
      <c r="AA379" s="226" t="s">
        <v>61</v>
      </c>
      <c r="AB379" s="226"/>
      <c r="AC379" s="226"/>
      <c r="AD379" s="226"/>
    </row>
    <row r="380" spans="2:41" x14ac:dyDescent="0.25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 x14ac:dyDescent="0.25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 x14ac:dyDescent="0.4">
      <c r="B385" s="227" t="str">
        <f>IF(C384&lt;0,"NO PAGAR","COBRAR")</f>
        <v>NO PAGAR</v>
      </c>
      <c r="C385" s="227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27" t="str">
        <f>IF(Y384&lt;0,"NO PAGAR","COBRAR")</f>
        <v>NO PAGAR</v>
      </c>
      <c r="Y385" s="227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219" t="s">
        <v>9</v>
      </c>
      <c r="C386" s="220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219" t="s">
        <v>9</v>
      </c>
      <c r="Y386" s="22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21" t="s">
        <v>7</v>
      </c>
      <c r="AK390" s="222"/>
      <c r="AL390" s="222"/>
      <c r="AM390" s="223"/>
      <c r="AN390" s="18">
        <f>SUM(AN381:AN389)</f>
        <v>350</v>
      </c>
      <c r="AO390" s="3"/>
    </row>
    <row r="391" spans="2:46" x14ac:dyDescent="0.25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 x14ac:dyDescent="0.25">
      <c r="B395" s="11" t="s">
        <v>17</v>
      </c>
      <c r="C395" s="10"/>
      <c r="E395" s="221" t="s">
        <v>7</v>
      </c>
      <c r="F395" s="222"/>
      <c r="G395" s="223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21" t="s">
        <v>7</v>
      </c>
      <c r="AB395" s="222"/>
      <c r="AC395" s="223"/>
      <c r="AD395" s="5">
        <f>SUM(AD381:AD394)</f>
        <v>173</v>
      </c>
    </row>
    <row r="396" spans="2:46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 x14ac:dyDescent="0.25">
      <c r="B397" s="12"/>
      <c r="C397" s="10"/>
      <c r="N397" s="221" t="s">
        <v>7</v>
      </c>
      <c r="O397" s="222"/>
      <c r="P397" s="222"/>
      <c r="Q397" s="223"/>
      <c r="R397" s="18">
        <f>SUM(R381:R396)</f>
        <v>845</v>
      </c>
      <c r="S397" s="3"/>
      <c r="V397" s="17"/>
      <c r="X397" s="12"/>
      <c r="Y397" s="10"/>
    </row>
    <row r="398" spans="2:46" x14ac:dyDescent="0.25">
      <c r="B398" s="12"/>
      <c r="C398" s="10"/>
      <c r="V398" s="17"/>
      <c r="X398" s="12"/>
      <c r="Y398" s="10"/>
    </row>
    <row r="399" spans="2:46" x14ac:dyDescent="0.25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 x14ac:dyDescent="0.25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 x14ac:dyDescent="0.25">
      <c r="D401" t="s">
        <v>22</v>
      </c>
      <c r="E401" t="s">
        <v>21</v>
      </c>
      <c r="V401" s="17"/>
      <c r="AR401">
        <f>SUM(AR399:AR400)</f>
        <v>268.49</v>
      </c>
    </row>
    <row r="402" spans="1:44" x14ac:dyDescent="0.25">
      <c r="E402" s="1" t="s">
        <v>19</v>
      </c>
      <c r="V402" s="17"/>
    </row>
    <row r="403" spans="1:44" x14ac:dyDescent="0.25">
      <c r="V403" s="17"/>
    </row>
    <row r="404" spans="1:44" x14ac:dyDescent="0.25">
      <c r="V404" s="17"/>
    </row>
    <row r="405" spans="1:44" x14ac:dyDescent="0.25">
      <c r="V405" s="17"/>
    </row>
    <row r="406" spans="1:44" x14ac:dyDescent="0.25">
      <c r="V406" s="17"/>
    </row>
    <row r="407" spans="1:44" x14ac:dyDescent="0.25">
      <c r="V407" s="17"/>
    </row>
    <row r="408" spans="1:44" x14ac:dyDescent="0.25">
      <c r="V408" s="17"/>
    </row>
    <row r="409" spans="1:44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 x14ac:dyDescent="0.25">
      <c r="V412" s="17"/>
    </row>
    <row r="413" spans="1:44" x14ac:dyDescent="0.25">
      <c r="H413" s="225" t="s">
        <v>30</v>
      </c>
      <c r="I413" s="225"/>
      <c r="J413" s="225"/>
      <c r="V413" s="17"/>
      <c r="AA413" s="225" t="s">
        <v>31</v>
      </c>
      <c r="AB413" s="225"/>
      <c r="AC413" s="225"/>
    </row>
    <row r="414" spans="1:44" x14ac:dyDescent="0.25">
      <c r="H414" s="225"/>
      <c r="I414" s="225"/>
      <c r="J414" s="225"/>
      <c r="V414" s="17"/>
      <c r="AA414" s="225"/>
      <c r="AB414" s="225"/>
      <c r="AC414" s="225"/>
    </row>
    <row r="415" spans="1:44" x14ac:dyDescent="0.25">
      <c r="V415" s="17"/>
    </row>
    <row r="416" spans="1:44" x14ac:dyDescent="0.25">
      <c r="V416" s="17"/>
    </row>
    <row r="417" spans="2:41" ht="23.25" x14ac:dyDescent="0.35">
      <c r="B417" s="24" t="s">
        <v>64</v>
      </c>
      <c r="V417" s="17"/>
      <c r="X417" s="22" t="s">
        <v>64</v>
      </c>
    </row>
    <row r="418" spans="2:41" ht="23.25" x14ac:dyDescent="0.35">
      <c r="B418" s="23" t="s">
        <v>32</v>
      </c>
      <c r="C418" s="20">
        <f>IF(X379="PAGADO",0,C384)</f>
        <v>-887.71000000000015</v>
      </c>
      <c r="E418" s="226" t="s">
        <v>359</v>
      </c>
      <c r="F418" s="226"/>
      <c r="G418" s="226"/>
      <c r="H418" s="226"/>
      <c r="V418" s="17"/>
      <c r="X418" s="23" t="s">
        <v>32</v>
      </c>
      <c r="Y418" s="20">
        <f>IF(B1169="PAGADO",0,C423)</f>
        <v>-980.52000000000021</v>
      </c>
      <c r="AA418" s="226" t="s">
        <v>841</v>
      </c>
      <c r="AB418" s="226"/>
      <c r="AC418" s="226"/>
      <c r="AD418" s="226"/>
    </row>
    <row r="419" spans="2:41" x14ac:dyDescent="0.25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 x14ac:dyDescent="0.25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 x14ac:dyDescent="0.25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 x14ac:dyDescent="0.25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 x14ac:dyDescent="0.25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 x14ac:dyDescent="0.3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28" t="str">
        <f>IF(Y423&lt;0,"NO PAGAR","COBRAR'")</f>
        <v>NO PAGAR</v>
      </c>
      <c r="Y424" s="228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 x14ac:dyDescent="0.35">
      <c r="B425" s="228" t="str">
        <f>IF(C423&lt;0,"NO PAGAR","COBRAR'")</f>
        <v>NO PAGAR</v>
      </c>
      <c r="C425" s="228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 x14ac:dyDescent="0.25">
      <c r="B426" s="219" t="s">
        <v>9</v>
      </c>
      <c r="C426" s="22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219" t="s">
        <v>9</v>
      </c>
      <c r="Y426" s="22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11</v>
      </c>
      <c r="C429" s="10"/>
      <c r="E429" s="4"/>
      <c r="F429" s="3"/>
      <c r="G429" s="3"/>
      <c r="H429" s="5"/>
      <c r="N429" s="221" t="s">
        <v>7</v>
      </c>
      <c r="O429" s="222"/>
      <c r="P429" s="222"/>
      <c r="Q429" s="223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21" t="s">
        <v>7</v>
      </c>
      <c r="AK429" s="222"/>
      <c r="AL429" s="222"/>
      <c r="AM429" s="223"/>
      <c r="AN429" s="18">
        <f>SUM(AN420:AN428)</f>
        <v>470</v>
      </c>
      <c r="AO429" s="3"/>
    </row>
    <row r="430" spans="2:41" x14ac:dyDescent="0.25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 x14ac:dyDescent="0.25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 x14ac:dyDescent="0.25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 x14ac:dyDescent="0.25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 x14ac:dyDescent="0.25">
      <c r="B434" s="11" t="s">
        <v>16</v>
      </c>
      <c r="C434" s="10"/>
      <c r="E434" s="221" t="s">
        <v>7</v>
      </c>
      <c r="F434" s="222"/>
      <c r="G434" s="223"/>
      <c r="H434" s="5">
        <f>SUM(H420:H433)</f>
        <v>660</v>
      </c>
      <c r="V434" s="17"/>
      <c r="X434" s="11" t="s">
        <v>16</v>
      </c>
      <c r="Y434" s="10"/>
      <c r="AA434" s="221" t="s">
        <v>7</v>
      </c>
      <c r="AB434" s="222"/>
      <c r="AC434" s="223"/>
      <c r="AD434" s="5">
        <f>SUM(AD420:AD433)</f>
        <v>1490</v>
      </c>
    </row>
    <row r="435" spans="2:39" x14ac:dyDescent="0.25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 x14ac:dyDescent="0.25">
      <c r="B436" s="12"/>
      <c r="C436" s="10"/>
      <c r="V436" s="17"/>
      <c r="X436" s="12"/>
      <c r="Y436" s="10"/>
    </row>
    <row r="437" spans="2:39" x14ac:dyDescent="0.25">
      <c r="B437" s="12"/>
      <c r="C437" s="10"/>
      <c r="V437" s="17"/>
      <c r="X437" s="12"/>
      <c r="Y437" s="10"/>
    </row>
    <row r="438" spans="2:39" x14ac:dyDescent="0.25">
      <c r="B438" s="12"/>
      <c r="C438" s="10"/>
      <c r="V438" s="17"/>
      <c r="X438" s="12"/>
      <c r="Y438" s="10"/>
    </row>
    <row r="439" spans="2:39" x14ac:dyDescent="0.25">
      <c r="B439" s="11"/>
      <c r="C439" s="10"/>
      <c r="V439" s="17"/>
      <c r="X439" s="11"/>
      <c r="Y439" s="10"/>
    </row>
    <row r="440" spans="2:39" x14ac:dyDescent="0.25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 x14ac:dyDescent="0.25">
      <c r="E441" s="1" t="s">
        <v>19</v>
      </c>
      <c r="V441" s="17"/>
      <c r="AA441" s="1" t="s">
        <v>19</v>
      </c>
    </row>
    <row r="442" spans="2:39" x14ac:dyDescent="0.25">
      <c r="V442" s="17"/>
    </row>
    <row r="443" spans="2:39" x14ac:dyDescent="0.25">
      <c r="V443" s="17"/>
    </row>
    <row r="444" spans="2:39" x14ac:dyDescent="0.25">
      <c r="V444" s="17"/>
    </row>
    <row r="445" spans="2:39" x14ac:dyDescent="0.25">
      <c r="V445" s="17"/>
    </row>
    <row r="446" spans="2:39" x14ac:dyDescent="0.25">
      <c r="V446" s="17"/>
    </row>
    <row r="447" spans="2:39" x14ac:dyDescent="0.25">
      <c r="V447" s="17"/>
    </row>
    <row r="448" spans="2:3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</row>
    <row r="455" spans="2:41" x14ac:dyDescent="0.25">
      <c r="V455" s="17"/>
    </row>
    <row r="456" spans="2:41" x14ac:dyDescent="0.25">
      <c r="V456" s="17"/>
    </row>
    <row r="457" spans="2:41" x14ac:dyDescent="0.25">
      <c r="V457" s="17"/>
    </row>
    <row r="458" spans="2:41" x14ac:dyDescent="0.25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24" t="s">
        <v>29</v>
      </c>
      <c r="AD458" s="224"/>
      <c r="AE458" s="224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 x14ac:dyDescent="0.25">
      <c r="H459" s="225" t="s">
        <v>28</v>
      </c>
      <c r="I459" s="225"/>
      <c r="J459" s="225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24"/>
      <c r="AD459" s="224"/>
      <c r="AE459" s="224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 x14ac:dyDescent="0.25">
      <c r="H460" s="225"/>
      <c r="I460" s="225"/>
      <c r="J460" s="225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24"/>
      <c r="AD460" s="224"/>
      <c r="AE460" s="224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 x14ac:dyDescent="0.25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 x14ac:dyDescent="0.25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 x14ac:dyDescent="0.3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 x14ac:dyDescent="0.35">
      <c r="B464" s="23" t="s">
        <v>32</v>
      </c>
      <c r="C464" s="20">
        <f>IF(X418="PAGADO",0,Y423)</f>
        <v>-155.76000000000022</v>
      </c>
      <c r="E464" s="226" t="s">
        <v>359</v>
      </c>
      <c r="F464" s="226"/>
      <c r="G464" s="226"/>
      <c r="H464" s="226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26" t="s">
        <v>204</v>
      </c>
      <c r="AB464" s="226"/>
      <c r="AC464" s="226"/>
      <c r="AD464" s="226"/>
      <c r="AJ464" s="3"/>
      <c r="AK464" s="3"/>
      <c r="AL464" s="3"/>
      <c r="AM464" s="3"/>
      <c r="AN464" s="18"/>
      <c r="AO464" s="3"/>
    </row>
    <row r="465" spans="2:42" x14ac:dyDescent="0.25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 x14ac:dyDescent="0.25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 x14ac:dyDescent="0.25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 x14ac:dyDescent="0.25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 x14ac:dyDescent="0.4">
      <c r="B470" s="227" t="str">
        <f>IF(C469&lt;0,"NO PAGAR","COBRAR")</f>
        <v>NO PAGAR</v>
      </c>
      <c r="C470" s="227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7" t="str">
        <f>IF(Y469&lt;0,"NO PAGAR","COBRAR")</f>
        <v>NO PAGAR</v>
      </c>
      <c r="Y470" s="227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219" t="s">
        <v>9</v>
      </c>
      <c r="C471" s="2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9" t="s">
        <v>9</v>
      </c>
      <c r="Y471" s="2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 x14ac:dyDescent="0.25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 x14ac:dyDescent="0.25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 x14ac:dyDescent="0.25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 x14ac:dyDescent="0.25">
      <c r="B475" s="11" t="s">
        <v>12</v>
      </c>
      <c r="C475" s="10"/>
      <c r="E475" s="4"/>
      <c r="F475" s="3"/>
      <c r="G475" s="3"/>
      <c r="H475" s="5"/>
      <c r="N475" s="221" t="s">
        <v>7</v>
      </c>
      <c r="O475" s="222"/>
      <c r="P475" s="222"/>
      <c r="Q475" s="223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21" t="s">
        <v>7</v>
      </c>
      <c r="AK475" s="222"/>
      <c r="AL475" s="222"/>
      <c r="AM475" s="223"/>
      <c r="AN475" s="18">
        <f>SUM(AN459:AN474)</f>
        <v>369.57</v>
      </c>
      <c r="AO475" s="3"/>
    </row>
    <row r="476" spans="2:42" ht="30" x14ac:dyDescent="0.25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 x14ac:dyDescent="0.25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 x14ac:dyDescent="0.25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 x14ac:dyDescent="0.25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 x14ac:dyDescent="0.25">
      <c r="B480" s="11" t="s">
        <v>17</v>
      </c>
      <c r="C480" s="10"/>
      <c r="E480" s="221" t="s">
        <v>7</v>
      </c>
      <c r="F480" s="222"/>
      <c r="G480" s="223"/>
      <c r="H480" s="5">
        <f>SUM(H466:H479)</f>
        <v>170</v>
      </c>
      <c r="V480" s="17"/>
      <c r="X480" s="11" t="s">
        <v>912</v>
      </c>
      <c r="Y480" s="10">
        <f>AN477</f>
        <v>140</v>
      </c>
      <c r="AA480" s="221" t="s">
        <v>7</v>
      </c>
      <c r="AB480" s="222"/>
      <c r="AC480" s="223"/>
      <c r="AD480" s="5">
        <f>SUM(AD466:AD479)</f>
        <v>535</v>
      </c>
    </row>
    <row r="481" spans="1:43" x14ac:dyDescent="0.25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1"/>
      <c r="C484" s="10"/>
      <c r="V484" s="17"/>
      <c r="X484" s="11"/>
      <c r="Y484" s="10"/>
    </row>
    <row r="485" spans="1:43" x14ac:dyDescent="0.25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 x14ac:dyDescent="0.25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 x14ac:dyDescent="0.25">
      <c r="E487" s="1" t="s">
        <v>19</v>
      </c>
      <c r="V487" s="17"/>
      <c r="AA487" s="1" t="s">
        <v>19</v>
      </c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 x14ac:dyDescent="0.25">
      <c r="V497" s="17"/>
    </row>
    <row r="498" spans="2:41" x14ac:dyDescent="0.25">
      <c r="H498" s="225" t="s">
        <v>30</v>
      </c>
      <c r="I498" s="225"/>
      <c r="J498" s="225"/>
      <c r="V498" s="17"/>
      <c r="AA498" s="225" t="s">
        <v>31</v>
      </c>
      <c r="AB498" s="225"/>
      <c r="AC498" s="225"/>
    </row>
    <row r="499" spans="2:41" x14ac:dyDescent="0.25">
      <c r="H499" s="225"/>
      <c r="I499" s="225"/>
      <c r="J499" s="225"/>
      <c r="V499" s="17"/>
      <c r="AA499" s="225"/>
      <c r="AB499" s="225"/>
      <c r="AC499" s="225"/>
    </row>
    <row r="500" spans="2:41" x14ac:dyDescent="0.25">
      <c r="V500" s="17"/>
    </row>
    <row r="501" spans="2:41" x14ac:dyDescent="0.25">
      <c r="V501" s="17"/>
    </row>
    <row r="502" spans="2:41" ht="23.25" x14ac:dyDescent="0.35">
      <c r="B502" s="24" t="s">
        <v>66</v>
      </c>
      <c r="V502" s="17"/>
      <c r="X502" s="22" t="s">
        <v>66</v>
      </c>
    </row>
    <row r="503" spans="2:41" ht="23.25" x14ac:dyDescent="0.35">
      <c r="B503" s="23" t="s">
        <v>32</v>
      </c>
      <c r="C503" s="20">
        <f>IF(X464="PAGADO",0,Y469)</f>
        <v>-1078.9900000000002</v>
      </c>
      <c r="E503" s="226" t="s">
        <v>204</v>
      </c>
      <c r="F503" s="226"/>
      <c r="G503" s="226"/>
      <c r="H503" s="226"/>
      <c r="V503" s="17"/>
      <c r="X503" s="23" t="s">
        <v>32</v>
      </c>
      <c r="Y503" s="20">
        <f>IF(B1266="PAGADO",0,C508)</f>
        <v>-237.65000000000032</v>
      </c>
      <c r="AA503" s="226" t="s">
        <v>359</v>
      </c>
      <c r="AB503" s="226"/>
      <c r="AC503" s="226"/>
      <c r="AD503" s="226"/>
    </row>
    <row r="504" spans="2:41" x14ac:dyDescent="0.25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 x14ac:dyDescent="0.25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 x14ac:dyDescent="0.25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 x14ac:dyDescent="0.25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 x14ac:dyDescent="0.25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 x14ac:dyDescent="0.3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28" t="str">
        <f>IF(Y508&lt;0,"NO PAGAR","COBRAR'")</f>
        <v>NO PAGAR</v>
      </c>
      <c r="Y509" s="228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 x14ac:dyDescent="0.35">
      <c r="B510" s="228" t="str">
        <f>IF(C508&lt;0,"NO PAGAR","COBRAR'")</f>
        <v>NO PAGAR</v>
      </c>
      <c r="C510" s="228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 x14ac:dyDescent="0.25">
      <c r="B511" s="219" t="s">
        <v>9</v>
      </c>
      <c r="C511" s="2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19" t="s">
        <v>9</v>
      </c>
      <c r="Y511" s="220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 x14ac:dyDescent="0.25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 x14ac:dyDescent="0.25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 x14ac:dyDescent="0.25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 x14ac:dyDescent="0.25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 x14ac:dyDescent="0.25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 x14ac:dyDescent="0.25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 x14ac:dyDescent="0.25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 x14ac:dyDescent="0.25">
      <c r="B519" s="11" t="s">
        <v>956</v>
      </c>
      <c r="C519" s="10">
        <v>48.66</v>
      </c>
      <c r="E519" s="221" t="s">
        <v>7</v>
      </c>
      <c r="F519" s="222"/>
      <c r="G519" s="223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221" t="s">
        <v>7</v>
      </c>
      <c r="AB519" s="222"/>
      <c r="AC519" s="223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 x14ac:dyDescent="0.25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 x14ac:dyDescent="0.25">
      <c r="B521" s="12"/>
      <c r="C521" s="10"/>
      <c r="N521" s="221" t="s">
        <v>7</v>
      </c>
      <c r="O521" s="222"/>
      <c r="P521" s="222"/>
      <c r="Q521" s="223"/>
      <c r="R521" s="18">
        <f>SUM(R505:R520)</f>
        <v>130</v>
      </c>
      <c r="S521" s="3"/>
      <c r="V521" s="17"/>
      <c r="X521" s="12"/>
      <c r="Y521" s="157"/>
      <c r="AJ521" s="221" t="s">
        <v>7</v>
      </c>
      <c r="AK521" s="222"/>
      <c r="AL521" s="222"/>
      <c r="AM521" s="223"/>
      <c r="AN521" s="18">
        <f>SUM(AN505:AN520)</f>
        <v>1295.6399999999999</v>
      </c>
      <c r="AO521" s="3"/>
    </row>
    <row r="522" spans="2:42" ht="15.75" thickBot="1" x14ac:dyDescent="0.3">
      <c r="B522" s="12"/>
      <c r="C522" s="10"/>
      <c r="V522" s="17"/>
      <c r="X522" s="12"/>
      <c r="Y522" s="10"/>
    </row>
    <row r="523" spans="2:42" ht="27" thickBot="1" x14ac:dyDescent="0.3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 x14ac:dyDescent="0.25">
      <c r="B524" s="12"/>
      <c r="C524" s="10"/>
      <c r="E524" s="14"/>
      <c r="V524" s="17"/>
      <c r="X524" s="12"/>
      <c r="Y524" s="10"/>
      <c r="AA524" s="14"/>
    </row>
    <row r="525" spans="2:42" x14ac:dyDescent="0.25">
      <c r="B525" s="11"/>
      <c r="C525" s="10"/>
      <c r="V525" s="17"/>
      <c r="X525" s="11"/>
      <c r="Y525" s="10"/>
    </row>
    <row r="526" spans="2:42" x14ac:dyDescent="0.25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 x14ac:dyDescent="0.25">
      <c r="E527" s="1" t="s">
        <v>19</v>
      </c>
      <c r="V527" s="17"/>
      <c r="AA527" s="1" t="s">
        <v>19</v>
      </c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4" t="s">
        <v>29</v>
      </c>
      <c r="AD546" s="224"/>
      <c r="AE546" s="224"/>
    </row>
    <row r="547" spans="2:41" x14ac:dyDescent="0.25">
      <c r="H547" s="225" t="s">
        <v>28</v>
      </c>
      <c r="I547" s="225"/>
      <c r="J547" s="225"/>
      <c r="V547" s="17"/>
      <c r="AC547" s="224"/>
      <c r="AD547" s="224"/>
      <c r="AE547" s="224"/>
    </row>
    <row r="548" spans="2:41" x14ac:dyDescent="0.25">
      <c r="H548" s="225"/>
      <c r="I548" s="225"/>
      <c r="J548" s="225"/>
      <c r="V548" s="17"/>
      <c r="AC548" s="224"/>
      <c r="AD548" s="224"/>
      <c r="AE548" s="224"/>
    </row>
    <row r="549" spans="2:41" ht="23.25" x14ac:dyDescent="0.35">
      <c r="B549" s="22" t="s">
        <v>67</v>
      </c>
      <c r="V549" s="17"/>
      <c r="X549" s="22" t="s">
        <v>67</v>
      </c>
    </row>
    <row r="550" spans="2:41" ht="23.25" x14ac:dyDescent="0.35">
      <c r="B550" s="23" t="s">
        <v>32</v>
      </c>
      <c r="C550" s="20">
        <f>IF(X503="PAGADO",0,Y508)</f>
        <v>-503.32000000000016</v>
      </c>
      <c r="E550" s="226" t="s">
        <v>359</v>
      </c>
      <c r="F550" s="226"/>
      <c r="G550" s="226"/>
      <c r="H550" s="226"/>
      <c r="V550" s="17"/>
      <c r="X550" s="23" t="s">
        <v>32</v>
      </c>
      <c r="Y550" s="20">
        <f>IF(B550="PAGADO",0,C555)</f>
        <v>-140.01000000000022</v>
      </c>
      <c r="AA550" s="226" t="s">
        <v>204</v>
      </c>
      <c r="AB550" s="226"/>
      <c r="AC550" s="226"/>
      <c r="AD550" s="226"/>
    </row>
    <row r="551" spans="2:41" x14ac:dyDescent="0.25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 x14ac:dyDescent="0.25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 x14ac:dyDescent="0.25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 x14ac:dyDescent="0.25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 x14ac:dyDescent="0.25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 x14ac:dyDescent="0.4">
      <c r="B556" s="227" t="str">
        <f>IF(C555&lt;0,"NO PAGAR","COBRAR")</f>
        <v>NO PAGAR</v>
      </c>
      <c r="C556" s="227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27" t="str">
        <f>IF(Y555&lt;0,"NO PAGAR","COBRAR")</f>
        <v>NO PAGAR</v>
      </c>
      <c r="Y556" s="227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219" t="s">
        <v>9</v>
      </c>
      <c r="C557" s="220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219" t="s">
        <v>9</v>
      </c>
      <c r="Y557" s="220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 x14ac:dyDescent="0.3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 x14ac:dyDescent="0.3">
      <c r="B566" s="11" t="s">
        <v>1024</v>
      </c>
      <c r="C566" s="10">
        <v>196.05</v>
      </c>
      <c r="E566" s="221" t="s">
        <v>7</v>
      </c>
      <c r="F566" s="222"/>
      <c r="G566" s="223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221" t="s">
        <v>7</v>
      </c>
      <c r="AB566" s="222"/>
      <c r="AC566" s="223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 x14ac:dyDescent="0.25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 x14ac:dyDescent="0.3">
      <c r="B568" s="12"/>
      <c r="C568" s="10"/>
      <c r="N568" s="221" t="s">
        <v>7</v>
      </c>
      <c r="O568" s="222"/>
      <c r="P568" s="222"/>
      <c r="Q568" s="223"/>
      <c r="R568" s="18">
        <f>SUM(R552:R567)</f>
        <v>581.5</v>
      </c>
      <c r="S568" s="3"/>
      <c r="V568" s="17"/>
      <c r="X568" s="12"/>
      <c r="Y568" s="10"/>
      <c r="AJ568" s="221" t="s">
        <v>7</v>
      </c>
      <c r="AK568" s="222"/>
      <c r="AL568" s="222"/>
      <c r="AM568" s="223"/>
      <c r="AN568" s="18">
        <f>SUM(AN552:AN567)</f>
        <v>295</v>
      </c>
      <c r="AO568" s="3"/>
    </row>
    <row r="569" spans="2:41" ht="27" thickBot="1" x14ac:dyDescent="0.3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 x14ac:dyDescent="0.3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 x14ac:dyDescent="0.25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x14ac:dyDescent="0.25">
      <c r="H584" s="225" t="s">
        <v>30</v>
      </c>
      <c r="I584" s="225"/>
      <c r="J584" s="225"/>
      <c r="V584" s="17"/>
      <c r="AA584" s="225" t="s">
        <v>31</v>
      </c>
      <c r="AB584" s="225"/>
      <c r="AC584" s="225"/>
    </row>
    <row r="585" spans="1:43" x14ac:dyDescent="0.25">
      <c r="H585" s="225"/>
      <c r="I585" s="225"/>
      <c r="J585" s="225"/>
      <c r="V585" s="17"/>
      <c r="AA585" s="225"/>
      <c r="AB585" s="225"/>
      <c r="AC585" s="225"/>
    </row>
    <row r="586" spans="1:43" x14ac:dyDescent="0.25">
      <c r="V586" s="17"/>
    </row>
    <row r="587" spans="1:43" x14ac:dyDescent="0.25">
      <c r="V587" s="17"/>
    </row>
    <row r="588" spans="1:43" ht="23.25" x14ac:dyDescent="0.35">
      <c r="B588" s="24" t="s">
        <v>67</v>
      </c>
      <c r="V588" s="17"/>
      <c r="X588" s="22" t="s">
        <v>67</v>
      </c>
    </row>
    <row r="589" spans="1:43" ht="23.25" x14ac:dyDescent="0.35">
      <c r="B589" s="23" t="s">
        <v>32</v>
      </c>
      <c r="C589" s="20">
        <f>IF(X550="PAGADO",0,Y555)</f>
        <v>-265.01000000000022</v>
      </c>
      <c r="E589" s="226" t="s">
        <v>204</v>
      </c>
      <c r="F589" s="226"/>
      <c r="G589" s="226"/>
      <c r="H589" s="226"/>
      <c r="V589" s="17"/>
      <c r="X589" s="23" t="s">
        <v>32</v>
      </c>
      <c r="Y589" s="20">
        <f>IF(B1365="PAGADO",0,C594)</f>
        <v>-95.040000000000191</v>
      </c>
      <c r="AA589" s="226" t="s">
        <v>359</v>
      </c>
      <c r="AB589" s="226"/>
      <c r="AC589" s="226"/>
      <c r="AD589" s="226"/>
    </row>
    <row r="590" spans="1:43" x14ac:dyDescent="0.25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 x14ac:dyDescent="0.25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 x14ac:dyDescent="0.25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 x14ac:dyDescent="0.25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 x14ac:dyDescent="0.25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 x14ac:dyDescent="0.3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28" t="str">
        <f>IF(Y594&lt;0,"NO PAGAR","COBRAR'")</f>
        <v>NO PAGAR</v>
      </c>
      <c r="Y595" s="228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 x14ac:dyDescent="0.35">
      <c r="B596" s="228" t="str">
        <f>IF(C594&lt;0,"NO PAGAR","COBRAR'")</f>
        <v>NO PAGAR</v>
      </c>
      <c r="C596" s="228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 x14ac:dyDescent="0.25">
      <c r="B597" s="219" t="s">
        <v>9</v>
      </c>
      <c r="C597" s="220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19" t="s">
        <v>9</v>
      </c>
      <c r="Y597" s="220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 x14ac:dyDescent="0.25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 x14ac:dyDescent="0.25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16</v>
      </c>
      <c r="C605" s="10"/>
      <c r="E605" s="221" t="s">
        <v>7</v>
      </c>
      <c r="F605" s="222"/>
      <c r="G605" s="223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21" t="s">
        <v>7</v>
      </c>
      <c r="AB605" s="222"/>
      <c r="AC605" s="223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 x14ac:dyDescent="0.25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 x14ac:dyDescent="0.25">
      <c r="B607" s="12"/>
      <c r="C607" s="10"/>
      <c r="N607" s="221" t="s">
        <v>7</v>
      </c>
      <c r="O607" s="222"/>
      <c r="P607" s="222"/>
      <c r="Q607" s="223"/>
      <c r="R607" s="18">
        <f>SUM(R591:R606)</f>
        <v>900</v>
      </c>
      <c r="S607" s="3"/>
      <c r="V607" s="17"/>
      <c r="X607" s="12"/>
      <c r="Y607" s="10"/>
      <c r="AJ607" s="221" t="s">
        <v>7</v>
      </c>
      <c r="AK607" s="222"/>
      <c r="AL607" s="222"/>
      <c r="AM607" s="223"/>
      <c r="AN607" s="18">
        <f>SUM(AN591:AN606)</f>
        <v>1116</v>
      </c>
      <c r="AO607" s="3"/>
    </row>
    <row r="608" spans="2:41" ht="15.75" thickBot="1" x14ac:dyDescent="0.3">
      <c r="B608" s="12"/>
      <c r="C608" s="10"/>
      <c r="V608" s="17"/>
      <c r="X608" s="12"/>
      <c r="Y608" s="10"/>
    </row>
    <row r="609" spans="2:27" ht="15.75" thickBot="1" x14ac:dyDescent="0.3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 x14ac:dyDescent="0.25">
      <c r="B610" s="12"/>
      <c r="C610" s="10"/>
      <c r="E610" s="14"/>
      <c r="V610" s="17"/>
      <c r="X610" s="12"/>
      <c r="Y610" s="10"/>
      <c r="AA610" s="14"/>
    </row>
    <row r="611" spans="2:27" x14ac:dyDescent="0.25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 x14ac:dyDescent="0.25">
      <c r="E612" s="1" t="s">
        <v>19</v>
      </c>
      <c r="V612" s="17"/>
      <c r="AA612" s="1" t="s">
        <v>19</v>
      </c>
    </row>
    <row r="613" spans="2:27" x14ac:dyDescent="0.25">
      <c r="V613" s="17"/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  <c r="AC625" s="224" t="s">
        <v>29</v>
      </c>
      <c r="AD625" s="224"/>
      <c r="AE625" s="224"/>
    </row>
    <row r="626" spans="2:41" x14ac:dyDescent="0.25">
      <c r="H626" s="225" t="s">
        <v>28</v>
      </c>
      <c r="I626" s="225"/>
      <c r="J626" s="225"/>
      <c r="V626" s="17"/>
      <c r="AC626" s="224"/>
      <c r="AD626" s="224"/>
      <c r="AE626" s="224"/>
    </row>
    <row r="627" spans="2:41" x14ac:dyDescent="0.25">
      <c r="H627" s="225"/>
      <c r="I627" s="225"/>
      <c r="J627" s="225"/>
      <c r="V627" s="17"/>
      <c r="AC627" s="224"/>
      <c r="AD627" s="224"/>
      <c r="AE627" s="224"/>
    </row>
    <row r="628" spans="2:41" x14ac:dyDescent="0.25">
      <c r="V628" s="17"/>
    </row>
    <row r="629" spans="2:41" x14ac:dyDescent="0.25">
      <c r="V629" s="17"/>
    </row>
    <row r="630" spans="2:41" ht="23.25" x14ac:dyDescent="0.35">
      <c r="B630" s="22" t="s">
        <v>68</v>
      </c>
      <c r="V630" s="17"/>
      <c r="X630" s="22" t="s">
        <v>68</v>
      </c>
    </row>
    <row r="631" spans="2:41" ht="23.25" x14ac:dyDescent="0.35">
      <c r="B631" s="23" t="s">
        <v>32</v>
      </c>
      <c r="C631" s="20">
        <f>IF(X589="PAGADO",0,Y594)</f>
        <v>-1211.0400000000002</v>
      </c>
      <c r="E631" s="226" t="s">
        <v>204</v>
      </c>
      <c r="F631" s="226"/>
      <c r="G631" s="226"/>
      <c r="H631" s="226"/>
      <c r="V631" s="17"/>
      <c r="X631" s="23" t="s">
        <v>32</v>
      </c>
      <c r="Y631" s="20">
        <f>IF(B631="PAGADO",0,C636)</f>
        <v>-475.33000000000015</v>
      </c>
      <c r="AA631" s="226" t="s">
        <v>204</v>
      </c>
      <c r="AB631" s="226"/>
      <c r="AC631" s="226"/>
      <c r="AD631" s="226"/>
    </row>
    <row r="632" spans="2:41" x14ac:dyDescent="0.25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 x14ac:dyDescent="0.25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 x14ac:dyDescent="0.25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 x14ac:dyDescent="0.25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 x14ac:dyDescent="0.25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 x14ac:dyDescent="0.4">
      <c r="B637" s="227" t="str">
        <f>IF(C636&lt;0,"NO PAGAR","COBRAR")</f>
        <v>NO PAGAR</v>
      </c>
      <c r="C637" s="227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27" t="str">
        <f>IF(Y636&lt;0,"NO PAGAR","COBRAR")</f>
        <v>NO PAGAR</v>
      </c>
      <c r="Y637" s="227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219" t="s">
        <v>9</v>
      </c>
      <c r="C638" s="220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219" t="s">
        <v>9</v>
      </c>
      <c r="Y638" s="22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17</v>
      </c>
      <c r="C647" s="10">
        <f>R653</f>
        <v>260.29000000000002</v>
      </c>
      <c r="E647" s="221" t="s">
        <v>7</v>
      </c>
      <c r="F647" s="222"/>
      <c r="G647" s="223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21" t="s">
        <v>7</v>
      </c>
      <c r="AB647" s="222"/>
      <c r="AC647" s="223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 x14ac:dyDescent="0.25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N649" s="221" t="s">
        <v>7</v>
      </c>
      <c r="O649" s="222"/>
      <c r="P649" s="222"/>
      <c r="Q649" s="223"/>
      <c r="R649" s="18">
        <f>SUM(R633:R648)</f>
        <v>296</v>
      </c>
      <c r="S649" s="3"/>
      <c r="V649" s="17"/>
      <c r="X649" s="12"/>
      <c r="Y649" s="10"/>
      <c r="AJ649" s="221" t="s">
        <v>7</v>
      </c>
      <c r="AK649" s="222"/>
      <c r="AL649" s="222"/>
      <c r="AM649" s="223"/>
      <c r="AN649" s="18">
        <f>SUM(AN633:AN648)</f>
        <v>849.09</v>
      </c>
      <c r="AO649" s="3"/>
    </row>
    <row r="650" spans="2:41" x14ac:dyDescent="0.25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 x14ac:dyDescent="0.25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 x14ac:dyDescent="0.25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 x14ac:dyDescent="0.25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 x14ac:dyDescent="0.25">
      <c r="B654" s="12"/>
      <c r="C654" s="10"/>
      <c r="V654" s="17"/>
      <c r="X654" s="12"/>
      <c r="Y654" s="10"/>
    </row>
    <row r="655" spans="2:41" x14ac:dyDescent="0.25">
      <c r="B655" s="12"/>
      <c r="C655" s="10"/>
      <c r="V655" s="17"/>
      <c r="X655" s="12"/>
      <c r="Y655" s="10"/>
    </row>
    <row r="656" spans="2:41" x14ac:dyDescent="0.25">
      <c r="B656" s="12"/>
      <c r="C656" s="10"/>
      <c r="V656" s="17"/>
      <c r="X656" s="12"/>
      <c r="Y656" s="10"/>
    </row>
    <row r="657" spans="1:43" x14ac:dyDescent="0.25">
      <c r="B657" s="11"/>
      <c r="C657" s="10"/>
      <c r="V657" s="17"/>
      <c r="X657" s="11"/>
      <c r="Y657" s="10"/>
    </row>
    <row r="658" spans="1:43" x14ac:dyDescent="0.25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 x14ac:dyDescent="0.25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 x14ac:dyDescent="0.25">
      <c r="E660" s="1" t="s">
        <v>19</v>
      </c>
      <c r="V660" s="17"/>
      <c r="AA660" s="1" t="s">
        <v>19</v>
      </c>
    </row>
    <row r="661" spans="1:43" x14ac:dyDescent="0.25">
      <c r="V661" s="17"/>
    </row>
    <row r="662" spans="1:43" x14ac:dyDescent="0.25">
      <c r="V662" s="17"/>
    </row>
    <row r="663" spans="1:43" x14ac:dyDescent="0.25">
      <c r="V663" s="17"/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 x14ac:dyDescent="0.2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 x14ac:dyDescent="0.2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 x14ac:dyDescent="0.25">
      <c r="V670" s="17"/>
    </row>
    <row r="671" spans="1:43" x14ac:dyDescent="0.25">
      <c r="H671" s="225" t="s">
        <v>30</v>
      </c>
      <c r="I671" s="225"/>
      <c r="J671" s="225"/>
      <c r="V671" s="17"/>
      <c r="AA671" s="225" t="s">
        <v>31</v>
      </c>
      <c r="AB671" s="225"/>
      <c r="AC671" s="225"/>
    </row>
    <row r="672" spans="1:43" x14ac:dyDescent="0.25">
      <c r="H672" s="225"/>
      <c r="I672" s="225"/>
      <c r="J672" s="225"/>
      <c r="V672" s="17"/>
      <c r="AA672" s="225"/>
      <c r="AB672" s="225"/>
      <c r="AC672" s="225"/>
    </row>
    <row r="673" spans="2:41" x14ac:dyDescent="0.25">
      <c r="V673" s="17"/>
    </row>
    <row r="674" spans="2:41" x14ac:dyDescent="0.25">
      <c r="V674" s="17"/>
    </row>
    <row r="675" spans="2:41" ht="23.25" x14ac:dyDescent="0.35">
      <c r="B675" s="24" t="s">
        <v>68</v>
      </c>
      <c r="V675" s="17"/>
      <c r="X675" s="22" t="s">
        <v>68</v>
      </c>
    </row>
    <row r="676" spans="2:41" ht="23.25" x14ac:dyDescent="0.35">
      <c r="B676" s="23" t="s">
        <v>32</v>
      </c>
      <c r="C676" s="20">
        <f>IF(X631="PAGADO",0,Y636)</f>
        <v>-1354.42</v>
      </c>
      <c r="E676" s="226" t="s">
        <v>204</v>
      </c>
      <c r="F676" s="226"/>
      <c r="G676" s="226"/>
      <c r="H676" s="226"/>
      <c r="V676" s="17"/>
      <c r="X676" s="23" t="s">
        <v>32</v>
      </c>
      <c r="Y676" s="20">
        <f>IF(B1458="PAGADO",0,C681)</f>
        <v>-874.42000000000007</v>
      </c>
      <c r="AA676" s="226" t="s">
        <v>204</v>
      </c>
      <c r="AB676" s="226"/>
      <c r="AC676" s="226"/>
      <c r="AD676" s="226"/>
    </row>
    <row r="677" spans="2:41" x14ac:dyDescent="0.25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 x14ac:dyDescent="0.25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 x14ac:dyDescent="0.25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 x14ac:dyDescent="0.25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 x14ac:dyDescent="0.3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28" t="str">
        <f>IF(Y681&lt;0,"NO PAGAR","COBRAR'")</f>
        <v>NO PAGAR</v>
      </c>
      <c r="Y682" s="228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 x14ac:dyDescent="0.35">
      <c r="B683" s="228" t="str">
        <f>IF(C681&lt;0,"NO PAGAR","COBRAR'")</f>
        <v>NO PAGAR</v>
      </c>
      <c r="C683" s="228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219" t="s">
        <v>9</v>
      </c>
      <c r="C684" s="22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219" t="s">
        <v>9</v>
      </c>
      <c r="Y684" s="22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 x14ac:dyDescent="0.25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 x14ac:dyDescent="0.25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 x14ac:dyDescent="0.25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 x14ac:dyDescent="0.25">
      <c r="B692" s="11" t="s">
        <v>16</v>
      </c>
      <c r="C692" s="10"/>
      <c r="E692" s="221" t="s">
        <v>7</v>
      </c>
      <c r="F692" s="222"/>
      <c r="G692" s="223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21" t="s">
        <v>7</v>
      </c>
      <c r="AB692" s="222"/>
      <c r="AC692" s="223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 x14ac:dyDescent="0.25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 x14ac:dyDescent="0.3">
      <c r="B694" s="12"/>
      <c r="C694" s="10"/>
      <c r="N694" s="221" t="s">
        <v>7</v>
      </c>
      <c r="O694" s="222"/>
      <c r="P694" s="222"/>
      <c r="Q694" s="223"/>
      <c r="R694" s="18">
        <f>SUM(R678:R693)</f>
        <v>195</v>
      </c>
      <c r="S694" s="3"/>
      <c r="V694" s="17"/>
      <c r="X694" s="12"/>
      <c r="Y694" s="10"/>
      <c r="AJ694" s="221" t="s">
        <v>7</v>
      </c>
      <c r="AK694" s="222"/>
      <c r="AL694" s="222"/>
      <c r="AM694" s="223"/>
      <c r="AN694" s="18">
        <f>SUM(AN678:AN693)</f>
        <v>400</v>
      </c>
      <c r="AO694" s="3"/>
    </row>
    <row r="695" spans="2:43" ht="15.75" thickBot="1" x14ac:dyDescent="0.3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 x14ac:dyDescent="0.3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 x14ac:dyDescent="0.25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2"/>
      <c r="C699" s="10"/>
      <c r="V699" s="17"/>
      <c r="X699" s="12"/>
      <c r="Y699" s="10"/>
    </row>
    <row r="700" spans="2:43" x14ac:dyDescent="0.25">
      <c r="B700" s="12"/>
      <c r="C700" s="10"/>
      <c r="V700" s="17"/>
      <c r="X700" s="12"/>
      <c r="Y700" s="10"/>
    </row>
    <row r="701" spans="2:43" x14ac:dyDescent="0.25">
      <c r="B701" s="12"/>
      <c r="C701" s="10"/>
      <c r="V701" s="17"/>
      <c r="X701" s="12"/>
      <c r="Y701" s="10"/>
    </row>
    <row r="702" spans="2:43" x14ac:dyDescent="0.25">
      <c r="B702" s="12"/>
      <c r="C702" s="10"/>
      <c r="V702" s="17"/>
      <c r="X702" s="12"/>
      <c r="Y702" s="10"/>
    </row>
    <row r="703" spans="2:43" x14ac:dyDescent="0.25">
      <c r="B703" s="11"/>
      <c r="C703" s="10"/>
      <c r="V703" s="17"/>
      <c r="X703" s="11"/>
      <c r="Y703" s="10"/>
    </row>
    <row r="704" spans="2:43" x14ac:dyDescent="0.25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 x14ac:dyDescent="0.25">
      <c r="E705" s="1" t="s">
        <v>19</v>
      </c>
      <c r="V705" s="17"/>
      <c r="AA705" s="1" t="s">
        <v>19</v>
      </c>
    </row>
    <row r="706" spans="5:31" x14ac:dyDescent="0.25">
      <c r="V706" s="17"/>
    </row>
    <row r="707" spans="5:31" x14ac:dyDescent="0.25">
      <c r="V707" s="17"/>
    </row>
    <row r="708" spans="5:31" x14ac:dyDescent="0.25">
      <c r="V708" s="17"/>
    </row>
    <row r="709" spans="5:31" x14ac:dyDescent="0.25">
      <c r="V709" s="17"/>
    </row>
    <row r="710" spans="5:31" x14ac:dyDescent="0.25">
      <c r="V710" s="17"/>
    </row>
    <row r="711" spans="5:31" x14ac:dyDescent="0.25">
      <c r="V711" s="17"/>
    </row>
    <row r="712" spans="5:31" x14ac:dyDescent="0.25">
      <c r="V712" s="17"/>
    </row>
    <row r="713" spans="5:31" x14ac:dyDescent="0.25">
      <c r="V713" s="17"/>
    </row>
    <row r="714" spans="5:31" x14ac:dyDescent="0.25">
      <c r="V714" s="17"/>
    </row>
    <row r="715" spans="5:31" x14ac:dyDescent="0.25">
      <c r="V715" s="17"/>
    </row>
    <row r="716" spans="5:31" x14ac:dyDescent="0.25">
      <c r="V716" s="17"/>
    </row>
    <row r="717" spans="5:31" x14ac:dyDescent="0.25">
      <c r="V717" s="17"/>
    </row>
    <row r="718" spans="5:31" x14ac:dyDescent="0.25">
      <c r="V718" s="17"/>
      <c r="AC718" s="224" t="s">
        <v>29</v>
      </c>
      <c r="AD718" s="224"/>
      <c r="AE718" s="224"/>
    </row>
    <row r="719" spans="5:31" x14ac:dyDescent="0.25">
      <c r="H719" s="225" t="s">
        <v>28</v>
      </c>
      <c r="I719" s="225"/>
      <c r="J719" s="225"/>
      <c r="V719" s="17"/>
      <c r="AC719" s="224"/>
      <c r="AD719" s="224"/>
      <c r="AE719" s="224"/>
    </row>
    <row r="720" spans="5:31" x14ac:dyDescent="0.25">
      <c r="H720" s="225"/>
      <c r="I720" s="225"/>
      <c r="J720" s="225"/>
      <c r="V720" s="17"/>
      <c r="AC720" s="224"/>
      <c r="AD720" s="224"/>
      <c r="AE720" s="224"/>
    </row>
    <row r="721" spans="2:41" x14ac:dyDescent="0.25">
      <c r="V721" s="17"/>
    </row>
    <row r="722" spans="2:41" x14ac:dyDescent="0.25">
      <c r="V722" s="17"/>
    </row>
    <row r="723" spans="2:41" ht="23.25" x14ac:dyDescent="0.35">
      <c r="B723" s="22" t="s">
        <v>69</v>
      </c>
      <c r="V723" s="17"/>
      <c r="X723" s="22" t="s">
        <v>69</v>
      </c>
    </row>
    <row r="724" spans="2:41" ht="31.5" x14ac:dyDescent="0.5">
      <c r="B724" s="23" t="s">
        <v>32</v>
      </c>
      <c r="C724" s="20">
        <f>IF(X676="PAGADO",0,Y681)</f>
        <v>-1307.44</v>
      </c>
      <c r="E724" s="226" t="s">
        <v>204</v>
      </c>
      <c r="F724" s="226"/>
      <c r="G724" s="226"/>
      <c r="H724" s="226"/>
      <c r="O724" s="241" t="s">
        <v>10</v>
      </c>
      <c r="P724" s="241"/>
      <c r="Q724" s="241"/>
      <c r="R724" s="241"/>
      <c r="V724" s="17"/>
      <c r="X724" s="23" t="s">
        <v>32</v>
      </c>
      <c r="Y724" s="20">
        <f>IF(B724="PAGADO",0,C729)</f>
        <v>-875.54</v>
      </c>
      <c r="AA724" s="226" t="s">
        <v>204</v>
      </c>
      <c r="AB724" s="226"/>
      <c r="AC724" s="226"/>
      <c r="AD724" s="226"/>
      <c r="AK724" s="226" t="s">
        <v>10</v>
      </c>
      <c r="AL724" s="226"/>
      <c r="AM724" s="226"/>
      <c r="AN724" s="226"/>
    </row>
    <row r="725" spans="2:41" x14ac:dyDescent="0.25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 x14ac:dyDescent="0.25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 x14ac:dyDescent="0.25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 x14ac:dyDescent="0.25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 x14ac:dyDescent="0.25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 x14ac:dyDescent="0.4">
      <c r="B730" s="227" t="str">
        <f>IF(C729&lt;0,"NO PAGAR","COBRAR")</f>
        <v>NO PAGAR</v>
      </c>
      <c r="C730" s="227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27" t="str">
        <f>IF(Y729&lt;0,"NO PAGAR","COBRAR")</f>
        <v>NO PAGAR</v>
      </c>
      <c r="Y730" s="227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 x14ac:dyDescent="0.25">
      <c r="B731" s="219" t="s">
        <v>9</v>
      </c>
      <c r="C731" s="220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219" t="s">
        <v>9</v>
      </c>
      <c r="Y731" s="22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1334</v>
      </c>
      <c r="C740" s="10">
        <f>R745</f>
        <v>176</v>
      </c>
      <c r="E740" s="221" t="s">
        <v>7</v>
      </c>
      <c r="F740" s="222"/>
      <c r="G740" s="223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21" t="s">
        <v>7</v>
      </c>
      <c r="AB740" s="222"/>
      <c r="AC740" s="223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 x14ac:dyDescent="0.25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N742" s="221" t="s">
        <v>7</v>
      </c>
      <c r="O742" s="222"/>
      <c r="P742" s="222"/>
      <c r="Q742" s="223"/>
      <c r="R742" s="18">
        <f>SUM(R726:R741)</f>
        <v>1550.1</v>
      </c>
      <c r="S742" s="3"/>
      <c r="V742" s="17"/>
      <c r="X742" s="12"/>
      <c r="Y742" s="10"/>
      <c r="AJ742" s="221" t="s">
        <v>7</v>
      </c>
      <c r="AK742" s="222"/>
      <c r="AL742" s="222"/>
      <c r="AM742" s="223"/>
      <c r="AN742" s="18">
        <f>SUM(AN726:AN741)</f>
        <v>980</v>
      </c>
      <c r="AO742" s="3"/>
    </row>
    <row r="743" spans="2:41" x14ac:dyDescent="0.25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 x14ac:dyDescent="0.25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 x14ac:dyDescent="0.25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 x14ac:dyDescent="0.25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 x14ac:dyDescent="0.25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 x14ac:dyDescent="0.25">
      <c r="D748" t="s">
        <v>22</v>
      </c>
      <c r="E748" t="s">
        <v>21</v>
      </c>
      <c r="V748" s="17"/>
    </row>
    <row r="749" spans="2:41" x14ac:dyDescent="0.25">
      <c r="E749" s="1" t="s">
        <v>19</v>
      </c>
      <c r="V749" s="17"/>
      <c r="AA749" s="1"/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25" t="s">
        <v>30</v>
      </c>
      <c r="I760" s="225"/>
      <c r="J760" s="225"/>
      <c r="V760" s="17"/>
      <c r="AA760" s="225" t="s">
        <v>31</v>
      </c>
      <c r="AB760" s="225"/>
      <c r="AC760" s="225"/>
    </row>
    <row r="761" spans="1:43" x14ac:dyDescent="0.25">
      <c r="H761" s="225"/>
      <c r="I761" s="225"/>
      <c r="J761" s="225"/>
      <c r="V761" s="17"/>
      <c r="AA761" s="225"/>
      <c r="AB761" s="225"/>
      <c r="AC761" s="225"/>
    </row>
    <row r="762" spans="1:43" ht="23.25" x14ac:dyDescent="0.35">
      <c r="B762" s="24" t="s">
        <v>69</v>
      </c>
      <c r="V762" s="17"/>
      <c r="X762" s="22" t="s">
        <v>69</v>
      </c>
    </row>
    <row r="763" spans="1:43" ht="26.25" x14ac:dyDescent="0.4">
      <c r="B763" s="23" t="s">
        <v>32</v>
      </c>
      <c r="C763" s="20">
        <f>IF(X724="PAGADO",0,C729)</f>
        <v>-875.54</v>
      </c>
      <c r="E763" s="226" t="s">
        <v>204</v>
      </c>
      <c r="F763" s="226"/>
      <c r="G763" s="226"/>
      <c r="H763" s="226"/>
      <c r="V763" s="17"/>
      <c r="X763" s="23" t="s">
        <v>32</v>
      </c>
      <c r="Y763" s="20">
        <f>IF(B1551="PAGADO",0,C768)</f>
        <v>-2108.614</v>
      </c>
      <c r="AA763" s="226" t="s">
        <v>61</v>
      </c>
      <c r="AB763" s="226"/>
      <c r="AC763" s="226"/>
      <c r="AD763" s="226"/>
      <c r="AK763" s="236" t="s">
        <v>1419</v>
      </c>
      <c r="AL763" s="236"/>
      <c r="AM763" s="236"/>
    </row>
    <row r="764" spans="1:43" x14ac:dyDescent="0.25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1433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 x14ac:dyDescent="0.25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1420</v>
      </c>
      <c r="AL766" s="3"/>
      <c r="AM766" s="3"/>
      <c r="AN766" s="18">
        <v>280</v>
      </c>
      <c r="AO766" s="3"/>
    </row>
    <row r="767" spans="1:43" x14ac:dyDescent="0.25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1437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 x14ac:dyDescent="0.25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8" t="str">
        <f>IF(Y768&lt;0,"NO PAGAR","COBRAR'")</f>
        <v>NO PAGAR</v>
      </c>
      <c r="Y769" s="228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28" t="str">
        <f>IF(C768&lt;0,"NO PAGAR","COBRAR'")</f>
        <v>NO PAGAR</v>
      </c>
      <c r="C770" s="228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219" t="s">
        <v>9</v>
      </c>
      <c r="C771" s="2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9" t="s">
        <v>9</v>
      </c>
      <c r="Y771" s="2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21" t="s">
        <v>7</v>
      </c>
      <c r="F779" s="222"/>
      <c r="G779" s="223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21" t="s">
        <v>7</v>
      </c>
      <c r="AB779" s="222"/>
      <c r="AC779" s="223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21" t="s">
        <v>7</v>
      </c>
      <c r="O781" s="222"/>
      <c r="P781" s="222"/>
      <c r="Q781" s="223"/>
      <c r="R781" s="18">
        <f>SUM(R765:R780)</f>
        <v>800</v>
      </c>
      <c r="S781" s="3"/>
      <c r="V781" s="17"/>
      <c r="X781" s="12"/>
      <c r="Y781" s="10"/>
      <c r="AJ781" s="221" t="s">
        <v>7</v>
      </c>
      <c r="AK781" s="222"/>
      <c r="AL781" s="222"/>
      <c r="AM781" s="223"/>
      <c r="AN781" s="18">
        <f>SUM(AN765:AN780)</f>
        <v>701</v>
      </c>
      <c r="AO781" s="3"/>
    </row>
    <row r="782" spans="2:41" x14ac:dyDescent="0.25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 x14ac:dyDescent="0.25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 x14ac:dyDescent="0.25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 x14ac:dyDescent="0.25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 x14ac:dyDescent="0.25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 x14ac:dyDescent="0.25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 x14ac:dyDescent="0.25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 x14ac:dyDescent="0.25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 x14ac:dyDescent="0.25">
      <c r="E790" s="1" t="s">
        <v>19</v>
      </c>
      <c r="V790" s="17"/>
      <c r="AA790" s="1" t="s">
        <v>19</v>
      </c>
    </row>
    <row r="791" spans="2:27" x14ac:dyDescent="0.25">
      <c r="V791" s="17"/>
    </row>
    <row r="792" spans="2:27" x14ac:dyDescent="0.25">
      <c r="V792" s="17"/>
    </row>
    <row r="793" spans="2:27" x14ac:dyDescent="0.25">
      <c r="V793" s="17"/>
    </row>
    <row r="794" spans="2:27" x14ac:dyDescent="0.25">
      <c r="V794" s="17"/>
    </row>
    <row r="795" spans="2:27" x14ac:dyDescent="0.25">
      <c r="V795" s="17"/>
    </row>
    <row r="796" spans="2:27" x14ac:dyDescent="0.25">
      <c r="V796" s="17"/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24" t="s">
        <v>29</v>
      </c>
      <c r="AD803" s="224"/>
      <c r="AE803" s="224"/>
    </row>
    <row r="804" spans="2:41" x14ac:dyDescent="0.25">
      <c r="H804" s="225" t="s">
        <v>28</v>
      </c>
      <c r="I804" s="225"/>
      <c r="J804" s="225"/>
      <c r="V804" s="17"/>
      <c r="AC804" s="224"/>
      <c r="AD804" s="224"/>
      <c r="AE804" s="224"/>
    </row>
    <row r="805" spans="2:41" x14ac:dyDescent="0.25">
      <c r="H805" s="225"/>
      <c r="I805" s="225"/>
      <c r="J805" s="225"/>
      <c r="V805" s="17"/>
      <c r="AC805" s="224"/>
      <c r="AD805" s="224"/>
      <c r="AE805" s="224"/>
    </row>
    <row r="806" spans="2:41" x14ac:dyDescent="0.25">
      <c r="V806" s="17"/>
    </row>
    <row r="807" spans="2:41" x14ac:dyDescent="0.25">
      <c r="V807" s="17"/>
    </row>
    <row r="808" spans="2:41" ht="23.25" x14ac:dyDescent="0.35">
      <c r="B808" s="22" t="s">
        <v>70</v>
      </c>
      <c r="V808" s="17"/>
      <c r="X808" s="22" t="s">
        <v>70</v>
      </c>
    </row>
    <row r="809" spans="2:41" ht="23.25" x14ac:dyDescent="0.35">
      <c r="B809" s="23" t="s">
        <v>32</v>
      </c>
      <c r="C809" s="20">
        <f>IF(X763="PAGADO",0,Y768)</f>
        <v>-1339.614</v>
      </c>
      <c r="E809" s="226" t="s">
        <v>359</v>
      </c>
      <c r="F809" s="226"/>
      <c r="G809" s="226"/>
      <c r="H809" s="226"/>
      <c r="V809" s="17"/>
      <c r="X809" s="23" t="s">
        <v>32</v>
      </c>
      <c r="Y809" s="20">
        <f>IF(B809="PAGADO",0,C814)</f>
        <v>-2229.69</v>
      </c>
      <c r="AA809" s="226" t="s">
        <v>20</v>
      </c>
      <c r="AB809" s="226"/>
      <c r="AC809" s="226"/>
      <c r="AD809" s="226"/>
    </row>
    <row r="810" spans="2:41" x14ac:dyDescent="0.25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 x14ac:dyDescent="0.25">
      <c r="C811" s="20"/>
      <c r="E811" s="4">
        <v>45181</v>
      </c>
      <c r="F811" s="3" t="s">
        <v>1461</v>
      </c>
      <c r="G811" s="3" t="s">
        <v>1462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1532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 x14ac:dyDescent="0.25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1464</v>
      </c>
      <c r="H812" s="5">
        <v>130</v>
      </c>
      <c r="N812" s="25">
        <v>45202</v>
      </c>
      <c r="O812" s="3" t="s">
        <v>1457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1535</v>
      </c>
      <c r="AL812" s="3"/>
      <c r="AM812" s="3"/>
      <c r="AN812" s="18">
        <v>59.1</v>
      </c>
      <c r="AO812" s="3"/>
    </row>
    <row r="813" spans="2:41" x14ac:dyDescent="0.25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 x14ac:dyDescent="0.25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 x14ac:dyDescent="0.4">
      <c r="B815" s="227" t="str">
        <f>IF(C814&lt;0,"NO PAGAR","COBRAR")</f>
        <v>NO PAGAR</v>
      </c>
      <c r="C815" s="227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27" t="str">
        <f>IF(Y814&lt;0,"NO PAGAR","COBRAR")</f>
        <v>NO PAGAR</v>
      </c>
      <c r="Y815" s="227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219" t="s">
        <v>9</v>
      </c>
      <c r="C816" s="22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219" t="s">
        <v>9</v>
      </c>
      <c r="Y816" s="22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1510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1507</v>
      </c>
      <c r="C825" s="10">
        <f>S832</f>
        <v>397.416</v>
      </c>
      <c r="E825" s="221" t="s">
        <v>7</v>
      </c>
      <c r="F825" s="222"/>
      <c r="G825" s="223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21" t="s">
        <v>7</v>
      </c>
      <c r="AB825" s="222"/>
      <c r="AC825" s="223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 x14ac:dyDescent="0.25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 x14ac:dyDescent="0.25">
      <c r="B827" s="12"/>
      <c r="C827" s="10"/>
      <c r="N827" s="221" t="s">
        <v>7</v>
      </c>
      <c r="O827" s="222"/>
      <c r="P827" s="222"/>
      <c r="Q827" s="223"/>
      <c r="R827" s="18">
        <f>SUM(R811:R826)</f>
        <v>494</v>
      </c>
      <c r="S827" s="3"/>
      <c r="V827" s="17"/>
      <c r="X827" s="12"/>
      <c r="Y827" s="10"/>
      <c r="AJ827" s="221" t="s">
        <v>7</v>
      </c>
      <c r="AK827" s="222"/>
      <c r="AL827" s="222"/>
      <c r="AM827" s="223"/>
      <c r="AN827" s="18">
        <f>SUM(AN811:AN826)</f>
        <v>609.1</v>
      </c>
      <c r="AO827" s="3"/>
    </row>
    <row r="828" spans="2:41" x14ac:dyDescent="0.25">
      <c r="B828" s="12"/>
      <c r="C828" s="10"/>
      <c r="N828" s="125" t="s">
        <v>466</v>
      </c>
      <c r="O828" s="126">
        <v>45191.87331019</v>
      </c>
      <c r="P828" s="125" t="s">
        <v>1481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 x14ac:dyDescent="0.25">
      <c r="B829" s="12"/>
      <c r="C829" s="10"/>
      <c r="N829" s="125" t="s">
        <v>466</v>
      </c>
      <c r="O829" s="126">
        <v>45187.545462959999</v>
      </c>
      <c r="P829" s="125" t="s">
        <v>1480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 x14ac:dyDescent="0.25">
      <c r="B830" s="12"/>
      <c r="C830" s="10"/>
      <c r="E830" s="14"/>
      <c r="N830" s="125" t="s">
        <v>466</v>
      </c>
      <c r="O830" s="126">
        <v>45190.80847222</v>
      </c>
      <c r="P830" s="125" t="s">
        <v>1479</v>
      </c>
      <c r="Q830" s="125" t="s">
        <v>474</v>
      </c>
      <c r="R830" s="127">
        <v>70.228999999999999</v>
      </c>
      <c r="S830" s="127">
        <v>122.9</v>
      </c>
      <c r="T830" s="128" t="s">
        <v>1478</v>
      </c>
      <c r="V830" s="17"/>
      <c r="X830" s="12"/>
      <c r="Y830" s="10"/>
      <c r="AA830" s="14"/>
    </row>
    <row r="831" spans="2:41" x14ac:dyDescent="0.25">
      <c r="B831" s="12"/>
      <c r="C831" s="10"/>
      <c r="N831" s="125" t="s">
        <v>466</v>
      </c>
      <c r="O831" s="126">
        <v>45195.646377320001</v>
      </c>
      <c r="P831" s="125" t="s">
        <v>1477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 x14ac:dyDescent="0.25">
      <c r="B832" s="12"/>
      <c r="C832" s="10"/>
      <c r="S832" s="187">
        <f>SUM(S828:S831)</f>
        <v>397.416</v>
      </c>
      <c r="V832" s="17"/>
      <c r="X832" s="12"/>
      <c r="Y832" s="10"/>
    </row>
    <row r="833" spans="1:43" x14ac:dyDescent="0.25">
      <c r="B833" s="12"/>
      <c r="C833" s="10"/>
      <c r="V833" s="17"/>
      <c r="X833" s="12"/>
      <c r="Y833" s="10"/>
    </row>
    <row r="834" spans="1:43" x14ac:dyDescent="0.25">
      <c r="B834" s="12"/>
      <c r="C834" s="10"/>
      <c r="V834" s="17"/>
      <c r="X834" s="12"/>
      <c r="Y834" s="10"/>
    </row>
    <row r="835" spans="1:43" x14ac:dyDescent="0.25">
      <c r="B835" s="11"/>
      <c r="C835" s="10"/>
      <c r="V835" s="17"/>
      <c r="X835" s="11"/>
      <c r="Y835" s="10"/>
    </row>
    <row r="836" spans="1:43" x14ac:dyDescent="0.25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 x14ac:dyDescent="0.25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 x14ac:dyDescent="0.25">
      <c r="E838" s="1" t="s">
        <v>19</v>
      </c>
      <c r="V838" s="17"/>
      <c r="AA838" s="1" t="s">
        <v>19</v>
      </c>
    </row>
    <row r="839" spans="1:43" x14ac:dyDescent="0.25">
      <c r="V839" s="17"/>
    </row>
    <row r="840" spans="1:43" x14ac:dyDescent="0.25">
      <c r="V840" s="17"/>
    </row>
    <row r="841" spans="1:43" x14ac:dyDescent="0.25">
      <c r="V841" s="17"/>
    </row>
    <row r="842" spans="1:43" x14ac:dyDescent="0.25">
      <c r="V842" s="17"/>
    </row>
    <row r="843" spans="1:43" x14ac:dyDescent="0.25">
      <c r="V843" s="17"/>
    </row>
    <row r="844" spans="1:43" x14ac:dyDescent="0.25">
      <c r="V844" s="17"/>
    </row>
    <row r="845" spans="1:43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 x14ac:dyDescent="0.2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 x14ac:dyDescent="0.2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 x14ac:dyDescent="0.25">
      <c r="V848" s="17"/>
    </row>
    <row r="849" spans="2:41" x14ac:dyDescent="0.25">
      <c r="H849" s="225" t="s">
        <v>30</v>
      </c>
      <c r="I849" s="225"/>
      <c r="J849" s="225"/>
      <c r="V849" s="17"/>
      <c r="AA849" s="242" t="s">
        <v>31</v>
      </c>
      <c r="AB849" s="242"/>
      <c r="AC849" s="242"/>
    </row>
    <row r="850" spans="2:41" x14ac:dyDescent="0.25">
      <c r="H850" s="225"/>
      <c r="I850" s="225"/>
      <c r="J850" s="225"/>
      <c r="V850" s="17"/>
      <c r="AA850" s="242"/>
      <c r="AB850" s="242"/>
      <c r="AC850" s="242"/>
    </row>
    <row r="851" spans="2:41" ht="23.25" x14ac:dyDescent="0.35">
      <c r="B851" s="24" t="s">
        <v>70</v>
      </c>
      <c r="V851" s="17"/>
      <c r="X851" s="198" t="s">
        <v>70</v>
      </c>
    </row>
    <row r="852" spans="2:41" ht="26.25" x14ac:dyDescent="0.4">
      <c r="B852" s="23" t="s">
        <v>32</v>
      </c>
      <c r="C852" s="20">
        <f>IF(X809="PAGADO",0,C814)</f>
        <v>-2229.69</v>
      </c>
      <c r="E852" s="226" t="s">
        <v>204</v>
      </c>
      <c r="F852" s="226"/>
      <c r="G852" s="226"/>
      <c r="H852" s="226"/>
      <c r="V852" s="17"/>
      <c r="X852" s="199" t="s">
        <v>32</v>
      </c>
      <c r="Y852" s="20">
        <f>IF(B1644="PAGADO",0,C857)</f>
        <v>-2066.6309999999999</v>
      </c>
      <c r="AA852" s="243" t="s">
        <v>204</v>
      </c>
      <c r="AB852" s="243"/>
      <c r="AC852" s="243"/>
      <c r="AD852" s="243"/>
      <c r="AK852" s="236" t="s">
        <v>10</v>
      </c>
      <c r="AL852" s="236"/>
      <c r="AM852" s="236"/>
      <c r="AN852" s="236"/>
    </row>
    <row r="853" spans="2:41" x14ac:dyDescent="0.25">
      <c r="B853" s="1" t="s">
        <v>0</v>
      </c>
      <c r="C853" s="19">
        <f>H868</f>
        <v>980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2090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>
        <v>45168</v>
      </c>
      <c r="F854" s="3" t="s">
        <v>199</v>
      </c>
      <c r="G854" s="3" t="s">
        <v>203</v>
      </c>
      <c r="H854" s="5">
        <v>580</v>
      </c>
      <c r="N854" s="25">
        <v>45216</v>
      </c>
      <c r="O854" s="3" t="s">
        <v>110</v>
      </c>
      <c r="P854" s="3"/>
      <c r="Q854" s="3"/>
      <c r="R854" s="18">
        <v>66.83</v>
      </c>
      <c r="S854" s="3"/>
      <c r="V854" s="17"/>
      <c r="Y854" s="20"/>
      <c r="AA854" s="4">
        <v>45187</v>
      </c>
      <c r="AB854" s="3" t="s">
        <v>1570</v>
      </c>
      <c r="AC854" s="3" t="s">
        <v>275</v>
      </c>
      <c r="AD854" s="5">
        <v>160</v>
      </c>
      <c r="AJ854" s="25">
        <v>45218</v>
      </c>
      <c r="AK854" s="3" t="s">
        <v>431</v>
      </c>
      <c r="AL854" s="3"/>
      <c r="AM854" s="3"/>
      <c r="AN854" s="18">
        <v>280</v>
      </c>
      <c r="AO854" s="3"/>
    </row>
    <row r="855" spans="2:41" x14ac:dyDescent="0.25">
      <c r="B855" s="1" t="s">
        <v>24</v>
      </c>
      <c r="C855" s="19">
        <f>IF(C852&gt;0,C852+C853,C853)</f>
        <v>980</v>
      </c>
      <c r="E855" s="4">
        <v>45194</v>
      </c>
      <c r="F855" s="3" t="s">
        <v>412</v>
      </c>
      <c r="G855" s="3" t="s">
        <v>200</v>
      </c>
      <c r="H855" s="5">
        <v>200</v>
      </c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IF(Y852&gt;0,Y852+Y853,Y853)</f>
        <v>2090</v>
      </c>
      <c r="AA855" s="4">
        <v>45190</v>
      </c>
      <c r="AB855" s="3" t="s">
        <v>1570</v>
      </c>
      <c r="AC855" s="3" t="s">
        <v>275</v>
      </c>
      <c r="AD855" s="5">
        <v>210</v>
      </c>
      <c r="AJ855" s="25">
        <v>45222</v>
      </c>
      <c r="AK855" s="3" t="s">
        <v>431</v>
      </c>
      <c r="AL855" s="3"/>
      <c r="AM855" s="3"/>
      <c r="AN855" s="18">
        <v>240</v>
      </c>
      <c r="AO855" s="3"/>
    </row>
    <row r="856" spans="2:41" x14ac:dyDescent="0.25">
      <c r="B856" s="1" t="s">
        <v>9</v>
      </c>
      <c r="C856" s="20">
        <f>C877</f>
        <v>3046.6309999999999</v>
      </c>
      <c r="E856" s="4">
        <v>45198</v>
      </c>
      <c r="F856" s="3" t="s">
        <v>412</v>
      </c>
      <c r="G856" s="3" t="s">
        <v>200</v>
      </c>
      <c r="H856" s="5">
        <v>200</v>
      </c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Y877</f>
        <v>2756.6309999999999</v>
      </c>
      <c r="AA856" s="4">
        <v>45220</v>
      </c>
      <c r="AB856" s="3" t="s">
        <v>1570</v>
      </c>
      <c r="AC856" s="3" t="s">
        <v>275</v>
      </c>
      <c r="AD856" s="5">
        <v>580</v>
      </c>
      <c r="AJ856" s="25">
        <v>45222</v>
      </c>
      <c r="AK856" s="3" t="s">
        <v>1385</v>
      </c>
      <c r="AL856" s="3"/>
      <c r="AM856" s="3"/>
      <c r="AN856" s="18">
        <v>100</v>
      </c>
      <c r="AO856" s="3"/>
    </row>
    <row r="857" spans="2:41" x14ac:dyDescent="0.25">
      <c r="B857" s="6" t="s">
        <v>26</v>
      </c>
      <c r="C857" s="21">
        <f>C855-C856</f>
        <v>-2066.6309999999999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>
        <f>Y855-Y856</f>
        <v>-666.63099999999986</v>
      </c>
      <c r="AA857" s="4">
        <v>45196</v>
      </c>
      <c r="AB857" s="3" t="s">
        <v>85</v>
      </c>
      <c r="AC857" s="3" t="s">
        <v>86</v>
      </c>
      <c r="AD857" s="5">
        <v>200</v>
      </c>
      <c r="AJ857" s="25">
        <v>45223</v>
      </c>
      <c r="AK857" s="3" t="s">
        <v>110</v>
      </c>
      <c r="AL857" s="3"/>
      <c r="AM857" s="3"/>
      <c r="AN857" s="18">
        <v>70</v>
      </c>
      <c r="AO857" s="3"/>
    </row>
    <row r="858" spans="2:41" x14ac:dyDescent="0.25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44" t="str">
        <f>IF(Y857&lt;0,"NO PAGAR","COBRAR'")</f>
        <v>NO PAGAR</v>
      </c>
      <c r="Y858" s="244"/>
      <c r="AA858" s="4">
        <v>45203</v>
      </c>
      <c r="AB858" s="3" t="s">
        <v>85</v>
      </c>
      <c r="AC858" s="3" t="s">
        <v>86</v>
      </c>
      <c r="AD858" s="5">
        <v>150</v>
      </c>
      <c r="AJ858" s="3"/>
      <c r="AK858" s="3"/>
      <c r="AL858" s="3"/>
      <c r="AM858" s="3"/>
      <c r="AN858" s="18"/>
      <c r="AO858" s="3"/>
    </row>
    <row r="859" spans="2:41" ht="23.25" x14ac:dyDescent="0.35">
      <c r="B859" s="228" t="str">
        <f>IF(C857&lt;0,"NO PAGAR","COBRAR'")</f>
        <v>NO PAGAR</v>
      </c>
      <c r="C859" s="228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>
        <v>45205</v>
      </c>
      <c r="AB859" s="3" t="s">
        <v>85</v>
      </c>
      <c r="AC859" s="3" t="s">
        <v>86</v>
      </c>
      <c r="AD859" s="5">
        <v>200</v>
      </c>
      <c r="AJ859" s="3"/>
      <c r="AK859" s="3"/>
      <c r="AL859" s="3"/>
      <c r="AM859" s="3"/>
      <c r="AN859" s="18"/>
      <c r="AO859" s="3"/>
    </row>
    <row r="860" spans="2:41" x14ac:dyDescent="0.25">
      <c r="B860" s="219" t="s">
        <v>9</v>
      </c>
      <c r="C860" s="2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9" t="s">
        <v>9</v>
      </c>
      <c r="Y860" s="220"/>
      <c r="AA860" s="4">
        <v>45208</v>
      </c>
      <c r="AB860" s="3" t="s">
        <v>85</v>
      </c>
      <c r="AC860" s="3" t="s">
        <v>86</v>
      </c>
      <c r="AD860" s="5">
        <v>200</v>
      </c>
      <c r="AJ860" s="3"/>
      <c r="AK860" s="3"/>
      <c r="AL860" s="3"/>
      <c r="AM860" s="3"/>
      <c r="AN860" s="18"/>
      <c r="AO860" s="3"/>
    </row>
    <row r="861" spans="2:41" x14ac:dyDescent="0.25">
      <c r="B861" s="9" t="str">
        <f>IF(Y814&lt;0,"SALDO ADELANTADO","SALDO A FAVOR '")</f>
        <v>SALDO ADELANTADO</v>
      </c>
      <c r="C861" s="10">
        <f>IF(Y814&lt;=0,Y814*-1)</f>
        <v>2508.79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tr">
        <f>IF(C857&lt;0,"SALDO ADELANTADO","SALDO A FAVOR'")</f>
        <v>SALDO ADELANTADO</v>
      </c>
      <c r="Y861" s="10">
        <f>IF(C857&lt;=0,C857*-1)</f>
        <v>2066.6309999999999</v>
      </c>
      <c r="AA861" s="4">
        <v>45212</v>
      </c>
      <c r="AB861" s="3" t="s">
        <v>85</v>
      </c>
      <c r="AC861" s="3" t="s">
        <v>86</v>
      </c>
      <c r="AD861" s="5">
        <v>200</v>
      </c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R870</f>
        <v>66.83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690</v>
      </c>
      <c r="AA862" s="4">
        <v>45155</v>
      </c>
      <c r="AB862" s="3" t="s">
        <v>168</v>
      </c>
      <c r="AC862" s="3" t="s">
        <v>152</v>
      </c>
      <c r="AD862" s="5">
        <v>190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221" t="s">
        <v>7</v>
      </c>
      <c r="F868" s="222"/>
      <c r="G868" s="223"/>
      <c r="H868" s="5">
        <f>SUM(H854:H867)</f>
        <v>980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221" t="s">
        <v>7</v>
      </c>
      <c r="AB868" s="222"/>
      <c r="AC868" s="223"/>
      <c r="AD868" s="5">
        <f>SUM(AD854:AD867)</f>
        <v>2090</v>
      </c>
      <c r="AJ868" s="3"/>
      <c r="AK868" s="3"/>
      <c r="AL868" s="3"/>
      <c r="AM868" s="3"/>
      <c r="AN868" s="18"/>
      <c r="AO868" s="3"/>
    </row>
    <row r="869" spans="2:41" x14ac:dyDescent="0.25">
      <c r="B869" s="11" t="s">
        <v>1560</v>
      </c>
      <c r="C869" s="10">
        <f>R876</f>
        <v>471.01099999999997</v>
      </c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221" t="s">
        <v>7</v>
      </c>
      <c r="O870" s="222"/>
      <c r="P870" s="222"/>
      <c r="Q870" s="223"/>
      <c r="R870" s="18">
        <f>SUM(R854:R869)</f>
        <v>66.83</v>
      </c>
      <c r="S870" s="3"/>
      <c r="V870" s="17"/>
      <c r="X870" s="11"/>
      <c r="Y870" s="10"/>
      <c r="AJ870" s="221" t="s">
        <v>7</v>
      </c>
      <c r="AK870" s="222"/>
      <c r="AL870" s="222"/>
      <c r="AM870" s="223"/>
      <c r="AN870" s="18">
        <f>SUM(AN854:AN869)</f>
        <v>690</v>
      </c>
      <c r="AO870" s="3"/>
    </row>
    <row r="871" spans="2:41" x14ac:dyDescent="0.25">
      <c r="B871" s="12"/>
      <c r="C871" s="10"/>
      <c r="N871" t="s">
        <v>1556</v>
      </c>
      <c r="O871" s="196">
        <v>44995</v>
      </c>
      <c r="P871" t="s">
        <v>466</v>
      </c>
      <c r="Q871" t="s">
        <v>474</v>
      </c>
      <c r="R871">
        <v>80</v>
      </c>
      <c r="S871">
        <v>45.712000000000003</v>
      </c>
      <c r="V871" s="17"/>
      <c r="X871" s="11"/>
      <c r="Y871" s="10"/>
    </row>
    <row r="872" spans="2:41" x14ac:dyDescent="0.25">
      <c r="B872" s="12"/>
      <c r="C872" s="10"/>
      <c r="N872" t="s">
        <v>1556</v>
      </c>
      <c r="O872" s="196">
        <v>45148</v>
      </c>
      <c r="P872" t="s">
        <v>466</v>
      </c>
      <c r="Q872" t="s">
        <v>474</v>
      </c>
      <c r="R872">
        <v>108</v>
      </c>
      <c r="S872">
        <v>61.713999999999999</v>
      </c>
      <c r="V872" s="17"/>
      <c r="X872" s="11"/>
      <c r="Y872" s="10"/>
    </row>
    <row r="873" spans="2:41" x14ac:dyDescent="0.25">
      <c r="B873" s="12"/>
      <c r="C873" s="10"/>
      <c r="E873" s="14"/>
      <c r="N873" t="s">
        <v>1556</v>
      </c>
      <c r="O873" s="196">
        <v>45270</v>
      </c>
      <c r="P873" t="s">
        <v>466</v>
      </c>
      <c r="Q873" t="s">
        <v>474</v>
      </c>
      <c r="R873">
        <v>92</v>
      </c>
      <c r="S873">
        <v>52.57</v>
      </c>
      <c r="V873" s="17"/>
      <c r="X873" s="11"/>
      <c r="Y873" s="10"/>
      <c r="AA873" s="14"/>
    </row>
    <row r="874" spans="2:41" x14ac:dyDescent="0.25">
      <c r="B874" s="12"/>
      <c r="C874" s="10"/>
      <c r="N874" t="s">
        <v>1556</v>
      </c>
      <c r="O874" s="196">
        <v>45270</v>
      </c>
      <c r="P874" t="s">
        <v>466</v>
      </c>
      <c r="Q874" t="s">
        <v>474</v>
      </c>
      <c r="R874">
        <v>116.011</v>
      </c>
      <c r="S874">
        <v>66.292000000000002</v>
      </c>
      <c r="V874" s="17"/>
      <c r="X874" s="11"/>
      <c r="Y874" s="10"/>
    </row>
    <row r="875" spans="2:41" x14ac:dyDescent="0.25">
      <c r="B875" s="12"/>
      <c r="C875" s="10"/>
      <c r="N875" t="s">
        <v>1556</v>
      </c>
      <c r="O875" t="s">
        <v>1557</v>
      </c>
      <c r="P875" t="s">
        <v>466</v>
      </c>
      <c r="Q875" t="s">
        <v>474</v>
      </c>
      <c r="R875">
        <v>75</v>
      </c>
      <c r="S875">
        <v>42.856999999999999</v>
      </c>
      <c r="V875" s="17"/>
      <c r="X875" s="11"/>
      <c r="Y875" s="10"/>
    </row>
    <row r="876" spans="2:41" x14ac:dyDescent="0.25">
      <c r="B876" s="12"/>
      <c r="C876" s="10"/>
      <c r="R876">
        <f>SUM(R871:R875)</f>
        <v>471.01099999999997</v>
      </c>
      <c r="V876" s="17"/>
      <c r="X876" s="11"/>
      <c r="Y876" s="10"/>
    </row>
    <row r="877" spans="2:41" x14ac:dyDescent="0.25">
      <c r="B877" s="15" t="s">
        <v>18</v>
      </c>
      <c r="C877" s="16">
        <f>SUM(C861:C876)</f>
        <v>3046.6309999999999</v>
      </c>
      <c r="D877" t="s">
        <v>22</v>
      </c>
      <c r="E877" t="s">
        <v>21</v>
      </c>
      <c r="V877" s="17"/>
      <c r="X877" s="15" t="s">
        <v>18</v>
      </c>
      <c r="Y877" s="16">
        <f>SUM(Y861:Y876)</f>
        <v>2756.6309999999999</v>
      </c>
      <c r="Z877" t="s">
        <v>22</v>
      </c>
      <c r="AA877" t="s">
        <v>21</v>
      </c>
    </row>
    <row r="878" spans="2:41" x14ac:dyDescent="0.25">
      <c r="E878" s="1" t="s">
        <v>19</v>
      </c>
      <c r="V878" s="17"/>
      <c r="AA878" s="1" t="s">
        <v>19</v>
      </c>
    </row>
    <row r="879" spans="2:41" x14ac:dyDescent="0.25">
      <c r="V879" s="17"/>
    </row>
    <row r="880" spans="2:41" x14ac:dyDescent="0.25">
      <c r="V880" s="17"/>
    </row>
    <row r="881" spans="8:31" x14ac:dyDescent="0.25">
      <c r="V881" s="17"/>
    </row>
    <row r="882" spans="8:31" x14ac:dyDescent="0.25">
      <c r="V882" s="17"/>
    </row>
    <row r="883" spans="8:31" x14ac:dyDescent="0.25">
      <c r="V883" s="17"/>
    </row>
    <row r="884" spans="8:31" x14ac:dyDescent="0.25">
      <c r="V884" s="17"/>
    </row>
    <row r="885" spans="8:31" x14ac:dyDescent="0.25">
      <c r="V885" s="17"/>
    </row>
    <row r="886" spans="8:31" x14ac:dyDescent="0.25">
      <c r="V886" s="17"/>
    </row>
    <row r="887" spans="8:31" x14ac:dyDescent="0.25">
      <c r="V887" s="17"/>
    </row>
    <row r="888" spans="8:31" x14ac:dyDescent="0.25">
      <c r="V888" s="17"/>
    </row>
    <row r="889" spans="8:31" x14ac:dyDescent="0.25">
      <c r="V889" s="17"/>
    </row>
    <row r="890" spans="8:31" x14ac:dyDescent="0.25">
      <c r="V890" s="17"/>
    </row>
    <row r="891" spans="8:31" x14ac:dyDescent="0.25">
      <c r="V891" s="17"/>
    </row>
    <row r="892" spans="8:31" x14ac:dyDescent="0.25">
      <c r="V892" s="17"/>
      <c r="AC892" s="224" t="s">
        <v>29</v>
      </c>
      <c r="AD892" s="224"/>
      <c r="AE892" s="224"/>
    </row>
    <row r="893" spans="8:31" x14ac:dyDescent="0.25">
      <c r="H893" s="225" t="s">
        <v>28</v>
      </c>
      <c r="I893" s="225"/>
      <c r="J893" s="225"/>
      <c r="V893" s="17"/>
      <c r="AC893" s="224"/>
      <c r="AD893" s="224"/>
      <c r="AE893" s="224"/>
    </row>
    <row r="894" spans="8:31" x14ac:dyDescent="0.25">
      <c r="H894" s="225"/>
      <c r="I894" s="225"/>
      <c r="J894" s="225"/>
      <c r="V894" s="17"/>
      <c r="AC894" s="224"/>
      <c r="AD894" s="224"/>
      <c r="AE894" s="224"/>
    </row>
    <row r="895" spans="8:31" x14ac:dyDescent="0.25">
      <c r="V895" s="17"/>
    </row>
    <row r="896" spans="8:31" x14ac:dyDescent="0.25">
      <c r="V896" s="17"/>
    </row>
    <row r="897" spans="2:41" ht="23.25" x14ac:dyDescent="0.35">
      <c r="B897" s="22" t="s">
        <v>71</v>
      </c>
      <c r="V897" s="17"/>
      <c r="X897" s="22" t="s">
        <v>71</v>
      </c>
    </row>
    <row r="898" spans="2:41" ht="23.25" x14ac:dyDescent="0.35">
      <c r="B898" s="23" t="s">
        <v>32</v>
      </c>
      <c r="C898" s="20">
        <f>IF(X852="PAGADO",0,Y857)</f>
        <v>-666.63099999999986</v>
      </c>
      <c r="E898" s="226" t="s">
        <v>204</v>
      </c>
      <c r="F898" s="226"/>
      <c r="G898" s="226"/>
      <c r="H898" s="226"/>
      <c r="V898" s="17"/>
      <c r="X898" s="23" t="s">
        <v>32</v>
      </c>
      <c r="Y898" s="20">
        <f>IF(B898="PAGADO",0,C903)</f>
        <v>-387.92099999999982</v>
      </c>
      <c r="AA898" s="226" t="s">
        <v>204</v>
      </c>
      <c r="AB898" s="226"/>
      <c r="AC898" s="226"/>
      <c r="AD898" s="226"/>
    </row>
    <row r="899" spans="2:41" x14ac:dyDescent="0.25">
      <c r="B899" s="1" t="s">
        <v>0</v>
      </c>
      <c r="C899" s="19">
        <f>H914</f>
        <v>1400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570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>
        <v>45226</v>
      </c>
      <c r="F900" s="3" t="s">
        <v>1614</v>
      </c>
      <c r="G900" s="3" t="s">
        <v>261</v>
      </c>
      <c r="H900" s="5">
        <v>210</v>
      </c>
      <c r="N900" s="25">
        <v>45226</v>
      </c>
      <c r="O900" s="3" t="s">
        <v>110</v>
      </c>
      <c r="P900" s="3"/>
      <c r="Q900" s="3"/>
      <c r="R900" s="18">
        <v>280</v>
      </c>
      <c r="S900" s="3"/>
      <c r="V900" s="17"/>
      <c r="Y900" s="20"/>
      <c r="AA900" s="4">
        <v>45202</v>
      </c>
      <c r="AB900" s="3" t="s">
        <v>1206</v>
      </c>
      <c r="AC900" s="3" t="s">
        <v>1209</v>
      </c>
      <c r="AD900" s="5">
        <v>285</v>
      </c>
      <c r="AJ900" s="25">
        <v>45237</v>
      </c>
      <c r="AK900" s="3" t="s">
        <v>110</v>
      </c>
      <c r="AL900" s="3"/>
      <c r="AM900" s="3"/>
      <c r="AN900" s="18">
        <v>500</v>
      </c>
      <c r="AO900" s="3"/>
    </row>
    <row r="901" spans="2:41" x14ac:dyDescent="0.25">
      <c r="B901" s="1" t="s">
        <v>24</v>
      </c>
      <c r="C901" s="19">
        <f>IF(C898&gt;0,C898+C899,C899)</f>
        <v>1400</v>
      </c>
      <c r="E901" s="4">
        <v>45217</v>
      </c>
      <c r="F901" s="3" t="s">
        <v>412</v>
      </c>
      <c r="G901" s="3" t="s">
        <v>200</v>
      </c>
      <c r="H901" s="5">
        <v>200</v>
      </c>
      <c r="N901" s="25">
        <v>45231</v>
      </c>
      <c r="O901" s="3" t="s">
        <v>110</v>
      </c>
      <c r="P901" s="3"/>
      <c r="Q901" s="3"/>
      <c r="R901" s="18">
        <v>445</v>
      </c>
      <c r="S901" s="3"/>
      <c r="V901" s="17"/>
      <c r="X901" s="1" t="s">
        <v>24</v>
      </c>
      <c r="Y901" s="19">
        <f>IF(Y898&gt;0,Y899+Y898,Y899)</f>
        <v>570</v>
      </c>
      <c r="AA901" s="4">
        <v>45207</v>
      </c>
      <c r="AB901" s="3" t="s">
        <v>1206</v>
      </c>
      <c r="AC901" s="3" t="s">
        <v>1209</v>
      </c>
      <c r="AD901" s="5">
        <v>285</v>
      </c>
      <c r="AJ901" s="25">
        <v>45237</v>
      </c>
      <c r="AK901" s="3" t="s">
        <v>1641</v>
      </c>
      <c r="AL901" s="3"/>
      <c r="AM901" s="3"/>
      <c r="AN901" s="18">
        <v>50</v>
      </c>
      <c r="AO901" s="3"/>
    </row>
    <row r="902" spans="2:41" x14ac:dyDescent="0.25">
      <c r="B902" s="1" t="s">
        <v>9</v>
      </c>
      <c r="C902" s="20">
        <f>C925</f>
        <v>1787.9209999999998</v>
      </c>
      <c r="E902" s="4">
        <v>45210</v>
      </c>
      <c r="F902" s="3" t="s">
        <v>199</v>
      </c>
      <c r="G902" s="3" t="s">
        <v>1618</v>
      </c>
      <c r="H902" s="5">
        <v>580</v>
      </c>
      <c r="N902" s="25">
        <v>45200</v>
      </c>
      <c r="O902" s="3" t="s">
        <v>110</v>
      </c>
      <c r="P902" s="3"/>
      <c r="Q902" s="3"/>
      <c r="R902" s="18">
        <v>120</v>
      </c>
      <c r="S902" s="3"/>
      <c r="V902" s="17"/>
      <c r="X902" s="1" t="s">
        <v>9</v>
      </c>
      <c r="Y902" s="20">
        <f>Y925</f>
        <v>1445.6809999999998</v>
      </c>
      <c r="AA902" s="4"/>
      <c r="AB902" s="3"/>
      <c r="AC902" s="3"/>
      <c r="AD902" s="5"/>
      <c r="AJ902" s="25">
        <v>45238</v>
      </c>
      <c r="AK902" s="3" t="s">
        <v>1535</v>
      </c>
      <c r="AL902" s="3"/>
      <c r="AM902" s="3"/>
      <c r="AN902" s="159">
        <v>59.1</v>
      </c>
      <c r="AO902" s="3"/>
    </row>
    <row r="903" spans="2:41" x14ac:dyDescent="0.25">
      <c r="B903" s="6" t="s">
        <v>25</v>
      </c>
      <c r="C903" s="21">
        <f>C901-C902</f>
        <v>-387.92099999999982</v>
      </c>
      <c r="E903" s="4">
        <v>45169</v>
      </c>
      <c r="F903" s="3" t="s">
        <v>1621</v>
      </c>
      <c r="G903" s="3"/>
      <c r="H903" s="5">
        <v>100</v>
      </c>
      <c r="N903" s="3"/>
      <c r="O903" s="3"/>
      <c r="P903" s="3"/>
      <c r="Q903" s="3"/>
      <c r="R903" s="18"/>
      <c r="S903" s="3"/>
      <c r="V903" s="17"/>
      <c r="X903" s="6" t="s">
        <v>8</v>
      </c>
      <c r="Y903" s="21">
        <f>Y901-Y902</f>
        <v>-875.68099999999981</v>
      </c>
      <c r="AA903" s="4"/>
      <c r="AB903" s="3"/>
      <c r="AC903" s="3"/>
      <c r="AD903" s="5"/>
      <c r="AJ903" s="25">
        <v>45240</v>
      </c>
      <c r="AK903" s="3" t="s">
        <v>431</v>
      </c>
      <c r="AL903" s="3"/>
      <c r="AM903" s="3"/>
      <c r="AN903" s="18">
        <v>400</v>
      </c>
      <c r="AO903" s="3"/>
    </row>
    <row r="904" spans="2:41" ht="26.25" x14ac:dyDescent="0.4">
      <c r="B904" s="227" t="str">
        <f>IF(C903&lt;0,"NO PAGAR","COBRAR")</f>
        <v>NO PAGAR</v>
      </c>
      <c r="C904" s="227"/>
      <c r="E904" s="4">
        <v>45230</v>
      </c>
      <c r="F904" s="3" t="s">
        <v>1622</v>
      </c>
      <c r="G904" s="3" t="s">
        <v>200</v>
      </c>
      <c r="H904" s="5">
        <v>310</v>
      </c>
      <c r="N904" s="3"/>
      <c r="O904" s="3"/>
      <c r="P904" s="3"/>
      <c r="Q904" s="3"/>
      <c r="R904" s="18"/>
      <c r="S904" s="3"/>
      <c r="V904" s="17"/>
      <c r="X904" s="227" t="str">
        <f>IF(Y903&lt;0,"NO PAGAR","COBRAR")</f>
        <v>NO PAGAR</v>
      </c>
      <c r="Y904" s="227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219" t="s">
        <v>9</v>
      </c>
      <c r="C905" s="2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9" t="s">
        <v>9</v>
      </c>
      <c r="Y905" s="2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IF(C939&lt;0,"SALDO A FAVOR","SALDO ADELANTAD0'")</f>
        <v>SALDO ADELANTAD0'</v>
      </c>
      <c r="C906" s="10">
        <f>IF(Y857&lt;=0,Y857*-1)</f>
        <v>666.63099999999986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IF(C903&lt;0,"SALDO ADELANTADO","SALDO A FAVOR'")</f>
        <v>SALDO ADELANTADO</v>
      </c>
      <c r="Y906" s="10">
        <f>IF(C903&lt;=0,C903*-1)</f>
        <v>387.92099999999982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R916</f>
        <v>845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AN916</f>
        <v>1009.1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>
        <v>20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1788</v>
      </c>
      <c r="Y913" s="10">
        <v>48.66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1637</v>
      </c>
      <c r="C914" s="10">
        <f>R919</f>
        <v>106.28999999999999</v>
      </c>
      <c r="E914" s="221" t="s">
        <v>7</v>
      </c>
      <c r="F914" s="222"/>
      <c r="G914" s="223"/>
      <c r="H914" s="5">
        <f>SUM(H900:H913)</f>
        <v>1400</v>
      </c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221" t="s">
        <v>7</v>
      </c>
      <c r="AB914" s="222"/>
      <c r="AC914" s="223"/>
      <c r="AD914" s="5">
        <f>SUM(AD900:AD913)</f>
        <v>570</v>
      </c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2"/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221" t="s">
        <v>7</v>
      </c>
      <c r="O916" s="222"/>
      <c r="P916" s="222"/>
      <c r="Q916" s="223"/>
      <c r="R916" s="18">
        <f>SUM(R900:R915)</f>
        <v>845</v>
      </c>
      <c r="S916" s="3"/>
      <c r="V916" s="17"/>
      <c r="X916" s="12"/>
      <c r="Y916" s="10"/>
      <c r="AJ916" s="221" t="s">
        <v>7</v>
      </c>
      <c r="AK916" s="222"/>
      <c r="AL916" s="222"/>
      <c r="AM916" s="223"/>
      <c r="AN916" s="18">
        <f>SUM(AN900:AN915)</f>
        <v>1009.1</v>
      </c>
      <c r="AO916" s="3"/>
    </row>
    <row r="917" spans="2:41" x14ac:dyDescent="0.25">
      <c r="B917" s="12"/>
      <c r="C917" s="10"/>
      <c r="N917" s="125" t="s">
        <v>466</v>
      </c>
      <c r="O917" s="125" t="s">
        <v>468</v>
      </c>
      <c r="P917" s="126">
        <v>45219.494143520002</v>
      </c>
      <c r="Q917" s="127">
        <v>41.716000000000001</v>
      </c>
      <c r="R917" s="127">
        <v>73</v>
      </c>
      <c r="V917" s="17"/>
      <c r="X917" s="12"/>
      <c r="Y917" s="10"/>
    </row>
    <row r="918" spans="2:41" x14ac:dyDescent="0.25">
      <c r="B918" s="12"/>
      <c r="C918" s="10"/>
      <c r="N918" s="125" t="s">
        <v>466</v>
      </c>
      <c r="O918" s="125" t="s">
        <v>468</v>
      </c>
      <c r="P918" s="126">
        <v>45219.522280090001</v>
      </c>
      <c r="Q918" s="127">
        <v>19.023</v>
      </c>
      <c r="R918" s="127">
        <v>33.29</v>
      </c>
      <c r="V918" s="17"/>
      <c r="X918" s="12"/>
      <c r="Y918" s="10"/>
    </row>
    <row r="919" spans="2:41" x14ac:dyDescent="0.25">
      <c r="B919" s="12"/>
      <c r="C919" s="10"/>
      <c r="E919" s="14"/>
      <c r="R919" s="187">
        <f>SUM(R917:R918)</f>
        <v>106.28999999999999</v>
      </c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1787.9209999999998</v>
      </c>
      <c r="V925" s="17"/>
      <c r="X925" s="15" t="s">
        <v>18</v>
      </c>
      <c r="Y925" s="16">
        <f>SUM(Y906:Y924)</f>
        <v>1445.6809999999998</v>
      </c>
    </row>
    <row r="926" spans="2:41" x14ac:dyDescent="0.25">
      <c r="D926" t="s">
        <v>22</v>
      </c>
      <c r="E926" t="s">
        <v>21</v>
      </c>
      <c r="V926" s="17"/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1:43" x14ac:dyDescent="0.25">
      <c r="V929" s="17"/>
    </row>
    <row r="930" spans="1:43" x14ac:dyDescent="0.25">
      <c r="V930" s="17"/>
    </row>
    <row r="931" spans="1:43" x14ac:dyDescent="0.25">
      <c r="V931" s="17"/>
    </row>
    <row r="932" spans="1:43" x14ac:dyDescent="0.25">
      <c r="V932" s="17"/>
    </row>
    <row r="933" spans="1:43" x14ac:dyDescent="0.25">
      <c r="V933" s="17"/>
    </row>
    <row r="934" spans="1:43" x14ac:dyDescent="0.25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 x14ac:dyDescent="0.25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 x14ac:dyDescent="0.25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 x14ac:dyDescent="0.25">
      <c r="V937" s="17"/>
    </row>
    <row r="938" spans="1:43" x14ac:dyDescent="0.25">
      <c r="H938" s="225" t="s">
        <v>30</v>
      </c>
      <c r="I938" s="225"/>
      <c r="J938" s="225"/>
      <c r="V938" s="17"/>
      <c r="AA938" s="225" t="s">
        <v>31</v>
      </c>
      <c r="AB938" s="225"/>
      <c r="AC938" s="225"/>
    </row>
    <row r="939" spans="1:43" x14ac:dyDescent="0.25">
      <c r="H939" s="225"/>
      <c r="I939" s="225"/>
      <c r="J939" s="225"/>
      <c r="V939" s="17"/>
      <c r="AA939" s="225"/>
      <c r="AB939" s="225"/>
      <c r="AC939" s="225"/>
    </row>
    <row r="940" spans="1:43" x14ac:dyDescent="0.25">
      <c r="V940" s="17"/>
    </row>
    <row r="941" spans="1:43" x14ac:dyDescent="0.25">
      <c r="V941" s="17"/>
    </row>
    <row r="942" spans="1:43" ht="23.25" x14ac:dyDescent="0.35">
      <c r="B942" s="24" t="s">
        <v>73</v>
      </c>
      <c r="V942" s="17"/>
      <c r="X942" s="22" t="s">
        <v>71</v>
      </c>
    </row>
    <row r="943" spans="1:43" ht="23.25" x14ac:dyDescent="0.35">
      <c r="B943" s="23" t="s">
        <v>32</v>
      </c>
      <c r="C943" s="20">
        <f>IF(X898="PAGADO",0,C903)</f>
        <v>-387.92099999999982</v>
      </c>
      <c r="E943" s="226" t="s">
        <v>204</v>
      </c>
      <c r="F943" s="226"/>
      <c r="G943" s="226"/>
      <c r="H943" s="226"/>
      <c r="V943" s="17"/>
      <c r="X943" s="23" t="s">
        <v>32</v>
      </c>
      <c r="Y943" s="20">
        <f>IF(B1738="PAGADO",0,C948)</f>
        <v>-236.07099999999991</v>
      </c>
      <c r="AA943" s="226" t="s">
        <v>61</v>
      </c>
      <c r="AB943" s="226"/>
      <c r="AC943" s="226"/>
      <c r="AD943" s="226"/>
    </row>
    <row r="944" spans="1:43" x14ac:dyDescent="0.25">
      <c r="B944" s="1" t="s">
        <v>0</v>
      </c>
      <c r="C944" s="19">
        <f>H959</f>
        <v>1340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400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 x14ac:dyDescent="0.25">
      <c r="C945" s="20"/>
      <c r="E945" s="4">
        <v>45175</v>
      </c>
      <c r="F945" s="3" t="s">
        <v>1665</v>
      </c>
      <c r="G945" s="3" t="s">
        <v>200</v>
      </c>
      <c r="H945" s="5">
        <v>130</v>
      </c>
      <c r="N945" s="25">
        <v>45245</v>
      </c>
      <c r="O945" s="3" t="s">
        <v>110</v>
      </c>
      <c r="P945" s="3"/>
      <c r="Q945" s="3"/>
      <c r="R945" s="18">
        <v>145</v>
      </c>
      <c r="S945" s="3"/>
      <c r="V945" s="17"/>
      <c r="Y945" s="20"/>
      <c r="AA945" s="4">
        <v>45238</v>
      </c>
      <c r="AB945" s="3" t="s">
        <v>291</v>
      </c>
      <c r="AC945" s="3" t="s">
        <v>200</v>
      </c>
      <c r="AD945" s="5">
        <v>200</v>
      </c>
      <c r="AJ945" s="25">
        <v>45250</v>
      </c>
      <c r="AK945" s="3" t="s">
        <v>1693</v>
      </c>
      <c r="AL945" s="3"/>
      <c r="AM945" s="3"/>
      <c r="AN945" s="18">
        <v>169</v>
      </c>
      <c r="AO945" s="3"/>
    </row>
    <row r="946" spans="2:41" x14ac:dyDescent="0.25">
      <c r="B946" s="1" t="s">
        <v>24</v>
      </c>
      <c r="C946" s="19">
        <f>IF(C943&gt;0,C943+C944,C944)</f>
        <v>1340</v>
      </c>
      <c r="E946" s="4">
        <v>45198</v>
      </c>
      <c r="F946" s="3" t="s">
        <v>1614</v>
      </c>
      <c r="G946" s="3" t="s">
        <v>261</v>
      </c>
      <c r="H946" s="5">
        <v>210</v>
      </c>
      <c r="N946" s="25">
        <v>45245</v>
      </c>
      <c r="O946" s="3" t="s">
        <v>110</v>
      </c>
      <c r="P946" s="3"/>
      <c r="Q946" s="3"/>
      <c r="R946" s="18">
        <v>170</v>
      </c>
      <c r="S946" s="3"/>
      <c r="V946" s="17"/>
      <c r="X946" s="1" t="s">
        <v>24</v>
      </c>
      <c r="Y946" s="19">
        <f>IF(Y943&gt;0,Y943+Y944,Y944)</f>
        <v>400</v>
      </c>
      <c r="AA946" s="4">
        <v>45240</v>
      </c>
      <c r="AB946" s="3" t="s">
        <v>291</v>
      </c>
      <c r="AC946" s="3" t="s">
        <v>200</v>
      </c>
      <c r="AD946" s="5">
        <v>200</v>
      </c>
      <c r="AJ946" s="25">
        <v>45251</v>
      </c>
      <c r="AK946" s="3" t="s">
        <v>110</v>
      </c>
      <c r="AL946" s="3"/>
      <c r="AM946" s="3"/>
      <c r="AN946" s="18">
        <v>310</v>
      </c>
      <c r="AO946" s="3"/>
    </row>
    <row r="947" spans="2:41" x14ac:dyDescent="0.25">
      <c r="B947" s="1" t="s">
        <v>9</v>
      </c>
      <c r="C947" s="20">
        <f>C971</f>
        <v>1576.0709999999999</v>
      </c>
      <c r="E947" s="4">
        <v>45219</v>
      </c>
      <c r="F947" s="3" t="s">
        <v>412</v>
      </c>
      <c r="G947" s="3" t="s">
        <v>200</v>
      </c>
      <c r="H947" s="5">
        <v>200</v>
      </c>
      <c r="N947" s="25">
        <v>45246</v>
      </c>
      <c r="O947" s="3" t="s">
        <v>1687</v>
      </c>
      <c r="P947" s="3"/>
      <c r="Q947" s="3"/>
      <c r="R947" s="18">
        <v>285.39</v>
      </c>
      <c r="S947" s="3"/>
      <c r="V947" s="17"/>
      <c r="X947" s="1" t="s">
        <v>9</v>
      </c>
      <c r="Y947" s="20">
        <f>Y971</f>
        <v>1167.0809999999999</v>
      </c>
      <c r="AA947" s="4"/>
      <c r="AB947" s="3"/>
      <c r="AC947" s="3"/>
      <c r="AD947" s="5"/>
      <c r="AJ947" s="25">
        <v>45251</v>
      </c>
      <c r="AK947" s="3" t="s">
        <v>110</v>
      </c>
      <c r="AL947" s="3"/>
      <c r="AM947" s="3"/>
      <c r="AN947" s="18">
        <v>150</v>
      </c>
      <c r="AO947" s="3"/>
    </row>
    <row r="948" spans="2:41" x14ac:dyDescent="0.25">
      <c r="B948" s="6" t="s">
        <v>26</v>
      </c>
      <c r="C948" s="21">
        <f>C946-C947</f>
        <v>-236.07099999999991</v>
      </c>
      <c r="E948" s="4">
        <v>45222</v>
      </c>
      <c r="F948" s="3" t="s">
        <v>412</v>
      </c>
      <c r="G948" s="3" t="s">
        <v>200</v>
      </c>
      <c r="H948" s="5">
        <v>200</v>
      </c>
      <c r="N948" s="25">
        <v>45246</v>
      </c>
      <c r="O948" s="3" t="s">
        <v>1688</v>
      </c>
      <c r="P948" s="3"/>
      <c r="Q948" s="3"/>
      <c r="R948" s="18">
        <v>100</v>
      </c>
      <c r="S948" s="3"/>
      <c r="V948" s="17"/>
      <c r="X948" s="6" t="s">
        <v>27</v>
      </c>
      <c r="Y948" s="21">
        <f>Y946-Y947</f>
        <v>-767.0809999999999</v>
      </c>
      <c r="AA948" s="4"/>
      <c r="AB948" s="3"/>
      <c r="AC948" s="3"/>
      <c r="AD948" s="5"/>
      <c r="AJ948" s="25">
        <v>45251</v>
      </c>
      <c r="AK948" s="3" t="s">
        <v>110</v>
      </c>
      <c r="AL948" s="3"/>
      <c r="AM948" s="3"/>
      <c r="AN948" s="18">
        <v>110</v>
      </c>
      <c r="AO948" s="3"/>
    </row>
    <row r="949" spans="2:41" ht="23.25" x14ac:dyDescent="0.35">
      <c r="B949" s="6"/>
      <c r="C949" s="7"/>
      <c r="E949" s="4">
        <v>45224</v>
      </c>
      <c r="F949" s="3" t="s">
        <v>412</v>
      </c>
      <c r="G949" s="3" t="s">
        <v>200</v>
      </c>
      <c r="H949" s="5">
        <v>200</v>
      </c>
      <c r="N949" s="3"/>
      <c r="O949" s="3"/>
      <c r="P949" s="3"/>
      <c r="Q949" s="3"/>
      <c r="R949" s="18"/>
      <c r="S949" s="3"/>
      <c r="V949" s="17"/>
      <c r="X949" s="228" t="str">
        <f>IF(Y948&lt;0,"NO PAGAR","COBRAR'")</f>
        <v>NO PAGAR</v>
      </c>
      <c r="Y949" s="228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 x14ac:dyDescent="0.35">
      <c r="B950" s="228" t="str">
        <f>IF(C948&lt;0,"NO PAGAR","COBRAR'")</f>
        <v>NO PAGAR</v>
      </c>
      <c r="C950" s="228"/>
      <c r="E950" s="4">
        <v>45226</v>
      </c>
      <c r="F950" s="3" t="s">
        <v>412</v>
      </c>
      <c r="G950" s="3" t="s">
        <v>200</v>
      </c>
      <c r="H950" s="5">
        <v>200</v>
      </c>
      <c r="N950" s="3"/>
      <c r="O950" s="3"/>
      <c r="P950" s="3"/>
      <c r="Q950" s="3"/>
      <c r="R950" s="18"/>
      <c r="S950" s="3"/>
      <c r="V950" s="17"/>
      <c r="X950" s="6"/>
      <c r="Y950" s="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219" t="s">
        <v>9</v>
      </c>
      <c r="C951" s="220"/>
      <c r="E951" s="4">
        <v>45229</v>
      </c>
      <c r="F951" s="3" t="s">
        <v>412</v>
      </c>
      <c r="G951" s="3" t="s">
        <v>200</v>
      </c>
      <c r="H951" s="5">
        <v>200</v>
      </c>
      <c r="N951" s="3"/>
      <c r="O951" s="3"/>
      <c r="P951" s="3"/>
      <c r="Q951" s="3"/>
      <c r="R951" s="18"/>
      <c r="S951" s="3"/>
      <c r="V951" s="17"/>
      <c r="X951" s="219" t="s">
        <v>9</v>
      </c>
      <c r="Y951" s="22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9" t="str">
        <f>IF(Y903&lt;0,"SALDO ADELANTADO","SALDO A FAVOR '")</f>
        <v>SALDO ADELANTADO</v>
      </c>
      <c r="C952" s="10">
        <f>IF(Y903&lt;=0,Y903*-1)</f>
        <v>875.68099999999981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IF(C948&lt;0,"SALDO ADELANTADO","SALDO A FAVOR'")</f>
        <v>SALDO ADELANTADO</v>
      </c>
      <c r="Y952" s="10">
        <f>IF(C948&lt;=0,C948*-1)</f>
        <v>236.07099999999991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10</v>
      </c>
      <c r="C953" s="10">
        <f>R961</f>
        <v>700.39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AN961</f>
        <v>739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16</v>
      </c>
      <c r="C959" s="10"/>
      <c r="E959" s="221" t="s">
        <v>7</v>
      </c>
      <c r="F959" s="222"/>
      <c r="G959" s="223"/>
      <c r="H959" s="5">
        <f>SUM(H945:H958)</f>
        <v>1340</v>
      </c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221" t="s">
        <v>7</v>
      </c>
      <c r="AB959" s="222"/>
      <c r="AC959" s="223"/>
      <c r="AD959" s="5">
        <f>SUM(AD945:AD958)</f>
        <v>400</v>
      </c>
      <c r="AJ959" s="3"/>
      <c r="AK959" s="3"/>
      <c r="AL959" s="3"/>
      <c r="AM959" s="3"/>
      <c r="AN959" s="18"/>
      <c r="AO959" s="3"/>
    </row>
    <row r="960" spans="2:41" x14ac:dyDescent="0.25">
      <c r="B960" s="11" t="s">
        <v>17</v>
      </c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1" t="s">
        <v>17</v>
      </c>
      <c r="Y960" s="10">
        <f>AN964</f>
        <v>192.01</v>
      </c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 x14ac:dyDescent="0.25">
      <c r="B961" s="12"/>
      <c r="C961" s="10"/>
      <c r="N961" s="221" t="s">
        <v>7</v>
      </c>
      <c r="O961" s="222"/>
      <c r="P961" s="222"/>
      <c r="Q961" s="223"/>
      <c r="R961" s="18">
        <f>SUM(R945:R960)</f>
        <v>700.39</v>
      </c>
      <c r="S961" s="3"/>
      <c r="V961" s="17"/>
      <c r="X961" s="12"/>
      <c r="Y961" s="10"/>
      <c r="AJ961" s="221" t="s">
        <v>7</v>
      </c>
      <c r="AK961" s="222"/>
      <c r="AL961" s="222"/>
      <c r="AM961" s="223"/>
      <c r="AN961" s="18">
        <f>SUM(AN945:AN960)</f>
        <v>739</v>
      </c>
      <c r="AO961" s="3"/>
    </row>
    <row r="962" spans="2:41" x14ac:dyDescent="0.25">
      <c r="B962" s="12"/>
      <c r="C962" s="10"/>
      <c r="V962" s="17"/>
      <c r="X962" s="12"/>
      <c r="Y962" s="10"/>
      <c r="AJ962" t="s">
        <v>468</v>
      </c>
      <c r="AK962" t="s">
        <v>1556</v>
      </c>
      <c r="AL962" s="209">
        <v>45233</v>
      </c>
      <c r="AM962" t="s">
        <v>466</v>
      </c>
      <c r="AN962" s="210">
        <v>118</v>
      </c>
    </row>
    <row r="963" spans="2:41" x14ac:dyDescent="0.25">
      <c r="B963" s="12"/>
      <c r="C963" s="10"/>
      <c r="V963" s="17"/>
      <c r="X963" s="12"/>
      <c r="Y963" s="10"/>
      <c r="AJ963" t="s">
        <v>468</v>
      </c>
      <c r="AK963" t="s">
        <v>1556</v>
      </c>
      <c r="AL963" s="209">
        <v>45241</v>
      </c>
      <c r="AM963" t="s">
        <v>466</v>
      </c>
      <c r="AN963" s="210">
        <v>74.010000000000005</v>
      </c>
    </row>
    <row r="964" spans="2:41" x14ac:dyDescent="0.25">
      <c r="B964" s="12"/>
      <c r="C964" s="10"/>
      <c r="E964" s="14"/>
      <c r="V964" s="17"/>
      <c r="X964" s="12"/>
      <c r="Y964" s="10"/>
      <c r="AA964" s="14"/>
      <c r="AN964" s="116">
        <f>SUM(AN962:AN963)</f>
        <v>192.01</v>
      </c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1"/>
      <c r="C970" s="10"/>
      <c r="V970" s="17"/>
      <c r="X970" s="11"/>
      <c r="Y970" s="10"/>
    </row>
    <row r="971" spans="2:41" x14ac:dyDescent="0.25">
      <c r="B971" s="15" t="s">
        <v>18</v>
      </c>
      <c r="C971" s="16">
        <f>SUM(C952:C970)</f>
        <v>1576.0709999999999</v>
      </c>
      <c r="D971" t="s">
        <v>22</v>
      </c>
      <c r="E971" t="s">
        <v>21</v>
      </c>
      <c r="V971" s="17"/>
      <c r="X971" s="15" t="s">
        <v>18</v>
      </c>
      <c r="Y971" s="16">
        <f>SUM(Y952:Y970)</f>
        <v>1167.0809999999999</v>
      </c>
      <c r="Z971" t="s">
        <v>22</v>
      </c>
      <c r="AA971" t="s">
        <v>21</v>
      </c>
    </row>
    <row r="972" spans="2:41" x14ac:dyDescent="0.25">
      <c r="E972" s="1" t="s">
        <v>19</v>
      </c>
      <c r="V972" s="17"/>
      <c r="AA972" s="1" t="s">
        <v>19</v>
      </c>
    </row>
    <row r="973" spans="2:41" x14ac:dyDescent="0.25">
      <c r="V973" s="17"/>
    </row>
    <row r="974" spans="2:41" x14ac:dyDescent="0.25">
      <c r="V974" s="17"/>
    </row>
    <row r="975" spans="2:41" x14ac:dyDescent="0.25">
      <c r="V975" s="17"/>
    </row>
    <row r="976" spans="2:41" x14ac:dyDescent="0.25">
      <c r="V976" s="17"/>
    </row>
    <row r="977" spans="2:41" x14ac:dyDescent="0.25">
      <c r="V977" s="17"/>
    </row>
    <row r="978" spans="2:41" x14ac:dyDescent="0.25">
      <c r="V978" s="17"/>
    </row>
    <row r="979" spans="2:41" x14ac:dyDescent="0.25">
      <c r="V979" s="17"/>
    </row>
    <row r="980" spans="2:41" x14ac:dyDescent="0.25">
      <c r="V980" s="17"/>
    </row>
    <row r="981" spans="2:41" x14ac:dyDescent="0.25">
      <c r="V981" s="17"/>
    </row>
    <row r="982" spans="2:41" x14ac:dyDescent="0.25">
      <c r="V982" s="17"/>
    </row>
    <row r="983" spans="2:41" x14ac:dyDescent="0.25">
      <c r="V983" s="17"/>
    </row>
    <row r="984" spans="2:41" x14ac:dyDescent="0.25">
      <c r="V984" s="17"/>
    </row>
    <row r="985" spans="2:41" x14ac:dyDescent="0.25">
      <c r="V985" s="17"/>
      <c r="AC985" s="224" t="s">
        <v>29</v>
      </c>
      <c r="AD985" s="224"/>
      <c r="AE985" s="224"/>
    </row>
    <row r="986" spans="2:41" x14ac:dyDescent="0.25">
      <c r="H986" s="225" t="s">
        <v>28</v>
      </c>
      <c r="I986" s="225"/>
      <c r="J986" s="225"/>
      <c r="V986" s="17"/>
      <c r="AC986" s="224"/>
      <c r="AD986" s="224"/>
      <c r="AE986" s="224"/>
    </row>
    <row r="987" spans="2:41" x14ac:dyDescent="0.25">
      <c r="H987" s="225"/>
      <c r="I987" s="225"/>
      <c r="J987" s="225"/>
      <c r="V987" s="17"/>
      <c r="AC987" s="224"/>
      <c r="AD987" s="224"/>
      <c r="AE987" s="224"/>
    </row>
    <row r="988" spans="2:41" x14ac:dyDescent="0.25">
      <c r="V988" s="17"/>
    </row>
    <row r="989" spans="2:41" x14ac:dyDescent="0.25">
      <c r="V989" s="17"/>
    </row>
    <row r="990" spans="2:41" ht="23.25" x14ac:dyDescent="0.35">
      <c r="B990" s="22" t="s">
        <v>72</v>
      </c>
      <c r="V990" s="17"/>
      <c r="X990" s="22" t="s">
        <v>74</v>
      </c>
    </row>
    <row r="991" spans="2:41" ht="23.25" x14ac:dyDescent="0.35">
      <c r="B991" s="23" t="s">
        <v>32</v>
      </c>
      <c r="C991" s="20">
        <f>IF(X943="PAGADO",0,Y948)</f>
        <v>-767.0809999999999</v>
      </c>
      <c r="E991" s="226" t="s">
        <v>204</v>
      </c>
      <c r="F991" s="226"/>
      <c r="G991" s="226"/>
      <c r="H991" s="226"/>
      <c r="V991" s="17"/>
      <c r="X991" s="23" t="s">
        <v>32</v>
      </c>
      <c r="Y991" s="20">
        <f>IF(B991="PAGADO",0,C996)</f>
        <v>-433.80299999999897</v>
      </c>
      <c r="AA991" s="226" t="s">
        <v>204</v>
      </c>
      <c r="AB991" s="226"/>
      <c r="AC991" s="226"/>
      <c r="AD991" s="226"/>
    </row>
    <row r="992" spans="2:41" x14ac:dyDescent="0.25">
      <c r="B992" s="1" t="s">
        <v>0</v>
      </c>
      <c r="C992" s="19">
        <f>H1007</f>
        <v>3956.13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1411.02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>
        <v>45230</v>
      </c>
      <c r="F993" s="3" t="s">
        <v>722</v>
      </c>
      <c r="G993" s="3" t="s">
        <v>200</v>
      </c>
      <c r="H993" s="5">
        <v>141.13</v>
      </c>
      <c r="N993" s="25">
        <v>45254</v>
      </c>
      <c r="O993" s="3" t="s">
        <v>1714</v>
      </c>
      <c r="P993" s="3"/>
      <c r="Q993" s="3"/>
      <c r="R993" s="18">
        <v>200</v>
      </c>
      <c r="S993" s="3"/>
      <c r="V993" s="17"/>
      <c r="Y993" s="20"/>
      <c r="AA993" s="4">
        <v>45236</v>
      </c>
      <c r="AB993" s="3" t="s">
        <v>516</v>
      </c>
      <c r="AC993" s="3" t="s">
        <v>200</v>
      </c>
      <c r="AD993" s="5">
        <v>188.18</v>
      </c>
      <c r="AJ993" s="25">
        <v>45268</v>
      </c>
      <c r="AK993" s="3" t="s">
        <v>110</v>
      </c>
      <c r="AL993" s="3">
        <v>50</v>
      </c>
      <c r="AM993" s="3">
        <v>1605</v>
      </c>
      <c r="AN993" s="18">
        <v>50</v>
      </c>
      <c r="AO993" s="3"/>
    </row>
    <row r="994" spans="2:41" x14ac:dyDescent="0.25">
      <c r="B994" s="1" t="s">
        <v>24</v>
      </c>
      <c r="C994" s="19">
        <f>IF(C991&gt;0,C991+C992,C992)</f>
        <v>3956.13</v>
      </c>
      <c r="E994" s="4">
        <v>45230</v>
      </c>
      <c r="F994" s="3" t="s">
        <v>1713</v>
      </c>
      <c r="G994" s="3"/>
      <c r="H994" s="5">
        <v>200</v>
      </c>
      <c r="N994" s="25">
        <v>45258</v>
      </c>
      <c r="O994" s="3" t="s">
        <v>1721</v>
      </c>
      <c r="P994" s="3"/>
      <c r="Q994" s="3"/>
      <c r="R994" s="18">
        <v>1015</v>
      </c>
      <c r="S994" s="3"/>
      <c r="V994" s="17"/>
      <c r="X994" s="1" t="s">
        <v>24</v>
      </c>
      <c r="Y994" s="19">
        <f>IF(Y991&gt;0,Y991+Y992,Y992)</f>
        <v>1411.02</v>
      </c>
      <c r="AA994" s="4">
        <v>45245</v>
      </c>
      <c r="AB994" s="3" t="s">
        <v>516</v>
      </c>
      <c r="AC994" s="3" t="s">
        <v>200</v>
      </c>
      <c r="AD994" s="5">
        <v>188.18</v>
      </c>
      <c r="AJ994" s="25">
        <v>45271</v>
      </c>
      <c r="AK994" s="3" t="s">
        <v>110</v>
      </c>
      <c r="AL994" s="3">
        <v>100</v>
      </c>
      <c r="AM994" s="3">
        <v>1608</v>
      </c>
      <c r="AN994" s="18">
        <v>100</v>
      </c>
      <c r="AO994" s="3"/>
    </row>
    <row r="995" spans="2:41" x14ac:dyDescent="0.25">
      <c r="B995" s="1" t="s">
        <v>9</v>
      </c>
      <c r="C995" s="20">
        <f>C1015</f>
        <v>4389.9329999999991</v>
      </c>
      <c r="E995" s="4">
        <v>45241</v>
      </c>
      <c r="F995" s="3" t="s">
        <v>199</v>
      </c>
      <c r="G995" s="3" t="s">
        <v>200</v>
      </c>
      <c r="H995" s="5">
        <v>170</v>
      </c>
      <c r="N995" s="25">
        <v>45259</v>
      </c>
      <c r="O995" s="3" t="s">
        <v>431</v>
      </c>
      <c r="P995" s="3"/>
      <c r="Q995" s="3"/>
      <c r="R995" s="18">
        <v>160</v>
      </c>
      <c r="S995" s="3"/>
      <c r="V995" s="17"/>
      <c r="X995" s="1" t="s">
        <v>9</v>
      </c>
      <c r="Y995" s="20">
        <f>Y1015</f>
        <v>733.80299999999897</v>
      </c>
      <c r="AA995" s="4">
        <v>45246</v>
      </c>
      <c r="AB995" s="3" t="s">
        <v>516</v>
      </c>
      <c r="AC995" s="3" t="s">
        <v>152</v>
      </c>
      <c r="AD995" s="5">
        <v>164.66</v>
      </c>
      <c r="AJ995" s="25">
        <v>45273</v>
      </c>
      <c r="AK995" s="3" t="s">
        <v>110</v>
      </c>
      <c r="AL995" s="3"/>
      <c r="AM995" s="3">
        <v>1615</v>
      </c>
      <c r="AN995" s="18">
        <v>150</v>
      </c>
      <c r="AO995" s="3"/>
    </row>
    <row r="996" spans="2:41" x14ac:dyDescent="0.25">
      <c r="B996" s="6" t="s">
        <v>25</v>
      </c>
      <c r="C996" s="21">
        <f>C994-C995</f>
        <v>-433.80299999999897</v>
      </c>
      <c r="E996" s="4">
        <v>45215</v>
      </c>
      <c r="F996" s="3" t="s">
        <v>982</v>
      </c>
      <c r="G996" s="3" t="s">
        <v>152</v>
      </c>
      <c r="H996" s="5">
        <v>280</v>
      </c>
      <c r="N996" s="25">
        <v>45260</v>
      </c>
      <c r="O996" s="3" t="s">
        <v>1730</v>
      </c>
      <c r="P996" s="3"/>
      <c r="Q996" s="3"/>
      <c r="R996" s="18">
        <v>300</v>
      </c>
      <c r="S996" s="3"/>
      <c r="V996" s="17"/>
      <c r="X996" s="6" t="s">
        <v>8</v>
      </c>
      <c r="Y996" s="21">
        <f>Y994-Y995</f>
        <v>677.21700000000101</v>
      </c>
      <c r="AA996" s="4">
        <v>45258</v>
      </c>
      <c r="AB996" s="3" t="s">
        <v>412</v>
      </c>
      <c r="AC996" s="3" t="s">
        <v>1433</v>
      </c>
      <c r="AD996" s="5">
        <v>870</v>
      </c>
      <c r="AJ996" s="3"/>
      <c r="AK996" s="3"/>
      <c r="AL996" s="3"/>
      <c r="AM996" s="3"/>
      <c r="AN996" s="18"/>
      <c r="AO996" s="3"/>
    </row>
    <row r="997" spans="2:41" ht="26.25" x14ac:dyDescent="0.4">
      <c r="B997" s="227" t="str">
        <f>IF(C996&lt;0,"NO PAGAR","COBRAR")</f>
        <v>NO PAGAR</v>
      </c>
      <c r="C997" s="227"/>
      <c r="E997" s="4">
        <v>45243</v>
      </c>
      <c r="F997" s="3" t="s">
        <v>412</v>
      </c>
      <c r="G997" s="3" t="s">
        <v>200</v>
      </c>
      <c r="H997" s="5">
        <v>200</v>
      </c>
      <c r="N997" s="25">
        <v>45265</v>
      </c>
      <c r="O997" s="3" t="s">
        <v>248</v>
      </c>
      <c r="P997" s="3"/>
      <c r="Q997" s="3"/>
      <c r="R997" s="18">
        <v>700</v>
      </c>
      <c r="S997" s="3"/>
      <c r="V997" s="17"/>
      <c r="X997" s="227" t="str">
        <f>IF(Y996&lt;0,"NO PAGAR","COBRAR")</f>
        <v>COBRAR</v>
      </c>
      <c r="Y997" s="227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219" t="s">
        <v>9</v>
      </c>
      <c r="C998" s="220"/>
      <c r="E998" s="4">
        <v>45245</v>
      </c>
      <c r="F998" s="3" t="s">
        <v>412</v>
      </c>
      <c r="G998" s="3" t="s">
        <v>546</v>
      </c>
      <c r="H998" s="5">
        <v>660</v>
      </c>
      <c r="N998" s="25">
        <v>45266</v>
      </c>
      <c r="O998" s="3" t="s">
        <v>1750</v>
      </c>
      <c r="P998" s="3"/>
      <c r="Q998" s="3"/>
      <c r="R998" s="18">
        <v>500</v>
      </c>
      <c r="S998" s="3"/>
      <c r="V998" s="17"/>
      <c r="X998" s="219" t="s">
        <v>9</v>
      </c>
      <c r="Y998" s="2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9" t="str">
        <f>IF(C1029&lt;0,"SALDO A FAVOR","SALDO ADELANTAD0'")</f>
        <v>SALDO ADELANTAD0'</v>
      </c>
      <c r="C999" s="10">
        <f>IF(Y948&lt;=0,Y948*-1)</f>
        <v>767.0809999999999</v>
      </c>
      <c r="E999" s="4">
        <v>45266</v>
      </c>
      <c r="F999" s="3" t="s">
        <v>1749</v>
      </c>
      <c r="G999" s="3"/>
      <c r="H999" s="5">
        <v>1605</v>
      </c>
      <c r="N999" s="25">
        <v>45266</v>
      </c>
      <c r="O999" s="3" t="s">
        <v>1535</v>
      </c>
      <c r="P999" s="3"/>
      <c r="Q999" s="3"/>
      <c r="R999" s="18">
        <v>49.18</v>
      </c>
      <c r="S999" s="3"/>
      <c r="V999" s="17"/>
      <c r="X999" s="9" t="str">
        <f>IF(C996&lt;0,"SALDO ADELANTADO","SALDO A FAVOR'")</f>
        <v>SALDO ADELANTADO</v>
      </c>
      <c r="Y999" s="10">
        <f>IF(C996&lt;=0,C996*-1)</f>
        <v>433.80299999999897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10</v>
      </c>
      <c r="C1000" s="10">
        <f>R1009</f>
        <v>2974.18</v>
      </c>
      <c r="E1000" s="4">
        <v>45247</v>
      </c>
      <c r="F1000" s="3" t="s">
        <v>412</v>
      </c>
      <c r="G1000" s="3" t="s">
        <v>200</v>
      </c>
      <c r="H1000" s="5">
        <v>200</v>
      </c>
      <c r="N1000" s="25">
        <v>45268</v>
      </c>
      <c r="O1000" s="3" t="s">
        <v>110</v>
      </c>
      <c r="P1000" s="3"/>
      <c r="Q1000" s="3"/>
      <c r="R1000" s="18">
        <v>50</v>
      </c>
      <c r="S1000" s="3"/>
      <c r="V1000" s="17"/>
      <c r="X1000" s="11" t="s">
        <v>10</v>
      </c>
      <c r="Y1000" s="10">
        <f>AN1009</f>
        <v>300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11</v>
      </c>
      <c r="C1001" s="10">
        <v>150</v>
      </c>
      <c r="E1001" s="4">
        <v>45250</v>
      </c>
      <c r="F1001" s="3" t="s">
        <v>412</v>
      </c>
      <c r="G1001" s="3" t="s">
        <v>200</v>
      </c>
      <c r="H1001" s="5">
        <v>200</v>
      </c>
      <c r="N1001" s="3"/>
      <c r="O1001" s="3"/>
      <c r="P1001" s="3"/>
      <c r="Q1001" s="3"/>
      <c r="R1001" s="18"/>
      <c r="S1001" s="3"/>
      <c r="V1001" s="17"/>
      <c r="X1001" s="11" t="s">
        <v>11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12</v>
      </c>
      <c r="C1002" s="10"/>
      <c r="E1002" s="4">
        <v>45252</v>
      </c>
      <c r="F1002" s="3" t="s">
        <v>412</v>
      </c>
      <c r="G1002" s="3" t="s">
        <v>1291</v>
      </c>
      <c r="H1002" s="5">
        <v>300</v>
      </c>
      <c r="N1002" s="3"/>
      <c r="O1002" s="3"/>
      <c r="P1002" s="3"/>
      <c r="Q1002" s="3"/>
      <c r="R1002" s="18"/>
      <c r="S1002" s="3"/>
      <c r="V1002" s="17"/>
      <c r="X1002" s="11" t="s">
        <v>12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13</v>
      </c>
      <c r="C1003" s="10">
        <v>20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13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14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14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15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15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1788</v>
      </c>
      <c r="C1006" s="10">
        <v>48.66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16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1751</v>
      </c>
      <c r="C1007" s="10">
        <f>R1015</f>
        <v>430.012</v>
      </c>
      <c r="E1007" s="221" t="s">
        <v>7</v>
      </c>
      <c r="F1007" s="222"/>
      <c r="G1007" s="223"/>
      <c r="H1007" s="5">
        <f>SUM(H993:H1006)</f>
        <v>3956.13</v>
      </c>
      <c r="N1007" s="3"/>
      <c r="O1007" s="3"/>
      <c r="P1007" s="3"/>
      <c r="Q1007" s="3"/>
      <c r="R1007" s="18"/>
      <c r="S1007" s="3"/>
      <c r="V1007" s="17"/>
      <c r="X1007" s="11" t="s">
        <v>17</v>
      </c>
      <c r="Y1007" s="10"/>
      <c r="AA1007" s="221" t="s">
        <v>7</v>
      </c>
      <c r="AB1007" s="222"/>
      <c r="AC1007" s="223"/>
      <c r="AD1007" s="5">
        <f>SUM(AD993:AD1006)</f>
        <v>1411.02</v>
      </c>
      <c r="AJ1007" s="3"/>
      <c r="AK1007" s="3"/>
      <c r="AL1007" s="3"/>
      <c r="AM1007" s="3"/>
      <c r="AN1007" s="18"/>
      <c r="AO1007" s="3"/>
    </row>
    <row r="1008" spans="2:41" x14ac:dyDescent="0.25">
      <c r="B1008" s="12"/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2"/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1:43" x14ac:dyDescent="0.25">
      <c r="B1009" s="12"/>
      <c r="C1009" s="10"/>
      <c r="N1009" s="221" t="s">
        <v>7</v>
      </c>
      <c r="O1009" s="222"/>
      <c r="P1009" s="222"/>
      <c r="Q1009" s="223"/>
      <c r="R1009" s="18">
        <f>SUM(R993:R1008)</f>
        <v>2974.18</v>
      </c>
      <c r="S1009" s="3"/>
      <c r="V1009" s="17"/>
      <c r="X1009" s="12"/>
      <c r="Y1009" s="10"/>
      <c r="AJ1009" s="221" t="s">
        <v>7</v>
      </c>
      <c r="AK1009" s="222"/>
      <c r="AL1009" s="222"/>
      <c r="AM1009" s="223"/>
      <c r="AN1009" s="18">
        <f>SUM(AN993:AN1008)</f>
        <v>300</v>
      </c>
      <c r="AO1009" s="3"/>
    </row>
    <row r="1010" spans="1:43" x14ac:dyDescent="0.25">
      <c r="B1010" s="12"/>
      <c r="C1010" s="10"/>
      <c r="N1010" t="s">
        <v>1556</v>
      </c>
      <c r="O1010" t="s">
        <v>1733</v>
      </c>
      <c r="P1010" t="s">
        <v>466</v>
      </c>
      <c r="Q1010" t="s">
        <v>474</v>
      </c>
      <c r="R1010" s="210">
        <v>105</v>
      </c>
      <c r="S1010">
        <v>60.000999999999998</v>
      </c>
      <c r="V1010" s="17"/>
      <c r="X1010" s="12"/>
      <c r="Y1010" s="10"/>
    </row>
    <row r="1011" spans="1:43" x14ac:dyDescent="0.25">
      <c r="B1011" s="12"/>
      <c r="C1011" s="10"/>
      <c r="N1011" t="s">
        <v>1556</v>
      </c>
      <c r="O1011" t="s">
        <v>1738</v>
      </c>
      <c r="P1011" t="s">
        <v>466</v>
      </c>
      <c r="Q1011" t="s">
        <v>474</v>
      </c>
      <c r="R1011" s="210">
        <v>60</v>
      </c>
      <c r="S1011">
        <v>34.284999999999997</v>
      </c>
      <c r="V1011" s="17"/>
      <c r="X1011" s="12"/>
      <c r="Y1011" s="10"/>
    </row>
    <row r="1012" spans="1:43" x14ac:dyDescent="0.25">
      <c r="B1012" s="12"/>
      <c r="C1012" s="10"/>
      <c r="E1012" s="14"/>
      <c r="N1012" t="s">
        <v>1556</v>
      </c>
      <c r="O1012" t="s">
        <v>1743</v>
      </c>
      <c r="P1012" t="s">
        <v>466</v>
      </c>
      <c r="Q1012" t="s">
        <v>474</v>
      </c>
      <c r="R1012" s="210">
        <v>135</v>
      </c>
      <c r="S1012">
        <v>77.144999999999996</v>
      </c>
      <c r="V1012" s="17"/>
      <c r="X1012" s="12"/>
      <c r="Y1012" s="10"/>
      <c r="AA1012" s="14"/>
    </row>
    <row r="1013" spans="1:43" x14ac:dyDescent="0.25">
      <c r="B1013" s="12"/>
      <c r="C1013" s="10"/>
      <c r="N1013" t="s">
        <v>1556</v>
      </c>
      <c r="O1013" t="s">
        <v>1745</v>
      </c>
      <c r="P1013" t="s">
        <v>466</v>
      </c>
      <c r="Q1013" t="s">
        <v>474</v>
      </c>
      <c r="R1013" s="210">
        <v>60</v>
      </c>
      <c r="S1013">
        <v>34.284999999999997</v>
      </c>
      <c r="V1013" s="17"/>
      <c r="X1013" s="12"/>
      <c r="Y1013" s="10"/>
    </row>
    <row r="1014" spans="1:43" x14ac:dyDescent="0.25">
      <c r="B1014" s="12"/>
      <c r="C1014" s="10"/>
      <c r="N1014" t="s">
        <v>1556</v>
      </c>
      <c r="O1014" t="s">
        <v>1746</v>
      </c>
      <c r="P1014" t="s">
        <v>466</v>
      </c>
      <c r="Q1014" t="s">
        <v>474</v>
      </c>
      <c r="R1014" s="210">
        <v>70.012</v>
      </c>
      <c r="S1014">
        <v>40.006999999999998</v>
      </c>
      <c r="V1014" s="17"/>
      <c r="X1014" s="12"/>
      <c r="Y1014" s="10"/>
    </row>
    <row r="1015" spans="1:43" x14ac:dyDescent="0.25">
      <c r="B1015" s="15" t="s">
        <v>18</v>
      </c>
      <c r="C1015" s="16">
        <f>SUM(C999:C1014)</f>
        <v>4389.9329999999991</v>
      </c>
      <c r="E1015" t="s">
        <v>22</v>
      </c>
      <c r="F1015" t="s">
        <v>21</v>
      </c>
      <c r="R1015" s="116">
        <f>SUM(R1010:R1014)</f>
        <v>430.012</v>
      </c>
      <c r="V1015" s="17"/>
      <c r="X1015" s="15" t="s">
        <v>18</v>
      </c>
      <c r="Y1015" s="16">
        <f>SUM(Y999:Y1014)</f>
        <v>733.80299999999897</v>
      </c>
    </row>
    <row r="1016" spans="1:43" x14ac:dyDescent="0.25">
      <c r="F1016" s="1" t="s">
        <v>19</v>
      </c>
      <c r="V1016" s="17"/>
      <c r="Z1016" t="s">
        <v>22</v>
      </c>
      <c r="AA1016" t="s">
        <v>21</v>
      </c>
    </row>
    <row r="1017" spans="1:43" x14ac:dyDescent="0.25">
      <c r="V1017" s="17"/>
      <c r="AA1017" s="1" t="s">
        <v>19</v>
      </c>
    </row>
    <row r="1018" spans="1:43" x14ac:dyDescent="0.25">
      <c r="V1018" s="17"/>
    </row>
    <row r="1019" spans="1:43" x14ac:dyDescent="0.25">
      <c r="V1019" s="17"/>
    </row>
    <row r="1020" spans="1:43" x14ac:dyDescent="0.25">
      <c r="V1020" s="17"/>
    </row>
    <row r="1021" spans="1:43" x14ac:dyDescent="0.25">
      <c r="V1021" s="17"/>
    </row>
    <row r="1022" spans="1:43" x14ac:dyDescent="0.25">
      <c r="V1022" s="17"/>
    </row>
    <row r="1023" spans="1:43" x14ac:dyDescent="0.25">
      <c r="V1023" s="17"/>
    </row>
    <row r="1024" spans="1:43" x14ac:dyDescent="0.25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 x14ac:dyDescent="0.25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 x14ac:dyDescent="0.25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 x14ac:dyDescent="0.25">
      <c r="V1027" s="17"/>
    </row>
    <row r="1028" spans="1:43" x14ac:dyDescent="0.25">
      <c r="H1028" s="225" t="s">
        <v>30</v>
      </c>
      <c r="I1028" s="225"/>
      <c r="J1028" s="225"/>
      <c r="V1028" s="17"/>
      <c r="AA1028" s="225" t="s">
        <v>31</v>
      </c>
      <c r="AB1028" s="225"/>
      <c r="AC1028" s="225"/>
    </row>
    <row r="1029" spans="1:43" x14ac:dyDescent="0.25">
      <c r="H1029" s="225"/>
      <c r="I1029" s="225"/>
      <c r="J1029" s="225"/>
      <c r="V1029" s="17"/>
      <c r="AA1029" s="225"/>
      <c r="AB1029" s="225"/>
      <c r="AC1029" s="225"/>
    </row>
    <row r="1030" spans="1:43" ht="23.25" x14ac:dyDescent="0.35">
      <c r="B1030" s="24" t="s">
        <v>72</v>
      </c>
      <c r="V1030" s="17"/>
      <c r="X1030" s="22" t="s">
        <v>72</v>
      </c>
    </row>
    <row r="1031" spans="1:43" ht="23.25" x14ac:dyDescent="0.35">
      <c r="B1031" s="23" t="s">
        <v>32</v>
      </c>
      <c r="C1031" s="20">
        <f>IF(X991="PAGADO",0,Y996)</f>
        <v>677.21700000000101</v>
      </c>
      <c r="E1031" s="226" t="s">
        <v>61</v>
      </c>
      <c r="F1031" s="226"/>
      <c r="G1031" s="226"/>
      <c r="H1031" s="226"/>
      <c r="V1031" s="17"/>
      <c r="X1031" s="23" t="s">
        <v>32</v>
      </c>
      <c r="Y1031" s="20">
        <f>IF(B1831="PAGADO",0,C1036)</f>
        <v>19.374000000001161</v>
      </c>
      <c r="AA1031" s="226" t="s">
        <v>204</v>
      </c>
      <c r="AB1031" s="226"/>
      <c r="AC1031" s="226"/>
      <c r="AD1031" s="226"/>
    </row>
    <row r="1032" spans="1:43" x14ac:dyDescent="0.25">
      <c r="B1032" s="1" t="s">
        <v>0</v>
      </c>
      <c r="C1032" s="19">
        <f>H1047</f>
        <v>946.4799999999999</v>
      </c>
      <c r="E1032" s="2" t="s">
        <v>1</v>
      </c>
      <c r="F1032" s="2" t="s">
        <v>2</v>
      </c>
      <c r="G1032" s="2" t="s">
        <v>3</v>
      </c>
      <c r="H1032" s="2" t="s">
        <v>4</v>
      </c>
      <c r="N1032" s="2" t="s">
        <v>1</v>
      </c>
      <c r="O1032" s="2" t="s">
        <v>5</v>
      </c>
      <c r="P1032" s="2" t="s">
        <v>4</v>
      </c>
      <c r="Q1032" s="2" t="s">
        <v>6</v>
      </c>
      <c r="R1032" s="2" t="s">
        <v>7</v>
      </c>
      <c r="S1032" s="3"/>
      <c r="V1032" s="17"/>
      <c r="X1032" s="1" t="s">
        <v>0</v>
      </c>
      <c r="Y1032" s="19">
        <f>AD1047</f>
        <v>520</v>
      </c>
      <c r="AA1032" s="2" t="s">
        <v>1</v>
      </c>
      <c r="AB1032" s="2" t="s">
        <v>2</v>
      </c>
      <c r="AC1032" s="2" t="s">
        <v>3</v>
      </c>
      <c r="AD1032" s="2" t="s">
        <v>4</v>
      </c>
      <c r="AJ1032" s="2" t="s">
        <v>1</v>
      </c>
      <c r="AK1032" s="2" t="s">
        <v>5</v>
      </c>
      <c r="AL1032" s="2" t="s">
        <v>4</v>
      </c>
      <c r="AM1032" s="2" t="s">
        <v>6</v>
      </c>
      <c r="AN1032" s="2" t="s">
        <v>7</v>
      </c>
      <c r="AO1032" s="3"/>
    </row>
    <row r="1033" spans="1:43" x14ac:dyDescent="0.25">
      <c r="C1033" s="20"/>
      <c r="E1033" s="4">
        <v>45252</v>
      </c>
      <c r="F1033" s="3" t="s">
        <v>516</v>
      </c>
      <c r="G1033" s="3" t="s">
        <v>200</v>
      </c>
      <c r="H1033" s="5">
        <v>188.18</v>
      </c>
      <c r="N1033" s="25">
        <v>45279</v>
      </c>
      <c r="O1033" s="3" t="s">
        <v>431</v>
      </c>
      <c r="P1033" s="3"/>
      <c r="Q1033" s="3">
        <v>1631</v>
      </c>
      <c r="R1033" s="18">
        <v>400</v>
      </c>
      <c r="S1033" s="3"/>
      <c r="V1033" s="17"/>
      <c r="Y1033" s="20"/>
      <c r="AA1033" s="4">
        <v>45282</v>
      </c>
      <c r="AB1033" s="3" t="s">
        <v>1732</v>
      </c>
      <c r="AC1033" s="3"/>
      <c r="AD1033" s="5">
        <v>110</v>
      </c>
      <c r="AJ1033" s="25">
        <v>45287</v>
      </c>
      <c r="AK1033" s="3" t="s">
        <v>248</v>
      </c>
      <c r="AL1033" s="3"/>
      <c r="AM1033" s="3"/>
      <c r="AN1033" s="18">
        <v>900</v>
      </c>
      <c r="AO1033" s="3"/>
    </row>
    <row r="1034" spans="1:43" x14ac:dyDescent="0.25">
      <c r="B1034" s="1" t="s">
        <v>24</v>
      </c>
      <c r="C1034" s="19">
        <f>IF(C1031&gt;0,C1031+C1032,C1032)</f>
        <v>1623.697000000001</v>
      </c>
      <c r="E1034" s="4">
        <v>45253</v>
      </c>
      <c r="F1034" s="3" t="s">
        <v>516</v>
      </c>
      <c r="G1034" s="3" t="s">
        <v>203</v>
      </c>
      <c r="H1034" s="5">
        <v>438.4</v>
      </c>
      <c r="N1034" s="25">
        <v>45282</v>
      </c>
      <c r="O1034" s="3" t="s">
        <v>431</v>
      </c>
      <c r="P1034" s="3"/>
      <c r="Q1034" s="3">
        <v>135</v>
      </c>
      <c r="R1034" s="18">
        <v>620</v>
      </c>
      <c r="S1034" s="3"/>
      <c r="V1034" s="17"/>
      <c r="X1034" s="1" t="s">
        <v>24</v>
      </c>
      <c r="Y1034" s="19">
        <f>IF(Y1031&gt;0,Y1031+Y1032,Y1032)</f>
        <v>539.37400000000116</v>
      </c>
      <c r="AA1034" s="4">
        <v>45233</v>
      </c>
      <c r="AB1034" s="3" t="s">
        <v>1222</v>
      </c>
      <c r="AC1034" s="3" t="s">
        <v>200</v>
      </c>
      <c r="AD1034" s="5">
        <v>210</v>
      </c>
      <c r="AJ1034" s="3"/>
      <c r="AK1034" s="3"/>
      <c r="AL1034" s="3"/>
      <c r="AM1034" s="3"/>
      <c r="AN1034" s="18"/>
      <c r="AO1034" s="3"/>
    </row>
    <row r="1035" spans="1:43" x14ac:dyDescent="0.25">
      <c r="B1035" s="1" t="s">
        <v>9</v>
      </c>
      <c r="C1035" s="20">
        <f>C1059</f>
        <v>1604.3229999999999</v>
      </c>
      <c r="E1035" s="4">
        <v>45254</v>
      </c>
      <c r="F1035" s="3" t="s">
        <v>1806</v>
      </c>
      <c r="G1035" s="3" t="s">
        <v>722</v>
      </c>
      <c r="H1035" s="5">
        <v>319.89999999999998</v>
      </c>
      <c r="N1035" s="3"/>
      <c r="O1035" s="3"/>
      <c r="P1035" s="3"/>
      <c r="Q1035" s="3"/>
      <c r="R1035" s="18"/>
      <c r="S1035" s="3"/>
      <c r="V1035" s="17"/>
      <c r="X1035" s="1" t="s">
        <v>9</v>
      </c>
      <c r="Y1035" s="20">
        <f>Y1059</f>
        <v>900</v>
      </c>
      <c r="AA1035" s="4">
        <v>45264</v>
      </c>
      <c r="AB1035" s="3" t="s">
        <v>412</v>
      </c>
      <c r="AC1035" s="3" t="s">
        <v>200</v>
      </c>
      <c r="AD1035" s="5">
        <v>200</v>
      </c>
      <c r="AJ1035" s="3"/>
      <c r="AK1035" s="3"/>
      <c r="AL1035" s="3"/>
      <c r="AM1035" s="3"/>
      <c r="AN1035" s="18"/>
      <c r="AO1035" s="3"/>
    </row>
    <row r="1036" spans="1:43" x14ac:dyDescent="0.25">
      <c r="B1036" s="6" t="s">
        <v>26</v>
      </c>
      <c r="C1036" s="21">
        <f>C1034-C1035</f>
        <v>19.374000000001161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 t="s">
        <v>27</v>
      </c>
      <c r="Y1036" s="21">
        <f>Y1034-Y1035</f>
        <v>-360.62599999999884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 ht="23.25" x14ac:dyDescent="0.35">
      <c r="B1037" s="6"/>
      <c r="C1037" s="7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228" t="str">
        <f>IF(Y1036&lt;0,"NO PAGAR","COBRAR'")</f>
        <v>NO PAGAR</v>
      </c>
      <c r="Y1037" s="228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 x14ac:dyDescent="0.35">
      <c r="B1038" s="228" t="str">
        <f>IF(C1036&lt;0,"NO PAGAR","COBRAR'")</f>
        <v>COBRAR'</v>
      </c>
      <c r="C1038" s="228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/>
      <c r="Y1038" s="8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x14ac:dyDescent="0.25">
      <c r="B1039" s="219" t="s">
        <v>9</v>
      </c>
      <c r="C1039" s="22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219" t="s">
        <v>9</v>
      </c>
      <c r="Y1039" s="22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x14ac:dyDescent="0.25">
      <c r="B1040" s="9" t="str">
        <f>IF(Y996&lt;0,"SALDO ADELANTADO","SALDO A FAVOR '")</f>
        <v>SALDO A FAVOR '</v>
      </c>
      <c r="C1040" s="10" t="b">
        <f>IF(Y996&lt;=0,Y996*-1)</f>
        <v>0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9" t="str">
        <f>IF(C1036&lt;0,"SALDO ADELANTADO","SALDO A FAVOR'")</f>
        <v>SALDO A FAVOR'</v>
      </c>
      <c r="Y1040" s="10" t="b">
        <f>IF(C1036&lt;=0,C1036*-1)</f>
        <v>0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10</v>
      </c>
      <c r="C1041" s="10">
        <f>R1049</f>
        <v>1020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10</v>
      </c>
      <c r="Y1041" s="10">
        <f>AN1049</f>
        <v>900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11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11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12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12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13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13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14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14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15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15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16</v>
      </c>
      <c r="C1047" s="10"/>
      <c r="E1047" s="221" t="s">
        <v>7</v>
      </c>
      <c r="F1047" s="222"/>
      <c r="G1047" s="223"/>
      <c r="H1047" s="5">
        <f>SUM(H1033:H1046)</f>
        <v>946.4799999999999</v>
      </c>
      <c r="N1047" s="3"/>
      <c r="O1047" s="3"/>
      <c r="P1047" s="3"/>
      <c r="Q1047" s="3"/>
      <c r="R1047" s="18"/>
      <c r="S1047" s="3"/>
      <c r="V1047" s="17"/>
      <c r="X1047" s="11" t="s">
        <v>16</v>
      </c>
      <c r="Y1047" s="10"/>
      <c r="AA1047" s="221" t="s">
        <v>7</v>
      </c>
      <c r="AB1047" s="222"/>
      <c r="AC1047" s="223"/>
      <c r="AD1047" s="5">
        <f>SUM(AD1033:AD1046)</f>
        <v>520</v>
      </c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1798</v>
      </c>
      <c r="C1048" s="10">
        <f>Q1058</f>
        <v>584.32299999999987</v>
      </c>
      <c r="E1048" s="13"/>
      <c r="F1048" s="13"/>
      <c r="G1048" s="13"/>
      <c r="N1048" s="3"/>
      <c r="O1048" s="3"/>
      <c r="P1048" s="3"/>
      <c r="Q1048" s="3"/>
      <c r="R1048" s="18"/>
      <c r="S1048" s="3"/>
      <c r="V1048" s="17"/>
      <c r="X1048" s="11" t="s">
        <v>17</v>
      </c>
      <c r="Y1048" s="10"/>
      <c r="AA1048" s="13"/>
      <c r="AB1048" s="13"/>
      <c r="AC1048" s="13"/>
      <c r="AJ1048" s="3"/>
      <c r="AK1048" s="3"/>
      <c r="AL1048" s="3"/>
      <c r="AM1048" s="3"/>
      <c r="AN1048" s="18"/>
      <c r="AO1048" s="3"/>
    </row>
    <row r="1049" spans="2:41" x14ac:dyDescent="0.25">
      <c r="B1049" s="12"/>
      <c r="C1049" s="10"/>
      <c r="N1049" s="221" t="s">
        <v>7</v>
      </c>
      <c r="O1049" s="222"/>
      <c r="P1049" s="222"/>
      <c r="Q1049" s="223"/>
      <c r="R1049" s="18">
        <f>SUM(R1033:R1048)</f>
        <v>1020</v>
      </c>
      <c r="S1049" s="3"/>
      <c r="V1049" s="17"/>
      <c r="X1049" s="12"/>
      <c r="Y1049" s="10"/>
      <c r="AJ1049" s="221" t="s">
        <v>7</v>
      </c>
      <c r="AK1049" s="222"/>
      <c r="AL1049" s="222"/>
      <c r="AM1049" s="223"/>
      <c r="AN1049" s="18">
        <f>SUM(AN1033:AN1048)</f>
        <v>900</v>
      </c>
      <c r="AO1049" s="3"/>
    </row>
    <row r="1050" spans="2:41" x14ac:dyDescent="0.25">
      <c r="B1050" s="12"/>
      <c r="C1050" s="10"/>
      <c r="N1050" t="s">
        <v>1556</v>
      </c>
      <c r="O1050" s="196">
        <v>45058</v>
      </c>
      <c r="P1050" t="s">
        <v>466</v>
      </c>
      <c r="Q1050">
        <v>151.03</v>
      </c>
      <c r="R1050">
        <v>86.301000000000002</v>
      </c>
      <c r="V1050" s="17"/>
      <c r="X1050" s="12"/>
      <c r="Y1050" s="10"/>
    </row>
    <row r="1051" spans="2:41" x14ac:dyDescent="0.25">
      <c r="B1051" s="12"/>
      <c r="C1051" s="10"/>
      <c r="N1051" t="s">
        <v>1556</v>
      </c>
      <c r="O1051" s="196">
        <v>45089</v>
      </c>
      <c r="P1051" t="s">
        <v>466</v>
      </c>
      <c r="Q1051">
        <v>63</v>
      </c>
      <c r="R1051">
        <v>35.999000000000002</v>
      </c>
      <c r="V1051" s="17"/>
      <c r="X1051" s="12"/>
      <c r="Y1051" s="10"/>
    </row>
    <row r="1052" spans="2:41" x14ac:dyDescent="0.25">
      <c r="B1052" s="12"/>
      <c r="C1052" s="10"/>
      <c r="E1052" s="14"/>
      <c r="N1052" t="s">
        <v>1556</v>
      </c>
      <c r="O1052" s="196">
        <v>45119</v>
      </c>
      <c r="P1052" t="s">
        <v>466</v>
      </c>
      <c r="Q1052">
        <v>44.003999999999998</v>
      </c>
      <c r="R1052">
        <v>25.145</v>
      </c>
      <c r="V1052" s="17"/>
      <c r="X1052" s="12"/>
      <c r="Y1052" s="10"/>
      <c r="AA1052" s="14"/>
    </row>
    <row r="1053" spans="2:41" x14ac:dyDescent="0.25">
      <c r="B1053" s="12"/>
      <c r="C1053" s="10"/>
      <c r="N1053" t="s">
        <v>1556</v>
      </c>
      <c r="O1053" s="196">
        <v>45119</v>
      </c>
      <c r="P1053" t="s">
        <v>466</v>
      </c>
      <c r="Q1053">
        <v>94.004999999999995</v>
      </c>
      <c r="R1053">
        <v>53.716999999999999</v>
      </c>
      <c r="V1053" s="17"/>
      <c r="X1053" s="12"/>
      <c r="Y1053" s="10"/>
    </row>
    <row r="1054" spans="2:41" x14ac:dyDescent="0.25">
      <c r="B1054" s="12"/>
      <c r="C1054" s="10"/>
      <c r="N1054" t="s">
        <v>1556</v>
      </c>
      <c r="O1054" s="196">
        <v>45211</v>
      </c>
      <c r="P1054" t="s">
        <v>466</v>
      </c>
      <c r="Q1054">
        <v>104.011</v>
      </c>
      <c r="R1054">
        <v>59.435000000000002</v>
      </c>
      <c r="V1054" s="17"/>
      <c r="X1054" s="12"/>
      <c r="Y1054" s="10"/>
    </row>
    <row r="1055" spans="2:41" x14ac:dyDescent="0.25">
      <c r="B1055" s="12"/>
      <c r="C1055" s="10"/>
      <c r="N1055" t="s">
        <v>1556</v>
      </c>
      <c r="O1055" s="196">
        <v>45242</v>
      </c>
      <c r="P1055" t="s">
        <v>466</v>
      </c>
      <c r="Q1055">
        <v>50.003</v>
      </c>
      <c r="R1055">
        <v>28.573</v>
      </c>
      <c r="V1055" s="17"/>
      <c r="X1055" s="12"/>
      <c r="Y1055" s="10"/>
    </row>
    <row r="1056" spans="2:41" x14ac:dyDescent="0.25">
      <c r="B1056" s="12"/>
      <c r="C1056" s="10"/>
      <c r="N1056" t="s">
        <v>1556</v>
      </c>
      <c r="O1056" t="s">
        <v>1797</v>
      </c>
      <c r="P1056" t="s">
        <v>466</v>
      </c>
      <c r="Q1056">
        <v>0.27</v>
      </c>
      <c r="R1056">
        <v>0.157</v>
      </c>
      <c r="V1056" s="17"/>
      <c r="X1056" s="12"/>
      <c r="Y1056" s="10"/>
    </row>
    <row r="1057" spans="2:27" x14ac:dyDescent="0.25">
      <c r="B1057" s="12"/>
      <c r="C1057" s="10"/>
      <c r="N1057" t="s">
        <v>1556</v>
      </c>
      <c r="O1057" t="s">
        <v>1797</v>
      </c>
      <c r="P1057" t="s">
        <v>466</v>
      </c>
      <c r="Q1057">
        <v>78</v>
      </c>
      <c r="R1057">
        <v>44.573999999999998</v>
      </c>
      <c r="V1057" s="17"/>
      <c r="X1057" s="12"/>
      <c r="Y1057" s="10"/>
    </row>
    <row r="1058" spans="2:27" x14ac:dyDescent="0.25">
      <c r="B1058" s="11"/>
      <c r="C1058" s="10"/>
      <c r="Q1058" s="1">
        <f>SUM(Q1050:Q1057)</f>
        <v>584.32299999999987</v>
      </c>
      <c r="V1058" s="17"/>
      <c r="X1058" s="11"/>
      <c r="Y1058" s="10"/>
    </row>
    <row r="1059" spans="2:27" x14ac:dyDescent="0.25">
      <c r="B1059" s="15" t="s">
        <v>18</v>
      </c>
      <c r="C1059" s="16">
        <f>SUM(C1040:C1058)</f>
        <v>1604.3229999999999</v>
      </c>
      <c r="D1059" t="s">
        <v>22</v>
      </c>
      <c r="E1059" t="s">
        <v>21</v>
      </c>
      <c r="V1059" s="17"/>
      <c r="X1059" s="15" t="s">
        <v>18</v>
      </c>
      <c r="Y1059" s="16">
        <f>SUM(Y1040:Y1058)</f>
        <v>900</v>
      </c>
      <c r="Z1059" t="s">
        <v>22</v>
      </c>
      <c r="AA1059" t="s">
        <v>21</v>
      </c>
    </row>
    <row r="1060" spans="2:27" x14ac:dyDescent="0.25">
      <c r="E1060" s="1" t="s">
        <v>19</v>
      </c>
      <c r="V1060" s="17"/>
      <c r="AA1060" s="1" t="s">
        <v>19</v>
      </c>
    </row>
    <row r="1061" spans="2:27" x14ac:dyDescent="0.25">
      <c r="V1061" s="17"/>
    </row>
    <row r="1062" spans="2:27" x14ac:dyDescent="0.25">
      <c r="V1062" s="17"/>
    </row>
    <row r="1063" spans="2:27" x14ac:dyDescent="0.25">
      <c r="V1063" s="17"/>
    </row>
    <row r="1064" spans="2:27" x14ac:dyDescent="0.25">
      <c r="V1064" s="17"/>
    </row>
    <row r="1065" spans="2:27" x14ac:dyDescent="0.25">
      <c r="V1065" s="17"/>
    </row>
    <row r="1066" spans="2:27" x14ac:dyDescent="0.25">
      <c r="V1066" s="17"/>
    </row>
    <row r="1067" spans="2:27" x14ac:dyDescent="0.25">
      <c r="V1067" s="17"/>
    </row>
    <row r="1068" spans="2:27" x14ac:dyDescent="0.25">
      <c r="V1068" s="17"/>
    </row>
    <row r="1069" spans="2:27" x14ac:dyDescent="0.25">
      <c r="V1069" s="17"/>
    </row>
    <row r="1070" spans="2:27" x14ac:dyDescent="0.25">
      <c r="V1070" s="17"/>
    </row>
    <row r="1071" spans="2:27" x14ac:dyDescent="0.25">
      <c r="V1071" s="17"/>
    </row>
    <row r="1072" spans="2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</sheetData>
  <mergeCells count="293">
    <mergeCell ref="E1007:G1007"/>
    <mergeCell ref="AA1007:AC1007"/>
    <mergeCell ref="N1009:Q1009"/>
    <mergeCell ref="AJ1009:AM1009"/>
    <mergeCell ref="H1028:J1029"/>
    <mergeCell ref="AA1028:AC1029"/>
    <mergeCell ref="E991:H991"/>
    <mergeCell ref="AA991:AD991"/>
    <mergeCell ref="B997:C997"/>
    <mergeCell ref="X997:Y997"/>
    <mergeCell ref="B998:C998"/>
    <mergeCell ref="X998:Y998"/>
    <mergeCell ref="E1047:G1047"/>
    <mergeCell ref="AA1047:AC1047"/>
    <mergeCell ref="N1049:Q1049"/>
    <mergeCell ref="AJ1049:AM1049"/>
    <mergeCell ref="E1031:H1031"/>
    <mergeCell ref="AA1031:AD1031"/>
    <mergeCell ref="X1037:Y1037"/>
    <mergeCell ref="B1038:C1038"/>
    <mergeCell ref="B1039:C1039"/>
    <mergeCell ref="X1039:Y1039"/>
    <mergeCell ref="AA959:AC959"/>
    <mergeCell ref="N961:Q961"/>
    <mergeCell ref="AJ961:AM961"/>
    <mergeCell ref="AC985:AE987"/>
    <mergeCell ref="H986:J987"/>
    <mergeCell ref="E943:H943"/>
    <mergeCell ref="AA943:AD943"/>
    <mergeCell ref="X949:Y949"/>
    <mergeCell ref="B950:C950"/>
    <mergeCell ref="B951:C951"/>
    <mergeCell ref="X951:Y951"/>
    <mergeCell ref="E959:G959"/>
    <mergeCell ref="E914:G914"/>
    <mergeCell ref="AA914:AC914"/>
    <mergeCell ref="N916:Q916"/>
    <mergeCell ref="AJ916:AM916"/>
    <mergeCell ref="H938:J939"/>
    <mergeCell ref="AA938:AC939"/>
    <mergeCell ref="E898:H898"/>
    <mergeCell ref="AA898:AD898"/>
    <mergeCell ref="B904:C904"/>
    <mergeCell ref="X904:Y904"/>
    <mergeCell ref="B905:C905"/>
    <mergeCell ref="X905:Y905"/>
    <mergeCell ref="E868:G868"/>
    <mergeCell ref="AA868:AC868"/>
    <mergeCell ref="N870:Q870"/>
    <mergeCell ref="AJ870:AM870"/>
    <mergeCell ref="AC892:AE894"/>
    <mergeCell ref="H893:J894"/>
    <mergeCell ref="E852:H852"/>
    <mergeCell ref="AA852:AD852"/>
    <mergeCell ref="X858:Y858"/>
    <mergeCell ref="B859:C859"/>
    <mergeCell ref="B860:C860"/>
    <mergeCell ref="X860:Y860"/>
    <mergeCell ref="E825:G825"/>
    <mergeCell ref="AA825:AC825"/>
    <mergeCell ref="N827:Q827"/>
    <mergeCell ref="AJ827:AM827"/>
    <mergeCell ref="H849:J850"/>
    <mergeCell ref="AA849:AC850"/>
    <mergeCell ref="AK852:AN852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4"/>
  <sheetViews>
    <sheetView topLeftCell="W1000" zoomScale="89" zoomScaleNormal="89" workbookViewId="0">
      <selection activeCell="AC1015" sqref="AC1015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9.8554687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5" t="s">
        <v>28</v>
      </c>
      <c r="I3" s="225"/>
      <c r="J3" s="225"/>
      <c r="V3" s="17"/>
      <c r="AC3" s="224"/>
      <c r="AD3" s="224"/>
      <c r="AE3" s="224"/>
    </row>
    <row r="4" spans="2:41" x14ac:dyDescent="0.25">
      <c r="H4" s="225"/>
      <c r="I4" s="225"/>
      <c r="J4" s="225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26" t="s">
        <v>20</v>
      </c>
      <c r="F8" s="226"/>
      <c r="G8" s="226"/>
      <c r="H8" s="226"/>
      <c r="V8" s="17"/>
      <c r="X8" s="23" t="s">
        <v>82</v>
      </c>
      <c r="Y8" s="20">
        <f>IF(B8="PAGADO",0,C13)</f>
        <v>0</v>
      </c>
      <c r="AA8" s="226" t="s">
        <v>20</v>
      </c>
      <c r="AB8" s="226"/>
      <c r="AC8" s="226"/>
      <c r="AD8" s="226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COBRAR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COBRAR</v>
      </c>
      <c r="Y14" s="22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1" t="s">
        <v>7</v>
      </c>
      <c r="AB24" s="222"/>
      <c r="AC24" s="22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0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5" t="s">
        <v>30</v>
      </c>
      <c r="I48" s="225"/>
      <c r="J48" s="225"/>
      <c r="V48" s="17"/>
      <c r="AA48" s="225" t="s">
        <v>31</v>
      </c>
      <c r="AB48" s="225"/>
      <c r="AC48" s="225"/>
    </row>
    <row r="49" spans="2:41" x14ac:dyDescent="0.25">
      <c r="H49" s="225"/>
      <c r="I49" s="225"/>
      <c r="J49" s="225"/>
      <c r="V49" s="17"/>
      <c r="AA49" s="225"/>
      <c r="AB49" s="225"/>
      <c r="AC49" s="22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26" t="s">
        <v>20</v>
      </c>
      <c r="F53" s="226"/>
      <c r="G53" s="226"/>
      <c r="H53" s="226"/>
      <c r="V53" s="17"/>
      <c r="X53" s="23" t="s">
        <v>82</v>
      </c>
      <c r="Y53" s="20">
        <f>IF(B53="PAGADO",0,C58)</f>
        <v>0</v>
      </c>
      <c r="AA53" s="226" t="s">
        <v>20</v>
      </c>
      <c r="AB53" s="226"/>
      <c r="AC53" s="226"/>
      <c r="AD53" s="226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8" t="str">
        <f>IF(Y58&lt;0,"NO PAGAR","COBRAR'")</f>
        <v>COBRAR'</v>
      </c>
      <c r="Y59" s="22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8" t="str">
        <f>IF(C58&lt;0,"NO PAGAR","COBRAR'")</f>
        <v>COBRAR'</v>
      </c>
      <c r="C60" s="22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/>
      <c r="E69" s="221" t="s">
        <v>7</v>
      </c>
      <c r="F69" s="222"/>
      <c r="G69" s="223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4" t="s">
        <v>29</v>
      </c>
      <c r="AD100" s="224"/>
      <c r="AE100" s="224"/>
    </row>
    <row r="101" spans="2:41" x14ac:dyDescent="0.25">
      <c r="H101" s="225" t="s">
        <v>28</v>
      </c>
      <c r="I101" s="225"/>
      <c r="J101" s="225"/>
      <c r="V101" s="17"/>
      <c r="AC101" s="224"/>
      <c r="AD101" s="224"/>
      <c r="AE101" s="224"/>
    </row>
    <row r="102" spans="2:41" x14ac:dyDescent="0.25">
      <c r="H102" s="225"/>
      <c r="I102" s="225"/>
      <c r="J102" s="225"/>
      <c r="V102" s="17"/>
      <c r="AC102" s="224"/>
      <c r="AD102" s="224"/>
      <c r="AE102" s="22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226" t="s">
        <v>20</v>
      </c>
      <c r="F106" s="226"/>
      <c r="G106" s="226"/>
      <c r="H106" s="226"/>
      <c r="V106" s="17"/>
      <c r="X106" s="23" t="s">
        <v>32</v>
      </c>
      <c r="Y106" s="20">
        <f>IF(B106="PAGADO",0,C111)</f>
        <v>0</v>
      </c>
      <c r="AA106" s="226" t="s">
        <v>20</v>
      </c>
      <c r="AB106" s="226"/>
      <c r="AC106" s="226"/>
      <c r="AD106" s="226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7" t="str">
        <f>IF(C111&lt;0,"NO PAGAR","COBRAR")</f>
        <v>COBRAR</v>
      </c>
      <c r="C112" s="22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7" t="str">
        <f>IF(Y111&lt;0,"NO PAGAR","COBRAR")</f>
        <v>COBRAR</v>
      </c>
      <c r="Y112" s="22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9" t="s">
        <v>9</v>
      </c>
      <c r="C113" s="22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9" t="s">
        <v>9</v>
      </c>
      <c r="Y113" s="22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1" t="s">
        <v>7</v>
      </c>
      <c r="F122" s="222"/>
      <c r="G122" s="22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1" t="s">
        <v>7</v>
      </c>
      <c r="AB122" s="222"/>
      <c r="AC122" s="22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1" t="s">
        <v>7</v>
      </c>
      <c r="O124" s="222"/>
      <c r="P124" s="222"/>
      <c r="Q124" s="223"/>
      <c r="R124" s="18">
        <f>SUM(R108:R123)</f>
        <v>0</v>
      </c>
      <c r="S124" s="3"/>
      <c r="V124" s="17"/>
      <c r="X124" s="12"/>
      <c r="Y124" s="10"/>
      <c r="AJ124" s="221" t="s">
        <v>7</v>
      </c>
      <c r="AK124" s="222"/>
      <c r="AL124" s="222"/>
      <c r="AM124" s="22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5" t="s">
        <v>30</v>
      </c>
      <c r="I146" s="225"/>
      <c r="J146" s="225"/>
      <c r="V146" s="17"/>
      <c r="AA146" s="225" t="s">
        <v>31</v>
      </c>
      <c r="AB146" s="225"/>
      <c r="AC146" s="225"/>
    </row>
    <row r="147" spans="2:41" x14ac:dyDescent="0.25">
      <c r="H147" s="225"/>
      <c r="I147" s="225"/>
      <c r="J147" s="225"/>
      <c r="V147" s="17"/>
      <c r="AA147" s="225"/>
      <c r="AB147" s="225"/>
      <c r="AC147" s="225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0</v>
      </c>
      <c r="E151" s="226" t="s">
        <v>20</v>
      </c>
      <c r="F151" s="226"/>
      <c r="G151" s="226"/>
      <c r="H151" s="226"/>
      <c r="V151" s="17"/>
      <c r="X151" s="23" t="s">
        <v>82</v>
      </c>
      <c r="Y151" s="20">
        <f>IF(B151="PAGADO",0,C156)</f>
        <v>0</v>
      </c>
      <c r="AA151" s="226" t="s">
        <v>20</v>
      </c>
      <c r="AB151" s="226"/>
      <c r="AC151" s="226"/>
      <c r="AD151" s="226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8" t="str">
        <f>IF(Y156&lt;0,"NO PAGAR","COBRAR'")</f>
        <v>COBRAR'</v>
      </c>
      <c r="Y157" s="22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8" t="str">
        <f>IF(C156&lt;0,"NO PAGAR","COBRAR'")</f>
        <v>COBRAR'</v>
      </c>
      <c r="C158" s="22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9" t="s">
        <v>9</v>
      </c>
      <c r="C159" s="22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9" t="s">
        <v>9</v>
      </c>
      <c r="Y159" s="22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1" t="s">
        <v>7</v>
      </c>
      <c r="F167" s="222"/>
      <c r="G167" s="22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1" t="s">
        <v>7</v>
      </c>
      <c r="AB167" s="222"/>
      <c r="AC167" s="22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1" t="s">
        <v>7</v>
      </c>
      <c r="O169" s="222"/>
      <c r="P169" s="222"/>
      <c r="Q169" s="223"/>
      <c r="R169" s="18">
        <f>SUM(R153:R168)</f>
        <v>0</v>
      </c>
      <c r="S169" s="3"/>
      <c r="V169" s="17"/>
      <c r="X169" s="12"/>
      <c r="Y169" s="10"/>
      <c r="AJ169" s="221" t="s">
        <v>7</v>
      </c>
      <c r="AK169" s="222"/>
      <c r="AL169" s="222"/>
      <c r="AM169" s="223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4" t="s">
        <v>29</v>
      </c>
      <c r="AD185" s="224"/>
      <c r="AE185" s="224"/>
    </row>
    <row r="186" spans="2:41" x14ac:dyDescent="0.25">
      <c r="H186" s="225" t="s">
        <v>28</v>
      </c>
      <c r="I186" s="225"/>
      <c r="J186" s="225"/>
      <c r="V186" s="17"/>
      <c r="AC186" s="224"/>
      <c r="AD186" s="224"/>
      <c r="AE186" s="224"/>
    </row>
    <row r="187" spans="2:41" x14ac:dyDescent="0.25">
      <c r="H187" s="225"/>
      <c r="I187" s="225"/>
      <c r="J187" s="225"/>
      <c r="V187" s="17"/>
      <c r="AC187" s="224"/>
      <c r="AD187" s="224"/>
      <c r="AE187" s="224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0</v>
      </c>
      <c r="E191" s="226" t="s">
        <v>20</v>
      </c>
      <c r="F191" s="226"/>
      <c r="G191" s="226"/>
      <c r="H191" s="226"/>
      <c r="V191" s="17"/>
      <c r="X191" s="23" t="s">
        <v>32</v>
      </c>
      <c r="Y191" s="20">
        <f>IF(B191="PAGADO",0,C196)</f>
        <v>0</v>
      </c>
      <c r="AA191" s="226" t="s">
        <v>20</v>
      </c>
      <c r="AB191" s="226"/>
      <c r="AC191" s="226"/>
      <c r="AD191" s="226"/>
    </row>
    <row r="192" spans="2:41" x14ac:dyDescent="0.25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7" t="str">
        <f>IF(C196&lt;0,"NO PAGAR","COBRAR")</f>
        <v>COBRAR</v>
      </c>
      <c r="C197" s="227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27" t="str">
        <f>IF(Y196&lt;0,"NO PAGAR","COBRAR")</f>
        <v>COBRAR</v>
      </c>
      <c r="Y197" s="22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19" t="s">
        <v>9</v>
      </c>
      <c r="C198" s="22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9" t="s">
        <v>9</v>
      </c>
      <c r="Y198" s="22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21" t="s">
        <v>7</v>
      </c>
      <c r="F207" s="222"/>
      <c r="G207" s="223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221" t="s">
        <v>7</v>
      </c>
      <c r="AB207" s="222"/>
      <c r="AC207" s="223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21" t="s">
        <v>7</v>
      </c>
      <c r="O209" s="222"/>
      <c r="P209" s="222"/>
      <c r="Q209" s="223"/>
      <c r="R209" s="18">
        <f>SUM(R193:R208)</f>
        <v>0</v>
      </c>
      <c r="S209" s="3"/>
      <c r="V209" s="17"/>
      <c r="X209" s="12"/>
      <c r="Y209" s="10"/>
      <c r="AJ209" s="221" t="s">
        <v>7</v>
      </c>
      <c r="AK209" s="222"/>
      <c r="AL209" s="222"/>
      <c r="AM209" s="223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25" t="s">
        <v>30</v>
      </c>
      <c r="I231" s="225"/>
      <c r="J231" s="225"/>
      <c r="V231" s="17"/>
      <c r="AA231" s="225" t="s">
        <v>31</v>
      </c>
      <c r="AB231" s="225"/>
      <c r="AC231" s="225"/>
    </row>
    <row r="232" spans="1:43" x14ac:dyDescent="0.25">
      <c r="H232" s="225"/>
      <c r="I232" s="225"/>
      <c r="J232" s="225"/>
      <c r="V232" s="17"/>
      <c r="AA232" s="225"/>
      <c r="AB232" s="225"/>
      <c r="AC232" s="225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226" t="s">
        <v>20</v>
      </c>
      <c r="F236" s="226"/>
      <c r="G236" s="226"/>
      <c r="H236" s="226"/>
      <c r="V236" s="17"/>
      <c r="X236" s="23" t="s">
        <v>32</v>
      </c>
      <c r="Y236" s="20">
        <f>IF(B236="PAGADO",0,C241)</f>
        <v>0</v>
      </c>
      <c r="AA236" s="226" t="s">
        <v>20</v>
      </c>
      <c r="AB236" s="226"/>
      <c r="AC236" s="226"/>
      <c r="AD236" s="226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8" t="str">
        <f>IF(Y241&lt;0,"NO PAGAR","COBRAR'")</f>
        <v>COBRAR'</v>
      </c>
      <c r="Y242" s="228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 x14ac:dyDescent="0.35">
      <c r="B243" s="228" t="str">
        <f>IF(C241&lt;0,"NO PAGAR","COBRAR'")</f>
        <v>COBRAR'</v>
      </c>
      <c r="C243" s="22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219" t="s">
        <v>9</v>
      </c>
      <c r="C244" s="22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9" t="s">
        <v>9</v>
      </c>
      <c r="Y244" s="22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21" t="s">
        <v>7</v>
      </c>
      <c r="F252" s="222"/>
      <c r="G252" s="223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21" t="s">
        <v>7</v>
      </c>
      <c r="AB252" s="222"/>
      <c r="AC252" s="223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21" t="s">
        <v>7</v>
      </c>
      <c r="O254" s="222"/>
      <c r="P254" s="222"/>
      <c r="Q254" s="223"/>
      <c r="R254" s="18">
        <f>SUM(R238:R253)</f>
        <v>0</v>
      </c>
      <c r="S254" s="3"/>
      <c r="V254" s="17"/>
      <c r="X254" s="12"/>
      <c r="Y254" s="10"/>
      <c r="AJ254" s="221" t="s">
        <v>7</v>
      </c>
      <c r="AK254" s="222"/>
      <c r="AL254" s="222"/>
      <c r="AM254" s="223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4" t="s">
        <v>29</v>
      </c>
      <c r="AD277" s="224"/>
      <c r="AE277" s="224"/>
    </row>
    <row r="278" spans="2:41" x14ac:dyDescent="0.25">
      <c r="H278" s="225" t="s">
        <v>28</v>
      </c>
      <c r="I278" s="225"/>
      <c r="J278" s="225"/>
      <c r="V278" s="17"/>
      <c r="AC278" s="224"/>
      <c r="AD278" s="224"/>
      <c r="AE278" s="224"/>
    </row>
    <row r="279" spans="2:41" x14ac:dyDescent="0.25">
      <c r="H279" s="225"/>
      <c r="I279" s="225"/>
      <c r="J279" s="225"/>
      <c r="V279" s="17"/>
      <c r="AC279" s="224"/>
      <c r="AD279" s="224"/>
      <c r="AE279" s="224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0</v>
      </c>
      <c r="E283" s="226" t="s">
        <v>20</v>
      </c>
      <c r="F283" s="226"/>
      <c r="G283" s="226"/>
      <c r="H283" s="226"/>
      <c r="V283" s="17"/>
      <c r="X283" s="23" t="s">
        <v>32</v>
      </c>
      <c r="Y283" s="20">
        <f>IF(B283="PAGADO",0,C288)</f>
        <v>0</v>
      </c>
      <c r="AA283" s="226" t="s">
        <v>20</v>
      </c>
      <c r="AB283" s="226"/>
      <c r="AC283" s="226"/>
      <c r="AD283" s="226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7" t="str">
        <f>IF(C288&lt;0,"NO PAGAR","COBRAR")</f>
        <v>COBRAR</v>
      </c>
      <c r="C289" s="227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7" t="str">
        <f>IF(Y288&lt;0,"NO PAGAR","COBRAR")</f>
        <v>COBRAR</v>
      </c>
      <c r="Y289" s="22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19" t="s">
        <v>9</v>
      </c>
      <c r="C290" s="22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9" t="s">
        <v>9</v>
      </c>
      <c r="Y290" s="22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21" t="s">
        <v>7</v>
      </c>
      <c r="F299" s="222"/>
      <c r="G299" s="223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21" t="s">
        <v>7</v>
      </c>
      <c r="AB299" s="222"/>
      <c r="AC299" s="223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21" t="s">
        <v>7</v>
      </c>
      <c r="O301" s="222"/>
      <c r="P301" s="222"/>
      <c r="Q301" s="223"/>
      <c r="R301" s="18">
        <f>SUM(R285:R300)</f>
        <v>0</v>
      </c>
      <c r="S301" s="3"/>
      <c r="V301" s="17"/>
      <c r="X301" s="12"/>
      <c r="Y301" s="10"/>
      <c r="AJ301" s="221" t="s">
        <v>7</v>
      </c>
      <c r="AK301" s="222"/>
      <c r="AL301" s="222"/>
      <c r="AM301" s="223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25" t="s">
        <v>30</v>
      </c>
      <c r="I323" s="225"/>
      <c r="J323" s="225"/>
      <c r="V323" s="17"/>
      <c r="AA323" s="225" t="s">
        <v>31</v>
      </c>
      <c r="AB323" s="225"/>
      <c r="AC323" s="225"/>
    </row>
    <row r="324" spans="1:43" x14ac:dyDescent="0.25">
      <c r="H324" s="225"/>
      <c r="I324" s="225"/>
      <c r="J324" s="225"/>
      <c r="V324" s="17"/>
      <c r="AA324" s="225"/>
      <c r="AB324" s="225"/>
      <c r="AC324" s="225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0</v>
      </c>
      <c r="E328" s="226" t="s">
        <v>20</v>
      </c>
      <c r="F328" s="226"/>
      <c r="G328" s="226"/>
      <c r="H328" s="226"/>
      <c r="V328" s="17"/>
      <c r="X328" s="23" t="s">
        <v>156</v>
      </c>
      <c r="Y328" s="20">
        <f>IF(B1054="PAGADO",0,C333)</f>
        <v>0</v>
      </c>
      <c r="AA328" s="226" t="s">
        <v>20</v>
      </c>
      <c r="AB328" s="226"/>
      <c r="AC328" s="226"/>
      <c r="AD328" s="226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8" t="str">
        <f>IF(Y333&lt;0,"NO PAGAR","COBRAR'")</f>
        <v>COBRAR'</v>
      </c>
      <c r="Y334" s="228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 x14ac:dyDescent="0.35">
      <c r="B335" s="228" t="str">
        <f>IF(C333&lt;0,"NO PAGAR","COBRAR'")</f>
        <v>COBRAR'</v>
      </c>
      <c r="C335" s="228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219" t="s">
        <v>9</v>
      </c>
      <c r="C336" s="22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9" t="s">
        <v>9</v>
      </c>
      <c r="Y336" s="22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665</v>
      </c>
      <c r="C344" s="10"/>
      <c r="E344" s="221" t="s">
        <v>7</v>
      </c>
      <c r="F344" s="222"/>
      <c r="G344" s="223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21" t="s">
        <v>7</v>
      </c>
      <c r="AB344" s="222"/>
      <c r="AC344" s="223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21" t="s">
        <v>7</v>
      </c>
      <c r="O346" s="222"/>
      <c r="P346" s="222"/>
      <c r="Q346" s="223"/>
      <c r="R346" s="18">
        <f>SUM(R330:R345)</f>
        <v>0</v>
      </c>
      <c r="S346" s="3"/>
      <c r="V346" s="17"/>
      <c r="X346" s="12"/>
      <c r="Y346" s="10"/>
      <c r="AJ346" s="221" t="s">
        <v>7</v>
      </c>
      <c r="AK346" s="222"/>
      <c r="AL346" s="222"/>
      <c r="AM346" s="223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25" t="s">
        <v>28</v>
      </c>
      <c r="I371" s="225"/>
      <c r="J371" s="225"/>
      <c r="V371" s="17"/>
    </row>
    <row r="372" spans="2:41" x14ac:dyDescent="0.25">
      <c r="H372" s="225"/>
      <c r="I372" s="225"/>
      <c r="J372" s="225"/>
      <c r="V372" s="17"/>
    </row>
    <row r="373" spans="2:41" x14ac:dyDescent="0.25">
      <c r="V373" s="17"/>
      <c r="X373" s="238" t="s">
        <v>64</v>
      </c>
      <c r="AB373" s="232" t="s">
        <v>29</v>
      </c>
      <c r="AC373" s="232"/>
      <c r="AD373" s="232"/>
    </row>
    <row r="374" spans="2:41" x14ac:dyDescent="0.25">
      <c r="V374" s="17"/>
      <c r="X374" s="238"/>
      <c r="AB374" s="232"/>
      <c r="AC374" s="232"/>
      <c r="AD374" s="232"/>
    </row>
    <row r="375" spans="2:41" ht="23.25" x14ac:dyDescent="0.35">
      <c r="B375" s="22" t="s">
        <v>64</v>
      </c>
      <c r="V375" s="17"/>
      <c r="X375" s="238"/>
      <c r="AB375" s="232"/>
      <c r="AC375" s="232"/>
      <c r="AD375" s="232"/>
    </row>
    <row r="376" spans="2:41" ht="23.25" x14ac:dyDescent="0.35">
      <c r="B376" s="23" t="s">
        <v>130</v>
      </c>
      <c r="C376" s="20">
        <f>IF(X328="PAGADO",0,Y333)</f>
        <v>0</v>
      </c>
      <c r="E376" s="226" t="s">
        <v>928</v>
      </c>
      <c r="F376" s="226"/>
      <c r="G376" s="226"/>
      <c r="H376" s="226"/>
      <c r="V376" s="17"/>
      <c r="X376" s="23" t="s">
        <v>32</v>
      </c>
      <c r="Y376" s="20">
        <f>IF(B376="PAGADO",0,C381)</f>
        <v>0</v>
      </c>
      <c r="AA376" s="226" t="s">
        <v>553</v>
      </c>
      <c r="AB376" s="226"/>
      <c r="AC376" s="226"/>
      <c r="AD376" s="226"/>
    </row>
    <row r="377" spans="2:41" x14ac:dyDescent="0.25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 x14ac:dyDescent="0.4">
      <c r="B382" s="227" t="str">
        <f>IF(C381&lt;0,"NO PAGAR","COBRAR")</f>
        <v>COBRAR</v>
      </c>
      <c r="C382" s="227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27" t="str">
        <f>IF(Y381&lt;0,"NO PAGAR","COBRAR")</f>
        <v>COBRAR</v>
      </c>
      <c r="Y382" s="227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219" t="s">
        <v>9</v>
      </c>
      <c r="C383" s="22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219" t="s">
        <v>9</v>
      </c>
      <c r="Y383" s="22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21" t="s">
        <v>7</v>
      </c>
      <c r="AB392" s="222"/>
      <c r="AC392" s="223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E394" s="4"/>
      <c r="F394" s="3"/>
      <c r="G394" s="3"/>
      <c r="H394" s="5"/>
      <c r="N394" s="221" t="s">
        <v>7</v>
      </c>
      <c r="O394" s="222"/>
      <c r="P394" s="222"/>
      <c r="Q394" s="223"/>
      <c r="R394" s="18">
        <f>SUM(R378:R393)</f>
        <v>0</v>
      </c>
      <c r="S394" s="3"/>
      <c r="V394" s="17"/>
      <c r="X394" s="12"/>
      <c r="Y394" s="10"/>
      <c r="AJ394" s="221" t="s">
        <v>7</v>
      </c>
      <c r="AK394" s="222"/>
      <c r="AL394" s="222"/>
      <c r="AM394" s="223"/>
      <c r="AN394" s="18">
        <f>SUM(AN378:AN393)</f>
        <v>0</v>
      </c>
      <c r="AO394" s="3"/>
    </row>
    <row r="395" spans="2:46" x14ac:dyDescent="0.25">
      <c r="B395" s="12"/>
      <c r="C395" s="10"/>
      <c r="E395" s="221" t="s">
        <v>7</v>
      </c>
      <c r="F395" s="222"/>
      <c r="G395" s="223"/>
      <c r="H395" s="5">
        <f>SUM(H378:H394)</f>
        <v>1000</v>
      </c>
      <c r="V395" s="17"/>
      <c r="X395" s="12"/>
      <c r="Y395" s="10"/>
    </row>
    <row r="396" spans="2:46" x14ac:dyDescent="0.25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 x14ac:dyDescent="0.25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 x14ac:dyDescent="0.25">
      <c r="V398" s="17"/>
    </row>
    <row r="399" spans="2:46" x14ac:dyDescent="0.25">
      <c r="E399" t="s">
        <v>21</v>
      </c>
      <c r="V399" s="17"/>
    </row>
    <row r="400" spans="2:46" x14ac:dyDescent="0.25">
      <c r="E400" s="1" t="s">
        <v>19</v>
      </c>
      <c r="V400" s="17"/>
    </row>
    <row r="401" spans="1:43" x14ac:dyDescent="0.25">
      <c r="V401" s="17"/>
    </row>
    <row r="402" spans="1:43" x14ac:dyDescent="0.25">
      <c r="E402" s="1"/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ht="15" customHeight="1" x14ac:dyDescent="0.4">
      <c r="I410" s="75"/>
      <c r="J410" s="75"/>
      <c r="V410" s="17"/>
      <c r="AA410" s="225" t="s">
        <v>31</v>
      </c>
      <c r="AB410" s="225"/>
      <c r="AC410" s="225"/>
    </row>
    <row r="411" spans="1:43" ht="15" customHeight="1" x14ac:dyDescent="0.4">
      <c r="H411" s="75"/>
      <c r="I411" s="75"/>
      <c r="J411" s="75"/>
      <c r="V411" s="17"/>
      <c r="AA411" s="225"/>
      <c r="AB411" s="225"/>
      <c r="AC411" s="225"/>
    </row>
    <row r="412" spans="1:43" x14ac:dyDescent="0.25">
      <c r="B412" s="240" t="s">
        <v>64</v>
      </c>
      <c r="F412" s="239" t="s">
        <v>30</v>
      </c>
      <c r="G412" s="239"/>
      <c r="H412" s="239"/>
      <c r="V412" s="17"/>
    </row>
    <row r="413" spans="1:43" x14ac:dyDescent="0.25">
      <c r="B413" s="240"/>
      <c r="F413" s="239"/>
      <c r="G413" s="239"/>
      <c r="H413" s="239"/>
      <c r="V413" s="17"/>
    </row>
    <row r="414" spans="1:43" ht="26.25" customHeight="1" x14ac:dyDescent="0.35">
      <c r="B414" s="240"/>
      <c r="F414" s="239"/>
      <c r="G414" s="239"/>
      <c r="H414" s="239"/>
      <c r="V414" s="17"/>
      <c r="X414" s="22" t="s">
        <v>64</v>
      </c>
    </row>
    <row r="415" spans="1:43" ht="23.25" x14ac:dyDescent="0.35">
      <c r="B415" s="23" t="s">
        <v>82</v>
      </c>
      <c r="C415" s="20">
        <f>IF(X376="PAGADO",0,Y381)</f>
        <v>284.83</v>
      </c>
      <c r="E415" s="226" t="s">
        <v>553</v>
      </c>
      <c r="F415" s="226"/>
      <c r="G415" s="226"/>
      <c r="H415" s="226"/>
      <c r="V415" s="17"/>
      <c r="X415" s="23" t="s">
        <v>32</v>
      </c>
      <c r="Y415" s="20">
        <f>IF(B415="PAGADO",0,C420)</f>
        <v>0</v>
      </c>
      <c r="AA415" s="226" t="s">
        <v>553</v>
      </c>
      <c r="AB415" s="226"/>
      <c r="AC415" s="226"/>
      <c r="AD415" s="226"/>
    </row>
    <row r="416" spans="1:43" x14ac:dyDescent="0.25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 x14ac:dyDescent="0.25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 x14ac:dyDescent="0.25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8" t="str">
        <f>IF(Y420&lt;0,"NO PAGAR","COBRAR'")</f>
        <v>NO PAGAR</v>
      </c>
      <c r="Y421" s="22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28" t="str">
        <f>IF(C420&lt;0,"NO PAGAR","COBRAR'")</f>
        <v>COBRAR'</v>
      </c>
      <c r="C422" s="228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219" t="s">
        <v>9</v>
      </c>
      <c r="C423" s="220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9" t="s">
        <v>9</v>
      </c>
      <c r="Y423" s="22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21" t="s">
        <v>7</v>
      </c>
      <c r="AK425" s="222"/>
      <c r="AL425" s="222"/>
      <c r="AM425" s="223"/>
      <c r="AN425" s="18">
        <f>SUM(AN417:AN424)</f>
        <v>720</v>
      </c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 x14ac:dyDescent="0.25">
      <c r="B431" s="11" t="s">
        <v>16</v>
      </c>
      <c r="C431" s="10"/>
      <c r="E431" s="221" t="s">
        <v>7</v>
      </c>
      <c r="F431" s="222"/>
      <c r="G431" s="223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21" t="s">
        <v>7</v>
      </c>
      <c r="AB431" s="222"/>
      <c r="AC431" s="223"/>
      <c r="AD431" s="5">
        <f>SUM(AD417:AD430)</f>
        <v>760</v>
      </c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 x14ac:dyDescent="0.25">
      <c r="B433" s="12"/>
      <c r="C433" s="10"/>
      <c r="N433" s="221" t="s">
        <v>7</v>
      </c>
      <c r="O433" s="222"/>
      <c r="P433" s="222"/>
      <c r="Q433" s="223"/>
      <c r="R433" s="18">
        <f>SUM(R417:R432)</f>
        <v>78.400000000000006</v>
      </c>
      <c r="S433" s="3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1"/>
      <c r="C435" s="10"/>
      <c r="V435" s="17"/>
      <c r="X435" s="11"/>
      <c r="Y435" s="10"/>
    </row>
    <row r="436" spans="2:27" x14ac:dyDescent="0.25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 x14ac:dyDescent="0.25">
      <c r="E437" s="1" t="s">
        <v>19</v>
      </c>
      <c r="V437" s="17"/>
      <c r="AA437" s="1" t="s">
        <v>19</v>
      </c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ht="15" customHeight="1" x14ac:dyDescent="0.4">
      <c r="H447" s="75"/>
      <c r="I447" s="75"/>
      <c r="J447" s="75"/>
      <c r="V447" s="17"/>
    </row>
    <row r="448" spans="2:27" ht="15" customHeight="1" x14ac:dyDescent="0.4">
      <c r="H448" s="75"/>
      <c r="I448" s="75"/>
      <c r="J448" s="75"/>
      <c r="V448" s="17"/>
    </row>
    <row r="449" spans="2:41" x14ac:dyDescent="0.25">
      <c r="B449" s="240" t="s">
        <v>66</v>
      </c>
      <c r="F449" s="239" t="s">
        <v>28</v>
      </c>
      <c r="G449" s="239"/>
      <c r="H449" s="239"/>
      <c r="V449" s="17"/>
      <c r="X449" s="238" t="s">
        <v>66</v>
      </c>
      <c r="AB449" s="232" t="s">
        <v>29</v>
      </c>
      <c r="AC449" s="232"/>
      <c r="AD449" s="232"/>
    </row>
    <row r="450" spans="2:41" x14ac:dyDescent="0.25">
      <c r="B450" s="240"/>
      <c r="F450" s="239"/>
      <c r="G450" s="239"/>
      <c r="H450" s="239"/>
      <c r="V450" s="17"/>
      <c r="X450" s="238"/>
      <c r="AB450" s="232"/>
      <c r="AC450" s="232"/>
      <c r="AD450" s="232"/>
    </row>
    <row r="451" spans="2:41" ht="23.25" customHeight="1" x14ac:dyDescent="0.25">
      <c r="B451" s="240"/>
      <c r="F451" s="239"/>
      <c r="G451" s="239"/>
      <c r="H451" s="239"/>
      <c r="V451" s="17"/>
      <c r="X451" s="238"/>
      <c r="AB451" s="232"/>
      <c r="AC451" s="232"/>
      <c r="AD451" s="232"/>
    </row>
    <row r="452" spans="2:41" ht="23.25" x14ac:dyDescent="0.35">
      <c r="B452" s="23" t="s">
        <v>32</v>
      </c>
      <c r="C452" s="20">
        <f>IF(X415="PAGADO",0,Y420)</f>
        <v>-64.009999999999991</v>
      </c>
      <c r="E452" s="226" t="s">
        <v>553</v>
      </c>
      <c r="F452" s="226"/>
      <c r="G452" s="226"/>
      <c r="H452" s="226"/>
      <c r="V452" s="17"/>
      <c r="X452" s="23" t="s">
        <v>32</v>
      </c>
      <c r="Y452" s="20">
        <f>IF(B452="PAGADO",0,C457)</f>
        <v>27.330000000000013</v>
      </c>
      <c r="AA452" s="226" t="s">
        <v>553</v>
      </c>
      <c r="AB452" s="226"/>
      <c r="AC452" s="226"/>
      <c r="AD452" s="226"/>
    </row>
    <row r="453" spans="2:41" x14ac:dyDescent="0.25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 x14ac:dyDescent="0.25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 x14ac:dyDescent="0.25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 x14ac:dyDescent="0.25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 x14ac:dyDescent="0.4">
      <c r="B458" s="227" t="str">
        <f>IF(C457&lt;0,"NO PAGAR","COBRAR")</f>
        <v>COBRAR</v>
      </c>
      <c r="C458" s="227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27" t="str">
        <f>IF(Y457&lt;0,"NO PAGAR","COBRAR")</f>
        <v>NO PAGAR</v>
      </c>
      <c r="Y458" s="227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219" t="s">
        <v>9</v>
      </c>
      <c r="C459" s="220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219" t="s">
        <v>9</v>
      </c>
      <c r="Y459" s="22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x14ac:dyDescent="0.25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 x14ac:dyDescent="0.25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 x14ac:dyDescent="0.25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 x14ac:dyDescent="0.25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x14ac:dyDescent="0.25">
      <c r="B468" s="11" t="s">
        <v>912</v>
      </c>
      <c r="C468" s="10"/>
      <c r="E468" s="221" t="s">
        <v>7</v>
      </c>
      <c r="F468" s="222"/>
      <c r="G468" s="223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21" t="s">
        <v>7</v>
      </c>
      <c r="AB468" s="222"/>
      <c r="AC468" s="223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 x14ac:dyDescent="0.25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 x14ac:dyDescent="0.25">
      <c r="B470" s="12"/>
      <c r="C470" s="10"/>
      <c r="N470" s="221" t="s">
        <v>7</v>
      </c>
      <c r="O470" s="222"/>
      <c r="P470" s="222"/>
      <c r="Q470" s="223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 x14ac:dyDescent="0.25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 x14ac:dyDescent="0.25">
      <c r="B472" s="11"/>
      <c r="C472" s="10"/>
      <c r="V472" s="17"/>
      <c r="X472" s="11"/>
      <c r="Y472" s="10"/>
      <c r="AJ472" s="221" t="s">
        <v>7</v>
      </c>
      <c r="AK472" s="222"/>
      <c r="AL472" s="222"/>
      <c r="AM472" s="223"/>
      <c r="AN472" s="18">
        <f>SUM(AN456:AN471)</f>
        <v>0</v>
      </c>
      <c r="AO472" s="3"/>
    </row>
    <row r="473" spans="2:42" ht="30" x14ac:dyDescent="0.25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 x14ac:dyDescent="0.25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 x14ac:dyDescent="0.25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 x14ac:dyDescent="0.25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 x14ac:dyDescent="0.25">
      <c r="V477" s="17"/>
      <c r="AN477" s="131">
        <f>SUM(AN474:AN476)</f>
        <v>170.91</v>
      </c>
    </row>
    <row r="478" spans="2:42" x14ac:dyDescent="0.25">
      <c r="V478" s="17"/>
    </row>
    <row r="479" spans="2:42" x14ac:dyDescent="0.25">
      <c r="V479" s="17"/>
    </row>
    <row r="480" spans="2:42" x14ac:dyDescent="0.25">
      <c r="V480" s="17"/>
    </row>
    <row r="481" spans="1:43" x14ac:dyDescent="0.25">
      <c r="V481" s="17"/>
    </row>
    <row r="482" spans="1:43" x14ac:dyDescent="0.2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 x14ac:dyDescent="0.2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 x14ac:dyDescent="0.2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 x14ac:dyDescent="0.25">
      <c r="V485" s="17"/>
    </row>
    <row r="486" spans="1:43" ht="15" customHeight="1" x14ac:dyDescent="0.4">
      <c r="I486" s="75"/>
      <c r="J486" s="75"/>
      <c r="V486" s="17"/>
    </row>
    <row r="487" spans="1:43" ht="15" customHeight="1" x14ac:dyDescent="0.4">
      <c r="H487" s="75"/>
      <c r="I487" s="75"/>
      <c r="J487" s="75"/>
      <c r="V487" s="17"/>
    </row>
    <row r="488" spans="1:43" x14ac:dyDescent="0.25">
      <c r="B488" s="240" t="s">
        <v>66</v>
      </c>
      <c r="F488" s="247" t="s">
        <v>30</v>
      </c>
      <c r="G488" s="247"/>
      <c r="H488" s="247"/>
      <c r="V488" s="17"/>
      <c r="X488" s="238" t="s">
        <v>66</v>
      </c>
      <c r="AB488" s="239" t="s">
        <v>31</v>
      </c>
      <c r="AC488" s="239"/>
      <c r="AD488" s="239"/>
    </row>
    <row r="489" spans="1:43" ht="15" customHeight="1" x14ac:dyDescent="0.25">
      <c r="B489" s="240"/>
      <c r="F489" s="247"/>
      <c r="G489" s="247"/>
      <c r="H489" s="247"/>
      <c r="V489" s="17"/>
      <c r="X489" s="238"/>
      <c r="AB489" s="239"/>
      <c r="AC489" s="239"/>
      <c r="AD489" s="239"/>
    </row>
    <row r="490" spans="1:43" ht="23.25" customHeight="1" x14ac:dyDescent="0.25">
      <c r="B490" s="240"/>
      <c r="F490" s="247"/>
      <c r="G490" s="247"/>
      <c r="H490" s="247"/>
      <c r="V490" s="17"/>
      <c r="X490" s="238"/>
      <c r="AB490" s="239"/>
      <c r="AC490" s="239"/>
      <c r="AD490" s="239"/>
    </row>
    <row r="491" spans="1:43" ht="23.25" x14ac:dyDescent="0.35">
      <c r="B491" s="23" t="s">
        <v>82</v>
      </c>
      <c r="C491" s="20">
        <f>IF(X452="PAGADO",0,Y457)</f>
        <v>-239.15</v>
      </c>
      <c r="E491" s="226" t="s">
        <v>553</v>
      </c>
      <c r="F491" s="226"/>
      <c r="G491" s="226"/>
      <c r="H491" s="226"/>
      <c r="V491" s="17"/>
      <c r="X491" s="23" t="s">
        <v>32</v>
      </c>
      <c r="Y491" s="20">
        <f>IF(B491="PAGADO",0,C496)</f>
        <v>0</v>
      </c>
      <c r="AA491" s="226" t="s">
        <v>553</v>
      </c>
      <c r="AB491" s="226"/>
      <c r="AC491" s="226"/>
      <c r="AD491" s="226"/>
    </row>
    <row r="492" spans="1:43" x14ac:dyDescent="0.25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 x14ac:dyDescent="0.25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 x14ac:dyDescent="0.25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 x14ac:dyDescent="0.25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 x14ac:dyDescent="0.25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 x14ac:dyDescent="0.3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28" t="str">
        <f>IF(Y496&lt;0,"NO PAGAR","COBRAR'")</f>
        <v>COBRAR'</v>
      </c>
      <c r="Y497" s="228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 x14ac:dyDescent="0.35">
      <c r="B498" s="228" t="str">
        <f>IF(C496&lt;0,"NO PAGAR","COBRAR'")</f>
        <v>COBRAR'</v>
      </c>
      <c r="C498" s="228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 x14ac:dyDescent="0.25">
      <c r="B499" s="219" t="s">
        <v>9</v>
      </c>
      <c r="C499" s="220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219" t="s">
        <v>9</v>
      </c>
      <c r="Y499" s="220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 x14ac:dyDescent="0.25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 x14ac:dyDescent="0.25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 x14ac:dyDescent="0.25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 x14ac:dyDescent="0.25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 x14ac:dyDescent="0.25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 x14ac:dyDescent="0.25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 x14ac:dyDescent="0.25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 x14ac:dyDescent="0.25">
      <c r="B507" s="11" t="s">
        <v>956</v>
      </c>
      <c r="C507" s="10">
        <v>48.66</v>
      </c>
      <c r="E507" s="221" t="s">
        <v>7</v>
      </c>
      <c r="F507" s="222"/>
      <c r="G507" s="223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21" t="s">
        <v>7</v>
      </c>
      <c r="AB507" s="222"/>
      <c r="AC507" s="223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 x14ac:dyDescent="0.25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 x14ac:dyDescent="0.3">
      <c r="B509" s="12"/>
      <c r="C509" s="10"/>
      <c r="N509" s="221" t="s">
        <v>7</v>
      </c>
      <c r="O509" s="222"/>
      <c r="P509" s="222"/>
      <c r="Q509" s="223"/>
      <c r="R509" s="18">
        <f>SUM(R493:R508)</f>
        <v>25</v>
      </c>
      <c r="S509" s="3"/>
      <c r="V509" s="17"/>
      <c r="X509" s="12"/>
      <c r="Y509" s="10"/>
      <c r="AJ509" s="221" t="s">
        <v>7</v>
      </c>
      <c r="AK509" s="222"/>
      <c r="AL509" s="222"/>
      <c r="AM509" s="223"/>
      <c r="AN509" s="18">
        <f>SUM(AN493:AN508)</f>
        <v>0</v>
      </c>
      <c r="AO509" s="3"/>
    </row>
    <row r="510" spans="2:42" ht="27" thickBot="1" x14ac:dyDescent="0.3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 x14ac:dyDescent="0.3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 x14ac:dyDescent="0.3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 x14ac:dyDescent="0.25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 x14ac:dyDescent="0.25">
      <c r="V514" s="17"/>
    </row>
    <row r="515" spans="5:40" x14ac:dyDescent="0.25">
      <c r="V515" s="17"/>
    </row>
    <row r="516" spans="5:40" x14ac:dyDescent="0.25">
      <c r="V516" s="17"/>
    </row>
    <row r="517" spans="5:40" x14ac:dyDescent="0.25">
      <c r="V517" s="17"/>
    </row>
    <row r="518" spans="5:40" x14ac:dyDescent="0.25">
      <c r="V518" s="17"/>
    </row>
    <row r="519" spans="5:40" x14ac:dyDescent="0.25">
      <c r="V519" s="17"/>
    </row>
    <row r="520" spans="5:40" x14ac:dyDescent="0.25">
      <c r="V520" s="17"/>
    </row>
    <row r="521" spans="5:40" x14ac:dyDescent="0.25">
      <c r="V521" s="17"/>
    </row>
    <row r="522" spans="5:40" x14ac:dyDescent="0.25">
      <c r="V522" s="17"/>
    </row>
    <row r="523" spans="5:40" x14ac:dyDescent="0.25">
      <c r="V523" s="17"/>
    </row>
    <row r="524" spans="5:40" x14ac:dyDescent="0.25">
      <c r="V524" s="17"/>
    </row>
    <row r="525" spans="5:40" x14ac:dyDescent="0.25">
      <c r="V525" s="17"/>
    </row>
    <row r="526" spans="5:40" x14ac:dyDescent="0.25">
      <c r="V526" s="17"/>
    </row>
    <row r="527" spans="5:40" x14ac:dyDescent="0.25">
      <c r="V527" s="17"/>
    </row>
    <row r="528" spans="5:40" x14ac:dyDescent="0.25">
      <c r="V528" s="17"/>
    </row>
    <row r="529" spans="2:41" x14ac:dyDescent="0.25">
      <c r="V529" s="17"/>
    </row>
    <row r="530" spans="2:41" x14ac:dyDescent="0.25">
      <c r="V530" s="17"/>
    </row>
    <row r="531" spans="2:41" x14ac:dyDescent="0.25">
      <c r="V531" s="17"/>
    </row>
    <row r="532" spans="2:41" x14ac:dyDescent="0.25">
      <c r="V532" s="17"/>
      <c r="AC532" s="224" t="s">
        <v>29</v>
      </c>
      <c r="AD532" s="224"/>
      <c r="AE532" s="224"/>
    </row>
    <row r="533" spans="2:41" ht="15" customHeight="1" x14ac:dyDescent="0.4">
      <c r="I533" s="75"/>
      <c r="J533" s="75"/>
      <c r="V533" s="17"/>
      <c r="AC533" s="224"/>
      <c r="AD533" s="224"/>
      <c r="AE533" s="224"/>
    </row>
    <row r="534" spans="2:41" ht="15" customHeight="1" x14ac:dyDescent="0.4">
      <c r="H534" s="75"/>
      <c r="I534" s="75"/>
      <c r="J534" s="75"/>
      <c r="V534" s="17"/>
      <c r="AC534" s="224"/>
      <c r="AD534" s="224"/>
      <c r="AE534" s="224"/>
    </row>
    <row r="535" spans="2:41" x14ac:dyDescent="0.25">
      <c r="B535" s="238" t="s">
        <v>67</v>
      </c>
      <c r="F535" s="239" t="s">
        <v>28</v>
      </c>
      <c r="G535" s="239"/>
      <c r="H535" s="239"/>
      <c r="V535" s="17"/>
    </row>
    <row r="536" spans="2:41" x14ac:dyDescent="0.25">
      <c r="B536" s="238"/>
      <c r="F536" s="239"/>
      <c r="G536" s="239"/>
      <c r="H536" s="239"/>
      <c r="V536" s="17"/>
    </row>
    <row r="537" spans="2:41" ht="26.25" customHeight="1" x14ac:dyDescent="0.35">
      <c r="B537" s="238"/>
      <c r="F537" s="239"/>
      <c r="G537" s="239"/>
      <c r="H537" s="239"/>
      <c r="V537" s="17"/>
      <c r="X537" s="22" t="s">
        <v>67</v>
      </c>
    </row>
    <row r="538" spans="2:41" ht="23.25" x14ac:dyDescent="0.35">
      <c r="B538" s="23" t="s">
        <v>32</v>
      </c>
      <c r="C538" s="20">
        <f>IF(X491="PAGADO",0,Y496)</f>
        <v>839.88</v>
      </c>
      <c r="E538" s="226" t="s">
        <v>553</v>
      </c>
      <c r="F538" s="226"/>
      <c r="G538" s="226"/>
      <c r="H538" s="226"/>
      <c r="V538" s="17"/>
      <c r="X538" s="23" t="s">
        <v>32</v>
      </c>
      <c r="Y538" s="20">
        <f>IF(B538="PAGADO",0,C543)</f>
        <v>-76.499999999999773</v>
      </c>
      <c r="AA538" s="226" t="s">
        <v>553</v>
      </c>
      <c r="AB538" s="226"/>
      <c r="AC538" s="226"/>
      <c r="AD538" s="226"/>
    </row>
    <row r="539" spans="2:41" x14ac:dyDescent="0.25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 x14ac:dyDescent="0.25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 x14ac:dyDescent="0.25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 x14ac:dyDescent="0.25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 x14ac:dyDescent="0.25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 x14ac:dyDescent="0.4">
      <c r="B544" s="227" t="str">
        <f>IF(C543&lt;0,"NO PAGAR","COBRAR")</f>
        <v>NO PAGAR</v>
      </c>
      <c r="C544" s="22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7" t="str">
        <f>IF(Y543&lt;0,"NO PAGAR","COBRAR")</f>
        <v>COBRAR</v>
      </c>
      <c r="Y544" s="227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 x14ac:dyDescent="0.25">
      <c r="B545" s="219" t="s">
        <v>9</v>
      </c>
      <c r="C545" s="22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219" t="s">
        <v>9</v>
      </c>
      <c r="Y545" s="22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1024</v>
      </c>
      <c r="C554" s="10">
        <v>114.96</v>
      </c>
      <c r="E554" s="221" t="s">
        <v>7</v>
      </c>
      <c r="F554" s="222"/>
      <c r="G554" s="223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21" t="s">
        <v>7</v>
      </c>
      <c r="AB554" s="222"/>
      <c r="AC554" s="223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 x14ac:dyDescent="0.25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21" t="s">
        <v>7</v>
      </c>
      <c r="O556" s="222"/>
      <c r="P556" s="222"/>
      <c r="Q556" s="223"/>
      <c r="R556" s="18">
        <f>SUM(R540:R555)</f>
        <v>985.81</v>
      </c>
      <c r="S556" s="3"/>
      <c r="V556" s="17"/>
      <c r="X556" s="12"/>
      <c r="Y556" s="10"/>
      <c r="AJ556" s="221" t="s">
        <v>7</v>
      </c>
      <c r="AK556" s="222"/>
      <c r="AL556" s="222"/>
      <c r="AM556" s="223"/>
      <c r="AN556" s="18">
        <f>SUM(AN540:AN555)</f>
        <v>0</v>
      </c>
      <c r="AO556" s="3"/>
    </row>
    <row r="557" spans="2:41" ht="18.75" customHeight="1" thickBot="1" x14ac:dyDescent="0.3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 x14ac:dyDescent="0.3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 x14ac:dyDescent="0.25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 x14ac:dyDescent="0.25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 x14ac:dyDescent="0.25">
      <c r="E562" s="1" t="s">
        <v>19</v>
      </c>
      <c r="V562" s="17"/>
      <c r="AA562" s="1" t="s">
        <v>19</v>
      </c>
    </row>
    <row r="563" spans="1:43" x14ac:dyDescent="0.25">
      <c r="V563" s="17"/>
    </row>
    <row r="564" spans="1:43" x14ac:dyDescent="0.25">
      <c r="V564" s="17"/>
    </row>
    <row r="565" spans="1:43" x14ac:dyDescent="0.25">
      <c r="V565" s="17"/>
    </row>
    <row r="566" spans="1:43" x14ac:dyDescent="0.25">
      <c r="V566" s="17"/>
    </row>
    <row r="567" spans="1:43" x14ac:dyDescent="0.25">
      <c r="V567" s="17"/>
    </row>
    <row r="568" spans="1:43" x14ac:dyDescent="0.25">
      <c r="V568" s="17"/>
    </row>
    <row r="569" spans="1:43" x14ac:dyDescent="0.25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 x14ac:dyDescent="0.2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 x14ac:dyDescent="0.2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 x14ac:dyDescent="0.25">
      <c r="V572" s="17"/>
    </row>
    <row r="573" spans="1:43" ht="15" customHeight="1" x14ac:dyDescent="0.4">
      <c r="I573" s="75"/>
      <c r="J573" s="75"/>
      <c r="V573" s="17"/>
      <c r="AA573" s="225" t="s">
        <v>31</v>
      </c>
      <c r="AB573" s="225"/>
      <c r="AC573" s="225"/>
    </row>
    <row r="574" spans="1:43" ht="15" customHeight="1" x14ac:dyDescent="0.4">
      <c r="H574" s="75"/>
      <c r="I574" s="75"/>
      <c r="J574" s="75"/>
      <c r="V574" s="17"/>
      <c r="AA574" s="225"/>
      <c r="AB574" s="225"/>
      <c r="AC574" s="225"/>
    </row>
    <row r="575" spans="1:43" x14ac:dyDescent="0.25">
      <c r="B575" s="240" t="s">
        <v>67</v>
      </c>
      <c r="F575" s="239" t="s">
        <v>30</v>
      </c>
      <c r="G575" s="239"/>
      <c r="H575" s="239"/>
      <c r="V575" s="17"/>
    </row>
    <row r="576" spans="1:43" x14ac:dyDescent="0.25">
      <c r="B576" s="240"/>
      <c r="F576" s="239"/>
      <c r="G576" s="239"/>
      <c r="H576" s="239"/>
      <c r="V576" s="17"/>
    </row>
    <row r="577" spans="2:41" ht="26.25" customHeight="1" x14ac:dyDescent="0.35">
      <c r="B577" s="240"/>
      <c r="F577" s="239"/>
      <c r="G577" s="239"/>
      <c r="H577" s="239"/>
      <c r="V577" s="17"/>
      <c r="X577" s="22" t="s">
        <v>67</v>
      </c>
    </row>
    <row r="578" spans="2:41" ht="23.25" x14ac:dyDescent="0.35">
      <c r="B578" s="23" t="s">
        <v>130</v>
      </c>
      <c r="C578" s="20">
        <f>IF(X538="PAGADO",0,Y543)</f>
        <v>883.50000000000023</v>
      </c>
      <c r="E578" s="226" t="s">
        <v>553</v>
      </c>
      <c r="F578" s="226"/>
      <c r="G578" s="226"/>
      <c r="H578" s="226"/>
      <c r="V578" s="17"/>
      <c r="X578" s="23" t="s">
        <v>32</v>
      </c>
      <c r="Y578" s="20">
        <f>IF(B578="PAGADO",0,C583)</f>
        <v>0</v>
      </c>
      <c r="AA578" s="226" t="s">
        <v>553</v>
      </c>
      <c r="AB578" s="226"/>
      <c r="AC578" s="226"/>
      <c r="AD578" s="226"/>
    </row>
    <row r="579" spans="2:41" x14ac:dyDescent="0.25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 x14ac:dyDescent="0.25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 x14ac:dyDescent="0.25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 x14ac:dyDescent="0.3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28" t="str">
        <f>IF(Y583&lt;0,"NO PAGAR","COBRAR'")</f>
        <v>COBRAR'</v>
      </c>
      <c r="Y584" s="228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 x14ac:dyDescent="0.35">
      <c r="B585" s="228" t="str">
        <f>IF(C583&lt;0,"NO PAGAR","COBRAR'")</f>
        <v>COBRAR'</v>
      </c>
      <c r="C585" s="228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219" t="s">
        <v>9</v>
      </c>
      <c r="C586" s="22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219" t="s">
        <v>9</v>
      </c>
      <c r="Y586" s="22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16</v>
      </c>
      <c r="C594" s="10"/>
      <c r="E594" s="221" t="s">
        <v>7</v>
      </c>
      <c r="F594" s="222"/>
      <c r="G594" s="223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21" t="s">
        <v>7</v>
      </c>
      <c r="AB594" s="222"/>
      <c r="AC594" s="223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 x14ac:dyDescent="0.25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 x14ac:dyDescent="0.25">
      <c r="B596" s="12"/>
      <c r="C596" s="10"/>
      <c r="N596" s="221" t="s">
        <v>7</v>
      </c>
      <c r="O596" s="222"/>
      <c r="P596" s="222"/>
      <c r="Q596" s="223"/>
      <c r="R596" s="18">
        <f>SUM(R580:R595)</f>
        <v>0</v>
      </c>
      <c r="S596" s="3"/>
      <c r="V596" s="17"/>
      <c r="X596" s="12"/>
      <c r="Y596" s="10"/>
      <c r="AJ596" s="221" t="s">
        <v>7</v>
      </c>
      <c r="AK596" s="222"/>
      <c r="AL596" s="222"/>
      <c r="AM596" s="223"/>
      <c r="AN596" s="18">
        <f>SUM(AN580:AN595)</f>
        <v>0</v>
      </c>
      <c r="AO596" s="3"/>
    </row>
    <row r="597" spans="2:41" x14ac:dyDescent="0.25">
      <c r="B597" s="12"/>
      <c r="C597" s="10"/>
      <c r="V597" s="17"/>
      <c r="X597" s="12"/>
      <c r="Y597" s="10"/>
    </row>
    <row r="598" spans="2:41" x14ac:dyDescent="0.25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 x14ac:dyDescent="0.25">
      <c r="B599" s="12"/>
      <c r="C599" s="10"/>
      <c r="E599" s="14"/>
      <c r="V599" s="17"/>
      <c r="X599" s="12"/>
      <c r="Y599" s="10"/>
      <c r="AA599" s="14"/>
    </row>
    <row r="600" spans="2:41" x14ac:dyDescent="0.25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 x14ac:dyDescent="0.25">
      <c r="E601" s="1" t="s">
        <v>19</v>
      </c>
      <c r="V601" s="17"/>
      <c r="AA601" s="1" t="s">
        <v>19</v>
      </c>
    </row>
    <row r="602" spans="2:41" x14ac:dyDescent="0.25">
      <c r="V602" s="17"/>
    </row>
    <row r="603" spans="2:41" x14ac:dyDescent="0.25">
      <c r="V603" s="17"/>
    </row>
    <row r="604" spans="2:41" x14ac:dyDescent="0.25">
      <c r="V604" s="17"/>
    </row>
    <row r="605" spans="2:41" x14ac:dyDescent="0.25">
      <c r="V605" s="17"/>
    </row>
    <row r="606" spans="2:41" x14ac:dyDescent="0.25">
      <c r="V606" s="17"/>
    </row>
    <row r="607" spans="2:41" x14ac:dyDescent="0.25">
      <c r="V607" s="17"/>
    </row>
    <row r="608" spans="2:41" x14ac:dyDescent="0.25">
      <c r="V608" s="17"/>
    </row>
    <row r="609" spans="2:41" x14ac:dyDescent="0.25">
      <c r="V609" s="17"/>
    </row>
    <row r="610" spans="2:41" x14ac:dyDescent="0.25">
      <c r="V610" s="17"/>
    </row>
    <row r="611" spans="2:41" x14ac:dyDescent="0.25">
      <c r="V611" s="17"/>
    </row>
    <row r="612" spans="2:41" x14ac:dyDescent="0.25">
      <c r="V612" s="17"/>
    </row>
    <row r="613" spans="2:41" x14ac:dyDescent="0.25">
      <c r="V613" s="17"/>
    </row>
    <row r="614" spans="2:41" x14ac:dyDescent="0.25">
      <c r="V614" s="17"/>
      <c r="AC614" s="224" t="s">
        <v>29</v>
      </c>
      <c r="AD614" s="224"/>
      <c r="AE614" s="224"/>
    </row>
    <row r="615" spans="2:41" ht="15" customHeight="1" x14ac:dyDescent="0.4">
      <c r="I615" s="75"/>
      <c r="J615" s="75"/>
      <c r="V615" s="17"/>
      <c r="AC615" s="224"/>
      <c r="AD615" s="224"/>
      <c r="AE615" s="224"/>
    </row>
    <row r="616" spans="2:41" ht="15" customHeight="1" x14ac:dyDescent="0.4">
      <c r="H616" s="75"/>
      <c r="I616" s="75"/>
      <c r="J616" s="75"/>
      <c r="V616" s="17"/>
      <c r="AC616" s="224"/>
      <c r="AD616" s="224"/>
      <c r="AE616" s="224"/>
    </row>
    <row r="617" spans="2:41" x14ac:dyDescent="0.25">
      <c r="B617" s="238" t="s">
        <v>68</v>
      </c>
      <c r="F617" s="239" t="s">
        <v>28</v>
      </c>
      <c r="G617" s="239"/>
      <c r="H617" s="239"/>
      <c r="V617" s="17"/>
    </row>
    <row r="618" spans="2:41" x14ac:dyDescent="0.25">
      <c r="B618" s="238"/>
      <c r="F618" s="239"/>
      <c r="G618" s="239"/>
      <c r="H618" s="239"/>
      <c r="V618" s="17"/>
    </row>
    <row r="619" spans="2:41" ht="26.25" customHeight="1" x14ac:dyDescent="0.35">
      <c r="B619" s="238"/>
      <c r="F619" s="239"/>
      <c r="G619" s="239"/>
      <c r="H619" s="239"/>
      <c r="V619" s="17"/>
      <c r="X619" s="22" t="s">
        <v>68</v>
      </c>
    </row>
    <row r="620" spans="2:41" ht="23.25" x14ac:dyDescent="0.35">
      <c r="B620" s="23" t="s">
        <v>130</v>
      </c>
      <c r="C620" s="20">
        <f>IF(X578="PAGADO",0,Y583)</f>
        <v>140</v>
      </c>
      <c r="E620" s="226" t="s">
        <v>553</v>
      </c>
      <c r="F620" s="226"/>
      <c r="G620" s="226"/>
      <c r="H620" s="226"/>
      <c r="V620" s="17"/>
      <c r="X620" s="23" t="s">
        <v>32</v>
      </c>
      <c r="Y620" s="20">
        <f>IF(B620="PAGADO",0,C625)</f>
        <v>0</v>
      </c>
      <c r="AA620" s="226" t="s">
        <v>1169</v>
      </c>
      <c r="AB620" s="226"/>
      <c r="AC620" s="226"/>
      <c r="AD620" s="226"/>
    </row>
    <row r="621" spans="2:41" x14ac:dyDescent="0.25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 x14ac:dyDescent="0.25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 x14ac:dyDescent="0.25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 x14ac:dyDescent="0.4">
      <c r="B626" s="227" t="str">
        <f>IF(C625&lt;0,"NO PAGAR","COBRAR")</f>
        <v>COBRAR</v>
      </c>
      <c r="C626" s="227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27" t="str">
        <f>IF(Y625&lt;0,"NO PAGAR","COBRAR")</f>
        <v>COBRAR</v>
      </c>
      <c r="Y626" s="227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219" t="s">
        <v>9</v>
      </c>
      <c r="C627" s="22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219" t="s">
        <v>9</v>
      </c>
      <c r="Y627" s="22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17</v>
      </c>
      <c r="C636" s="10">
        <f>R641</f>
        <v>141.87</v>
      </c>
      <c r="E636" s="221" t="s">
        <v>7</v>
      </c>
      <c r="F636" s="222"/>
      <c r="G636" s="223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21" t="s">
        <v>7</v>
      </c>
      <c r="AB636" s="222"/>
      <c r="AC636" s="223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 x14ac:dyDescent="0.25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 x14ac:dyDescent="0.25">
      <c r="B638" s="12"/>
      <c r="C638" s="10"/>
      <c r="N638" s="221" t="s">
        <v>7</v>
      </c>
      <c r="O638" s="222"/>
      <c r="P638" s="222"/>
      <c r="Q638" s="223"/>
      <c r="R638" s="18">
        <f>SUM(R622:R637)</f>
        <v>0</v>
      </c>
      <c r="S638" s="3"/>
      <c r="V638" s="17"/>
      <c r="X638" s="12"/>
      <c r="Y638" s="10"/>
      <c r="AJ638" s="221" t="s">
        <v>7</v>
      </c>
      <c r="AK638" s="222"/>
      <c r="AL638" s="222"/>
      <c r="AM638" s="223"/>
      <c r="AN638" s="18">
        <f>SUM(AN622:AN637)</f>
        <v>0</v>
      </c>
      <c r="AO638" s="3"/>
    </row>
    <row r="639" spans="2:41" x14ac:dyDescent="0.25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 x14ac:dyDescent="0.25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 x14ac:dyDescent="0.25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 x14ac:dyDescent="0.25">
      <c r="B642" s="12"/>
      <c r="C642" s="10"/>
      <c r="V642" s="17"/>
      <c r="X642" s="12"/>
      <c r="Y642" s="10"/>
    </row>
    <row r="643" spans="1:43" x14ac:dyDescent="0.25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 x14ac:dyDescent="0.25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 x14ac:dyDescent="0.25">
      <c r="E645" s="1" t="s">
        <v>19</v>
      </c>
      <c r="V645" s="17"/>
      <c r="AA645" s="1" t="s">
        <v>19</v>
      </c>
    </row>
    <row r="646" spans="1:43" x14ac:dyDescent="0.25">
      <c r="V646" s="17"/>
    </row>
    <row r="647" spans="1:43" x14ac:dyDescent="0.25">
      <c r="V647" s="17"/>
    </row>
    <row r="648" spans="1:43" x14ac:dyDescent="0.25">
      <c r="V648" s="17"/>
    </row>
    <row r="649" spans="1:43" x14ac:dyDescent="0.25">
      <c r="V649" s="17"/>
    </row>
    <row r="650" spans="1:43" x14ac:dyDescent="0.25">
      <c r="V650" s="17"/>
    </row>
    <row r="651" spans="1:43" x14ac:dyDescent="0.25">
      <c r="V651" s="17"/>
    </row>
    <row r="652" spans="1:43" x14ac:dyDescent="0.2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 x14ac:dyDescent="0.2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 x14ac:dyDescent="0.2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 x14ac:dyDescent="0.25">
      <c r="V655" s="17"/>
    </row>
    <row r="656" spans="1:43" ht="15" customHeight="1" x14ac:dyDescent="0.4">
      <c r="I656" s="75"/>
      <c r="J656" s="75"/>
      <c r="V656" s="17"/>
      <c r="AA656" s="225" t="s">
        <v>31</v>
      </c>
      <c r="AB656" s="225"/>
      <c r="AC656" s="225"/>
    </row>
    <row r="657" spans="2:41" ht="15" customHeight="1" x14ac:dyDescent="0.4">
      <c r="H657" s="75"/>
      <c r="I657" s="75"/>
      <c r="J657" s="75"/>
      <c r="V657" s="17"/>
      <c r="AA657" s="225"/>
      <c r="AB657" s="225"/>
      <c r="AC657" s="225"/>
    </row>
    <row r="658" spans="2:41" x14ac:dyDescent="0.25">
      <c r="B658" s="240" t="s">
        <v>68</v>
      </c>
      <c r="F658" s="239" t="s">
        <v>30</v>
      </c>
      <c r="G658" s="239"/>
      <c r="H658" s="239"/>
      <c r="V658" s="17"/>
    </row>
    <row r="659" spans="2:41" x14ac:dyDescent="0.25">
      <c r="B659" s="240"/>
      <c r="F659" s="239"/>
      <c r="G659" s="239"/>
      <c r="H659" s="239"/>
      <c r="V659" s="17"/>
    </row>
    <row r="660" spans="2:41" ht="26.25" customHeight="1" x14ac:dyDescent="0.35">
      <c r="B660" s="240"/>
      <c r="F660" s="239"/>
      <c r="G660" s="239"/>
      <c r="H660" s="239"/>
      <c r="V660" s="17"/>
      <c r="X660" s="22" t="s">
        <v>68</v>
      </c>
    </row>
    <row r="661" spans="2:41" ht="23.25" x14ac:dyDescent="0.35">
      <c r="B661" s="23" t="s">
        <v>82</v>
      </c>
      <c r="C661" s="20">
        <f>IF(X620="PAGADO",0,Y625)</f>
        <v>54.480000000000004</v>
      </c>
      <c r="E661" s="226" t="s">
        <v>553</v>
      </c>
      <c r="F661" s="226"/>
      <c r="G661" s="226"/>
      <c r="H661" s="226"/>
      <c r="V661" s="17"/>
      <c r="X661" s="23" t="s">
        <v>32</v>
      </c>
      <c r="Y661" s="20">
        <f>IF(B661="PAGADO",0,C666)</f>
        <v>0</v>
      </c>
      <c r="AA661" s="226" t="s">
        <v>553</v>
      </c>
      <c r="AB661" s="226"/>
      <c r="AC661" s="226"/>
      <c r="AD661" s="226"/>
    </row>
    <row r="662" spans="2:41" x14ac:dyDescent="0.25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 x14ac:dyDescent="0.25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 x14ac:dyDescent="0.35">
      <c r="B667" s="245" t="str">
        <f>IF(C666&lt;0,"NO PAGAR","COBRAR'")</f>
        <v>COBRAR'</v>
      </c>
      <c r="C667" s="245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8" t="str">
        <f>IF(Y666&lt;0,"NO PAGAR","COBRAR'")</f>
        <v>COBRAR'</v>
      </c>
      <c r="Y667" s="22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 x14ac:dyDescent="0.25">
      <c r="B668" s="246"/>
      <c r="C668" s="246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219" t="s">
        <v>9</v>
      </c>
      <c r="C669" s="22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219" t="s">
        <v>9</v>
      </c>
      <c r="Y669" s="22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 x14ac:dyDescent="0.25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 x14ac:dyDescent="0.25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 x14ac:dyDescent="0.25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 x14ac:dyDescent="0.25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 x14ac:dyDescent="0.25">
      <c r="B677" s="11" t="s">
        <v>16</v>
      </c>
      <c r="C677" s="10"/>
      <c r="E677" s="221" t="s">
        <v>7</v>
      </c>
      <c r="F677" s="222"/>
      <c r="G677" s="223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21" t="s">
        <v>7</v>
      </c>
      <c r="AB677" s="222"/>
      <c r="AC677" s="223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 x14ac:dyDescent="0.25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 x14ac:dyDescent="0.25">
      <c r="B679" s="12"/>
      <c r="C679" s="10"/>
      <c r="N679" s="221" t="s">
        <v>7</v>
      </c>
      <c r="O679" s="222"/>
      <c r="P679" s="222"/>
      <c r="Q679" s="223"/>
      <c r="R679" s="18">
        <f>SUM(R663:R678)</f>
        <v>0</v>
      </c>
      <c r="S679" s="3"/>
      <c r="V679" s="17"/>
      <c r="X679" s="12"/>
      <c r="Y679" s="10"/>
      <c r="AJ679" s="221" t="s">
        <v>7</v>
      </c>
      <c r="AK679" s="222"/>
      <c r="AL679" s="222"/>
      <c r="AM679" s="223"/>
      <c r="AN679" s="18">
        <f>SUM(AN663:AN678)</f>
        <v>150</v>
      </c>
      <c r="AO679" s="3"/>
    </row>
    <row r="680" spans="2:43" x14ac:dyDescent="0.25">
      <c r="B680" s="12"/>
      <c r="C680" s="10"/>
      <c r="V680" s="17"/>
      <c r="X680" s="12"/>
      <c r="Y680" s="10"/>
    </row>
    <row r="681" spans="2:43" ht="15.75" thickBot="1" x14ac:dyDescent="0.3">
      <c r="B681" s="12"/>
      <c r="C681" s="10"/>
      <c r="V681" s="17"/>
      <c r="X681" s="12"/>
      <c r="Y681" s="10"/>
    </row>
    <row r="682" spans="2:43" ht="15.75" thickBot="1" x14ac:dyDescent="0.3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 x14ac:dyDescent="0.25">
      <c r="B683" s="12"/>
      <c r="C683" s="10"/>
      <c r="V683" s="17"/>
      <c r="X683" s="12"/>
      <c r="Y683" s="10"/>
    </row>
    <row r="684" spans="2:43" x14ac:dyDescent="0.25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 x14ac:dyDescent="0.25">
      <c r="E685" s="1" t="s">
        <v>19</v>
      </c>
      <c r="V685" s="17"/>
      <c r="AA685" s="1" t="s">
        <v>19</v>
      </c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31" x14ac:dyDescent="0.25">
      <c r="V689" s="17"/>
    </row>
    <row r="690" spans="2:31" x14ac:dyDescent="0.25">
      <c r="V690" s="17"/>
    </row>
    <row r="691" spans="2:31" x14ac:dyDescent="0.25">
      <c r="V691" s="17"/>
    </row>
    <row r="692" spans="2:31" x14ac:dyDescent="0.25">
      <c r="V692" s="17"/>
    </row>
    <row r="693" spans="2:31" x14ac:dyDescent="0.25">
      <c r="V693" s="17"/>
    </row>
    <row r="694" spans="2:31" x14ac:dyDescent="0.25">
      <c r="V694" s="17"/>
    </row>
    <row r="695" spans="2:31" x14ac:dyDescent="0.25">
      <c r="V695" s="17"/>
    </row>
    <row r="696" spans="2:31" x14ac:dyDescent="0.25">
      <c r="V696" s="17"/>
    </row>
    <row r="697" spans="2:31" x14ac:dyDescent="0.25">
      <c r="V697" s="17"/>
    </row>
    <row r="698" spans="2:31" x14ac:dyDescent="0.25">
      <c r="V698" s="17"/>
      <c r="AC698" s="224" t="s">
        <v>29</v>
      </c>
      <c r="AD698" s="224"/>
      <c r="AE698" s="224"/>
    </row>
    <row r="699" spans="2:31" ht="15" customHeight="1" x14ac:dyDescent="0.4">
      <c r="I699" s="75"/>
      <c r="J699" s="75"/>
      <c r="V699" s="17"/>
      <c r="AC699" s="224"/>
      <c r="AD699" s="224"/>
      <c r="AE699" s="224"/>
    </row>
    <row r="700" spans="2:31" ht="15" customHeight="1" x14ac:dyDescent="0.4">
      <c r="H700" s="75"/>
      <c r="I700" s="75"/>
      <c r="J700" s="75"/>
      <c r="V700" s="17"/>
      <c r="AC700" s="224"/>
      <c r="AD700" s="224"/>
      <c r="AE700" s="224"/>
    </row>
    <row r="701" spans="2:31" x14ac:dyDescent="0.25">
      <c r="B701" s="238" t="s">
        <v>69</v>
      </c>
      <c r="F701" s="239" t="s">
        <v>28</v>
      </c>
      <c r="G701" s="239"/>
      <c r="H701" s="239"/>
      <c r="V701" s="17"/>
    </row>
    <row r="702" spans="2:31" x14ac:dyDescent="0.25">
      <c r="B702" s="238"/>
      <c r="F702" s="239"/>
      <c r="G702" s="239"/>
      <c r="H702" s="239"/>
      <c r="V702" s="17"/>
    </row>
    <row r="703" spans="2:31" ht="26.25" customHeight="1" x14ac:dyDescent="0.35">
      <c r="B703" s="238"/>
      <c r="F703" s="239"/>
      <c r="G703" s="239"/>
      <c r="H703" s="239"/>
      <c r="V703" s="17"/>
      <c r="X703" s="22" t="s">
        <v>69</v>
      </c>
    </row>
    <row r="704" spans="2:31" ht="26.25" x14ac:dyDescent="0.4">
      <c r="B704" s="23" t="s">
        <v>32</v>
      </c>
      <c r="C704" s="20">
        <f>IF(X661="PAGADO",0,Y666)</f>
        <v>182.18</v>
      </c>
      <c r="E704" s="226" t="s">
        <v>553</v>
      </c>
      <c r="F704" s="226"/>
      <c r="G704" s="226"/>
      <c r="H704" s="226"/>
      <c r="O704" s="236" t="s">
        <v>110</v>
      </c>
      <c r="P704" s="236"/>
      <c r="Q704" s="236"/>
      <c r="R704" s="236"/>
      <c r="V704" s="17"/>
      <c r="X704" s="23" t="s">
        <v>82</v>
      </c>
      <c r="Y704" s="20">
        <f>IF(B704="PAGADO",0,C709)</f>
        <v>194.41000000000008</v>
      </c>
      <c r="AA704" s="226" t="s">
        <v>553</v>
      </c>
      <c r="AB704" s="226"/>
      <c r="AC704" s="226"/>
      <c r="AD704" s="226"/>
    </row>
    <row r="705" spans="2:41" x14ac:dyDescent="0.25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 x14ac:dyDescent="0.25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 x14ac:dyDescent="0.25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 x14ac:dyDescent="0.25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 x14ac:dyDescent="0.4">
      <c r="B710" s="227" t="str">
        <f>IF(C709&lt;0,"NO PAGAR","COBRAR")</f>
        <v>COBRAR</v>
      </c>
      <c r="C710" s="227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27" t="str">
        <f>IF(Y709&lt;0,"NO PAGAR","COBRAR")</f>
        <v>COBRAR</v>
      </c>
      <c r="Y710" s="227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 x14ac:dyDescent="0.25">
      <c r="B711" s="219" t="s">
        <v>9</v>
      </c>
      <c r="C711" s="22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219" t="s">
        <v>9</v>
      </c>
      <c r="Y711" s="220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 x14ac:dyDescent="0.25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 x14ac:dyDescent="0.25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 x14ac:dyDescent="0.25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1334</v>
      </c>
      <c r="C720" s="10">
        <f>R727</f>
        <v>182.23</v>
      </c>
      <c r="E720" s="221" t="s">
        <v>7</v>
      </c>
      <c r="F720" s="222"/>
      <c r="G720" s="223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21" t="s">
        <v>7</v>
      </c>
      <c r="AB720" s="222"/>
      <c r="AC720" s="223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 x14ac:dyDescent="0.25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 x14ac:dyDescent="0.25">
      <c r="B722" s="12"/>
      <c r="C722" s="10"/>
      <c r="N722" s="221" t="s">
        <v>7</v>
      </c>
      <c r="O722" s="222"/>
      <c r="P722" s="222"/>
      <c r="Q722" s="223"/>
      <c r="R722" s="18">
        <f>SUM(R706:R721)</f>
        <v>520</v>
      </c>
      <c r="S722" s="3"/>
      <c r="V722" s="17"/>
      <c r="X722" s="12"/>
      <c r="Y722" s="10"/>
      <c r="AJ722" s="221" t="s">
        <v>7</v>
      </c>
      <c r="AK722" s="222"/>
      <c r="AL722" s="222"/>
      <c r="AM722" s="223"/>
      <c r="AN722" s="18">
        <f>SUM(AN706:AN721)</f>
        <v>0</v>
      </c>
      <c r="AO722" s="3"/>
    </row>
    <row r="723" spans="2:41" x14ac:dyDescent="0.25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 x14ac:dyDescent="0.25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 x14ac:dyDescent="0.25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 x14ac:dyDescent="0.25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 x14ac:dyDescent="0.25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 x14ac:dyDescent="0.25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 x14ac:dyDescent="0.25">
      <c r="D729" t="s">
        <v>22</v>
      </c>
      <c r="E729" t="s">
        <v>21</v>
      </c>
      <c r="V729" s="17"/>
    </row>
    <row r="730" spans="2:41" x14ac:dyDescent="0.25">
      <c r="E730" s="1" t="s">
        <v>19</v>
      </c>
      <c r="V730" s="17"/>
      <c r="AA730" s="1"/>
    </row>
    <row r="731" spans="2:41" x14ac:dyDescent="0.25">
      <c r="V731" s="17"/>
    </row>
    <row r="732" spans="2:41" x14ac:dyDescent="0.25">
      <c r="V732" s="17"/>
    </row>
    <row r="733" spans="2:41" x14ac:dyDescent="0.25">
      <c r="V733" s="17"/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1:43" x14ac:dyDescent="0.25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 x14ac:dyDescent="0.25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 x14ac:dyDescent="0.25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 x14ac:dyDescent="0.25">
      <c r="V740" s="17"/>
    </row>
    <row r="741" spans="1:43" ht="27.75" customHeight="1" x14ac:dyDescent="0.4">
      <c r="H741" s="75" t="s">
        <v>30</v>
      </c>
      <c r="I741" s="75"/>
      <c r="J741" s="75"/>
      <c r="V741" s="17"/>
      <c r="AA741" s="225" t="s">
        <v>31</v>
      </c>
      <c r="AB741" s="225"/>
      <c r="AC741" s="225"/>
    </row>
    <row r="742" spans="1:43" ht="15" customHeight="1" x14ac:dyDescent="0.4">
      <c r="H742" s="75"/>
      <c r="I742" s="75"/>
      <c r="J742" s="75"/>
      <c r="V742" s="17"/>
      <c r="AA742" s="225"/>
      <c r="AB742" s="225"/>
      <c r="AC742" s="225"/>
    </row>
    <row r="743" spans="1:43" ht="23.25" x14ac:dyDescent="0.35">
      <c r="B743" s="24" t="s">
        <v>69</v>
      </c>
      <c r="V743" s="17"/>
      <c r="X743" s="22" t="s">
        <v>69</v>
      </c>
    </row>
    <row r="744" spans="1:43" ht="23.25" x14ac:dyDescent="0.35">
      <c r="B744" s="23" t="s">
        <v>130</v>
      </c>
      <c r="C744" s="20">
        <f>IF(X704="PAGADO",0,C709)</f>
        <v>0</v>
      </c>
      <c r="E744" s="226" t="s">
        <v>553</v>
      </c>
      <c r="F744" s="226"/>
      <c r="G744" s="226"/>
      <c r="H744" s="226"/>
      <c r="V744" s="17"/>
      <c r="X744" s="23" t="s">
        <v>32</v>
      </c>
      <c r="Y744" s="20">
        <f>IF(B744="PAGADO",0,C749)</f>
        <v>0</v>
      </c>
      <c r="AA744" s="226" t="s">
        <v>553</v>
      </c>
      <c r="AB744" s="226"/>
      <c r="AC744" s="226"/>
      <c r="AD744" s="226"/>
    </row>
    <row r="745" spans="1:43" x14ac:dyDescent="0.25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 x14ac:dyDescent="0.25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1426</v>
      </c>
      <c r="AC746" s="3" t="s">
        <v>1427</v>
      </c>
      <c r="AD746" s="5">
        <v>170</v>
      </c>
      <c r="AJ746" s="25"/>
      <c r="AK746" s="3"/>
      <c r="AL746" s="3"/>
      <c r="AM746" s="3"/>
      <c r="AN746" s="18"/>
      <c r="AO746" s="3"/>
    </row>
    <row r="747" spans="1:43" x14ac:dyDescent="0.25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 x14ac:dyDescent="0.25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1435</v>
      </c>
      <c r="AD748" s="5">
        <v>215</v>
      </c>
      <c r="AJ748" s="3"/>
      <c r="AK748" s="3"/>
      <c r="AL748" s="3"/>
      <c r="AM748" s="3"/>
      <c r="AN748" s="18"/>
      <c r="AO748" s="3"/>
    </row>
    <row r="749" spans="1:43" x14ac:dyDescent="0.25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 x14ac:dyDescent="0.3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28" t="str">
        <f>IF(Y749&lt;0,"NO PAGAR","COBRAR'")</f>
        <v>COBRAR'</v>
      </c>
      <c r="Y750" s="228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 x14ac:dyDescent="0.35">
      <c r="B751" s="228" t="str">
        <f>IF(C749&lt;0,"NO PAGAR","COBRAR'")</f>
        <v>COBRAR'</v>
      </c>
      <c r="C751" s="228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x14ac:dyDescent="0.25">
      <c r="B752" s="219" t="s">
        <v>9</v>
      </c>
      <c r="C752" s="22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9" t="s">
        <v>9</v>
      </c>
      <c r="Y752" s="22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16</v>
      </c>
      <c r="C760" s="10"/>
      <c r="E760" s="221" t="s">
        <v>7</v>
      </c>
      <c r="F760" s="222"/>
      <c r="G760" s="223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21" t="s">
        <v>7</v>
      </c>
      <c r="AB760" s="222"/>
      <c r="AC760" s="223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 x14ac:dyDescent="0.25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N762" s="221" t="s">
        <v>7</v>
      </c>
      <c r="O762" s="222"/>
      <c r="P762" s="222"/>
      <c r="Q762" s="223"/>
      <c r="R762" s="18">
        <f>SUM(R746:R761)</f>
        <v>0</v>
      </c>
      <c r="S762" s="3"/>
      <c r="V762" s="17"/>
      <c r="X762" s="12"/>
      <c r="Y762" s="10"/>
      <c r="AJ762" s="221" t="s">
        <v>7</v>
      </c>
      <c r="AK762" s="222"/>
      <c r="AL762" s="222"/>
      <c r="AM762" s="223"/>
      <c r="AN762" s="18">
        <f>SUM(AN746:AN761)</f>
        <v>0</v>
      </c>
      <c r="AO762" s="3"/>
    </row>
    <row r="763" spans="2:41" x14ac:dyDescent="0.25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E765" s="14"/>
      <c r="V765" s="17"/>
      <c r="X765" s="12"/>
      <c r="Y765" s="10"/>
      <c r="AA765" s="14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 x14ac:dyDescent="0.25">
      <c r="E769" s="1" t="s">
        <v>19</v>
      </c>
      <c r="V769" s="17"/>
      <c r="AA769" s="1" t="s">
        <v>19</v>
      </c>
    </row>
    <row r="770" spans="5:31" x14ac:dyDescent="0.25">
      <c r="V770" s="17"/>
    </row>
    <row r="771" spans="5:31" x14ac:dyDescent="0.25">
      <c r="V771" s="17"/>
    </row>
    <row r="772" spans="5:31" x14ac:dyDescent="0.25">
      <c r="V772" s="17"/>
    </row>
    <row r="773" spans="5:31" x14ac:dyDescent="0.25">
      <c r="V773" s="17"/>
    </row>
    <row r="774" spans="5:31" x14ac:dyDescent="0.25">
      <c r="V774" s="17"/>
    </row>
    <row r="775" spans="5:31" x14ac:dyDescent="0.25">
      <c r="V775" s="17"/>
    </row>
    <row r="776" spans="5:31" x14ac:dyDescent="0.25">
      <c r="V776" s="17"/>
    </row>
    <row r="777" spans="5:31" x14ac:dyDescent="0.25">
      <c r="V777" s="17"/>
    </row>
    <row r="778" spans="5:31" x14ac:dyDescent="0.25">
      <c r="V778" s="17"/>
    </row>
    <row r="779" spans="5:31" x14ac:dyDescent="0.25">
      <c r="V779" s="17"/>
    </row>
    <row r="780" spans="5:31" x14ac:dyDescent="0.25">
      <c r="V780" s="17"/>
    </row>
    <row r="781" spans="5:31" x14ac:dyDescent="0.25">
      <c r="V781" s="17"/>
    </row>
    <row r="782" spans="5:31" x14ac:dyDescent="0.25">
      <c r="V782" s="17"/>
      <c r="AC782" s="224" t="s">
        <v>29</v>
      </c>
      <c r="AD782" s="224"/>
      <c r="AE782" s="224"/>
    </row>
    <row r="783" spans="5:31" ht="15" customHeight="1" x14ac:dyDescent="0.4">
      <c r="H783" s="75" t="s">
        <v>28</v>
      </c>
      <c r="I783" s="75"/>
      <c r="J783" s="75"/>
      <c r="V783" s="17"/>
      <c r="AC783" s="224"/>
      <c r="AD783" s="224"/>
      <c r="AE783" s="224"/>
    </row>
    <row r="784" spans="5:31" ht="15" customHeight="1" x14ac:dyDescent="0.4">
      <c r="H784" s="75"/>
      <c r="I784" s="75"/>
      <c r="J784" s="75"/>
      <c r="V784" s="17"/>
      <c r="AC784" s="224"/>
      <c r="AD784" s="224"/>
      <c r="AE784" s="224"/>
    </row>
    <row r="785" spans="2:41" x14ac:dyDescent="0.25">
      <c r="V785" s="17"/>
    </row>
    <row r="786" spans="2:41" x14ac:dyDescent="0.25">
      <c r="V786" s="17"/>
    </row>
    <row r="787" spans="2:41" ht="23.25" x14ac:dyDescent="0.35">
      <c r="B787" s="22" t="s">
        <v>70</v>
      </c>
      <c r="V787" s="17"/>
      <c r="X787" s="22" t="s">
        <v>70</v>
      </c>
    </row>
    <row r="788" spans="2:41" ht="23.25" x14ac:dyDescent="0.35">
      <c r="B788" s="23" t="s">
        <v>130</v>
      </c>
      <c r="C788" s="20">
        <f>IF(X744="PAGADO",0,Y749)</f>
        <v>585</v>
      </c>
      <c r="E788" s="226" t="s">
        <v>553</v>
      </c>
      <c r="F788" s="226"/>
      <c r="G788" s="226"/>
      <c r="H788" s="226"/>
      <c r="V788" s="17"/>
      <c r="X788" s="23" t="s">
        <v>32</v>
      </c>
      <c r="Y788" s="20">
        <f>IF(B788="PAGADO",0,C793)</f>
        <v>0</v>
      </c>
      <c r="AA788" s="226" t="s">
        <v>1169</v>
      </c>
      <c r="AB788" s="226"/>
      <c r="AC788" s="226"/>
      <c r="AD788" s="226"/>
    </row>
    <row r="789" spans="2:41" x14ac:dyDescent="0.25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1528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 x14ac:dyDescent="0.25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 x14ac:dyDescent="0.4">
      <c r="B794" s="227" t="str">
        <f>IF(C793&lt;0,"NO PAGAR","COBRAR")</f>
        <v>COBRAR</v>
      </c>
      <c r="C794" s="22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7" t="str">
        <f>IF(Y793&lt;0,"NO PAGAR","COBRAR")</f>
        <v>COBRAR</v>
      </c>
      <c r="Y794" s="227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219" t="s">
        <v>9</v>
      </c>
      <c r="C795" s="22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219" t="s">
        <v>9</v>
      </c>
      <c r="Y795" s="22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1510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1507</v>
      </c>
      <c r="C804" s="10">
        <f>R807</f>
        <v>33.057000000000002</v>
      </c>
      <c r="E804" s="221" t="s">
        <v>7</v>
      </c>
      <c r="F804" s="222"/>
      <c r="G804" s="223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21" t="s">
        <v>7</v>
      </c>
      <c r="AB804" s="222"/>
      <c r="AC804" s="223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 x14ac:dyDescent="0.25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221" t="s">
        <v>7</v>
      </c>
      <c r="O806" s="222"/>
      <c r="P806" s="222"/>
      <c r="Q806" s="223"/>
      <c r="R806" s="18">
        <f>SUM(R790:R805)</f>
        <v>7</v>
      </c>
      <c r="S806" s="3"/>
      <c r="V806" s="17"/>
      <c r="X806" s="12"/>
      <c r="Y806" s="10"/>
      <c r="AJ806" s="221" t="s">
        <v>7</v>
      </c>
      <c r="AK806" s="222"/>
      <c r="AL806" s="222"/>
      <c r="AM806" s="223"/>
      <c r="AN806" s="18">
        <f>SUM(AN790:AN805)</f>
        <v>0</v>
      </c>
      <c r="AO806" s="3"/>
    </row>
    <row r="807" spans="2:41" x14ac:dyDescent="0.25">
      <c r="B807" s="12"/>
      <c r="C807" s="10"/>
      <c r="N807" s="125" t="s">
        <v>473</v>
      </c>
      <c r="O807" s="126">
        <v>45187.445879630002</v>
      </c>
      <c r="P807" s="125" t="s">
        <v>1498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 x14ac:dyDescent="0.25">
      <c r="B808" s="12"/>
      <c r="C808" s="10"/>
      <c r="V808" s="17"/>
      <c r="X808" s="12"/>
      <c r="Y808" s="10"/>
    </row>
    <row r="809" spans="2:41" x14ac:dyDescent="0.25">
      <c r="B809" s="12"/>
      <c r="C809" s="10"/>
      <c r="E809" s="14"/>
      <c r="V809" s="17"/>
      <c r="X809" s="12"/>
      <c r="Y809" s="10"/>
      <c r="AA809" s="14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1"/>
      <c r="C814" s="10"/>
      <c r="V814" s="17"/>
      <c r="X814" s="11"/>
      <c r="Y814" s="10"/>
    </row>
    <row r="815" spans="2:41" x14ac:dyDescent="0.25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 x14ac:dyDescent="0.25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 x14ac:dyDescent="0.25">
      <c r="E817" s="1" t="s">
        <v>19</v>
      </c>
      <c r="V817" s="17"/>
      <c r="AA817" s="1" t="s">
        <v>19</v>
      </c>
    </row>
    <row r="818" spans="1:43" x14ac:dyDescent="0.25">
      <c r="V818" s="17"/>
    </row>
    <row r="819" spans="1:43" x14ac:dyDescent="0.25">
      <c r="V819" s="17"/>
    </row>
    <row r="820" spans="1:43" x14ac:dyDescent="0.25">
      <c r="V820" s="17"/>
    </row>
    <row r="821" spans="1:43" x14ac:dyDescent="0.25">
      <c r="V821" s="17"/>
    </row>
    <row r="822" spans="1:43" x14ac:dyDescent="0.25">
      <c r="V822" s="17"/>
    </row>
    <row r="823" spans="1:43" x14ac:dyDescent="0.25">
      <c r="V823" s="17"/>
    </row>
    <row r="824" spans="1:43" x14ac:dyDescent="0.25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x14ac:dyDescent="0.2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x14ac:dyDescent="0.25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 x14ac:dyDescent="0.25">
      <c r="V827" s="17"/>
    </row>
    <row r="828" spans="1:43" ht="15" customHeight="1" x14ac:dyDescent="0.4">
      <c r="H828" s="75" t="s">
        <v>30</v>
      </c>
      <c r="I828" s="75"/>
      <c r="J828" s="75"/>
      <c r="V828" s="17"/>
      <c r="AA828" s="225" t="s">
        <v>31</v>
      </c>
      <c r="AB828" s="225"/>
      <c r="AC828" s="225"/>
    </row>
    <row r="829" spans="1:43" ht="15" customHeight="1" x14ac:dyDescent="0.4">
      <c r="H829" s="75"/>
      <c r="I829" s="75"/>
      <c r="J829" s="75"/>
      <c r="V829" s="17"/>
      <c r="AA829" s="225"/>
      <c r="AB829" s="225"/>
      <c r="AC829" s="225"/>
    </row>
    <row r="830" spans="1:43" x14ac:dyDescent="0.25">
      <c r="V830" s="17"/>
    </row>
    <row r="831" spans="1:43" x14ac:dyDescent="0.25">
      <c r="V831" s="17"/>
    </row>
    <row r="832" spans="1:43" ht="23.25" x14ac:dyDescent="0.35">
      <c r="B832" s="24" t="s">
        <v>70</v>
      </c>
      <c r="V832" s="17"/>
      <c r="X832" s="22" t="s">
        <v>70</v>
      </c>
    </row>
    <row r="833" spans="2:41" ht="23.25" x14ac:dyDescent="0.35">
      <c r="B833" s="23" t="s">
        <v>32</v>
      </c>
      <c r="C833" s="20">
        <f>IF(X788="PAGADO",0,Y793)</f>
        <v>24.459999999999994</v>
      </c>
      <c r="E833" s="226" t="s">
        <v>553</v>
      </c>
      <c r="F833" s="226"/>
      <c r="G833" s="226"/>
      <c r="H833" s="226"/>
      <c r="V833" s="17"/>
      <c r="X833" s="23" t="s">
        <v>32</v>
      </c>
      <c r="Y833" s="20">
        <f>IF(B1622="PAGADO",0,C838)</f>
        <v>488.84900000000005</v>
      </c>
      <c r="AA833" s="226" t="s">
        <v>1612</v>
      </c>
      <c r="AB833" s="226"/>
      <c r="AC833" s="226"/>
      <c r="AD833" s="226"/>
    </row>
    <row r="834" spans="2:41" x14ac:dyDescent="0.25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400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 x14ac:dyDescent="0.25">
      <c r="C835" s="20"/>
      <c r="E835" s="4">
        <v>45162</v>
      </c>
      <c r="F835" s="3" t="s">
        <v>397</v>
      </c>
      <c r="G835" s="3" t="s">
        <v>170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>
        <v>45205</v>
      </c>
      <c r="AB835" s="3" t="s">
        <v>291</v>
      </c>
      <c r="AC835" s="3" t="s">
        <v>200</v>
      </c>
      <c r="AD835" s="5">
        <v>200</v>
      </c>
      <c r="AJ835" s="25">
        <v>45223</v>
      </c>
      <c r="AK835" s="3" t="s">
        <v>1576</v>
      </c>
      <c r="AL835" s="3"/>
      <c r="AM835" s="3"/>
      <c r="AN835" s="18">
        <v>150</v>
      </c>
      <c r="AO835" s="3"/>
    </row>
    <row r="836" spans="2:41" x14ac:dyDescent="0.25">
      <c r="B836" s="1" t="s">
        <v>24</v>
      </c>
      <c r="C836" s="19">
        <f>IF(C833&gt;0,C833+C834,C834)</f>
        <v>704.46</v>
      </c>
      <c r="E836" s="4">
        <v>45196</v>
      </c>
      <c r="F836" s="3" t="s">
        <v>291</v>
      </c>
      <c r="G836" s="3" t="s">
        <v>200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888.84900000000005</v>
      </c>
      <c r="AA836" s="4">
        <v>45212</v>
      </c>
      <c r="AB836" s="3" t="s">
        <v>291</v>
      </c>
      <c r="AC836" s="3" t="s">
        <v>200</v>
      </c>
      <c r="AD836" s="5">
        <v>200</v>
      </c>
      <c r="AJ836" s="3"/>
      <c r="AK836" s="3"/>
      <c r="AL836" s="3"/>
      <c r="AM836" s="3"/>
      <c r="AN836" s="18"/>
      <c r="AO836" s="3"/>
    </row>
    <row r="837" spans="2:41" x14ac:dyDescent="0.25">
      <c r="B837" s="1" t="s">
        <v>9</v>
      </c>
      <c r="C837" s="20">
        <f>C857</f>
        <v>215.61099999999999</v>
      </c>
      <c r="E837" s="4">
        <v>45198</v>
      </c>
      <c r="F837" s="3" t="s">
        <v>291</v>
      </c>
      <c r="G837" s="3" t="s">
        <v>200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Y857</f>
        <v>150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738.84900000000005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 x14ac:dyDescent="0.3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28" t="str">
        <f>IF(Y838&lt;0,"NO PAGAR","COBRAR'")</f>
        <v>COBRAR'</v>
      </c>
      <c r="Y839" s="228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 x14ac:dyDescent="0.35">
      <c r="B840" s="228" t="str">
        <f>IF(C838&lt;0,"NO PAGAR","COBRAR'")</f>
        <v>COBRAR'</v>
      </c>
      <c r="C840" s="228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219" t="s">
        <v>9</v>
      </c>
      <c r="C841" s="22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219" t="s">
        <v>9</v>
      </c>
      <c r="Y841" s="22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150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16</v>
      </c>
      <c r="C849" s="10"/>
      <c r="E849" s="221" t="s">
        <v>7</v>
      </c>
      <c r="F849" s="222"/>
      <c r="G849" s="223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21" t="s">
        <v>7</v>
      </c>
      <c r="AB849" s="222"/>
      <c r="AC849" s="223"/>
      <c r="AD849" s="5">
        <f>SUM(AD835:AD848)</f>
        <v>400</v>
      </c>
      <c r="AJ849" s="3"/>
      <c r="AK849" s="3"/>
      <c r="AL849" s="3"/>
      <c r="AM849" s="3"/>
      <c r="AN849" s="18"/>
      <c r="AO849" s="3"/>
    </row>
    <row r="850" spans="2:41" x14ac:dyDescent="0.25">
      <c r="B850" s="11" t="s">
        <v>1560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 x14ac:dyDescent="0.25">
      <c r="B851" s="12"/>
      <c r="C851" s="10"/>
      <c r="N851" s="221" t="s">
        <v>7</v>
      </c>
      <c r="O851" s="222"/>
      <c r="P851" s="222"/>
      <c r="Q851" s="223"/>
      <c r="R851" s="18">
        <f>SUM(R835:R850)</f>
        <v>0</v>
      </c>
      <c r="S851" s="3"/>
      <c r="V851" s="17"/>
      <c r="X851" s="12"/>
      <c r="Y851" s="10"/>
      <c r="AJ851" s="221" t="s">
        <v>7</v>
      </c>
      <c r="AK851" s="222"/>
      <c r="AL851" s="222"/>
      <c r="AM851" s="223"/>
      <c r="AN851" s="18">
        <f>SUM(AN835:AN850)</f>
        <v>150</v>
      </c>
      <c r="AO851" s="3"/>
    </row>
    <row r="852" spans="2:41" x14ac:dyDescent="0.25">
      <c r="B852" s="12"/>
      <c r="C852" s="10"/>
      <c r="N852" t="s">
        <v>1556</v>
      </c>
      <c r="O852" s="196">
        <v>44995</v>
      </c>
      <c r="P852" t="s">
        <v>473</v>
      </c>
      <c r="Q852" t="s">
        <v>474</v>
      </c>
      <c r="R852">
        <v>72.709999999999994</v>
      </c>
      <c r="S852">
        <v>41.548000000000002</v>
      </c>
      <c r="V852" s="17"/>
      <c r="X852" s="12"/>
      <c r="Y852" s="10"/>
    </row>
    <row r="853" spans="2:41" x14ac:dyDescent="0.25">
      <c r="B853" s="12"/>
      <c r="C853" s="10"/>
      <c r="N853" t="s">
        <v>1556</v>
      </c>
      <c r="O853" s="196">
        <v>45148</v>
      </c>
      <c r="P853" t="s">
        <v>473</v>
      </c>
      <c r="Q853" t="s">
        <v>474</v>
      </c>
      <c r="R853">
        <v>76.349999999999994</v>
      </c>
      <c r="S853">
        <v>43.628999999999998</v>
      </c>
      <c r="V853" s="17"/>
      <c r="X853" s="12"/>
      <c r="Y853" s="10"/>
    </row>
    <row r="854" spans="2:41" x14ac:dyDescent="0.25">
      <c r="B854" s="12"/>
      <c r="C854" s="10"/>
      <c r="E854" s="14"/>
      <c r="N854" t="s">
        <v>1556</v>
      </c>
      <c r="O854" t="s">
        <v>1558</v>
      </c>
      <c r="P854" t="s">
        <v>473</v>
      </c>
      <c r="Q854" t="s">
        <v>474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 x14ac:dyDescent="0.25">
      <c r="B855" s="12"/>
      <c r="C855" s="10"/>
      <c r="R855">
        <f>SUM(R852:R854)</f>
        <v>215.61099999999999</v>
      </c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5" t="s">
        <v>18</v>
      </c>
      <c r="C857" s="16">
        <f>SUM(C842:C856)</f>
        <v>215.61099999999999</v>
      </c>
      <c r="D857" t="s">
        <v>22</v>
      </c>
      <c r="E857" t="s">
        <v>21</v>
      </c>
      <c r="V857" s="17"/>
      <c r="X857" s="15" t="s">
        <v>18</v>
      </c>
      <c r="Y857" s="16">
        <f>SUM(Y842:Y856)</f>
        <v>150</v>
      </c>
      <c r="Z857" t="s">
        <v>22</v>
      </c>
      <c r="AA857" t="s">
        <v>21</v>
      </c>
    </row>
    <row r="858" spans="2:41" x14ac:dyDescent="0.25">
      <c r="E858" s="1" t="s">
        <v>19</v>
      </c>
      <c r="V858" s="17"/>
      <c r="AA858" s="1" t="s">
        <v>19</v>
      </c>
    </row>
    <row r="859" spans="2:41" x14ac:dyDescent="0.25">
      <c r="V859" s="17"/>
    </row>
    <row r="860" spans="2:41" x14ac:dyDescent="0.25">
      <c r="V860" s="17"/>
    </row>
    <row r="861" spans="2:41" x14ac:dyDescent="0.25">
      <c r="V861" s="17"/>
    </row>
    <row r="862" spans="2:41" x14ac:dyDescent="0.25">
      <c r="V862" s="17"/>
    </row>
    <row r="863" spans="2:41" x14ac:dyDescent="0.25">
      <c r="V863" s="17"/>
    </row>
    <row r="864" spans="2:41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</row>
    <row r="868" spans="2:41" x14ac:dyDescent="0.25">
      <c r="V868" s="17"/>
    </row>
    <row r="869" spans="2:41" x14ac:dyDescent="0.25">
      <c r="V869" s="17"/>
    </row>
    <row r="870" spans="2:41" x14ac:dyDescent="0.25">
      <c r="V870" s="17"/>
    </row>
    <row r="871" spans="2:41" x14ac:dyDescent="0.25">
      <c r="V871" s="17"/>
    </row>
    <row r="872" spans="2:41" x14ac:dyDescent="0.25">
      <c r="V872" s="17"/>
      <c r="AC872" s="224" t="s">
        <v>29</v>
      </c>
      <c r="AD872" s="224"/>
      <c r="AE872" s="224"/>
    </row>
    <row r="873" spans="2:41" ht="15" customHeight="1" x14ac:dyDescent="0.4">
      <c r="H873" s="75" t="s">
        <v>28</v>
      </c>
      <c r="I873" s="75"/>
      <c r="J873" s="75"/>
      <c r="V873" s="17"/>
      <c r="AC873" s="224"/>
      <c r="AD873" s="224"/>
      <c r="AE873" s="224"/>
    </row>
    <row r="874" spans="2:41" ht="15" customHeight="1" x14ac:dyDescent="0.4">
      <c r="H874" s="75"/>
      <c r="I874" s="75"/>
      <c r="J874" s="75"/>
      <c r="V874" s="17"/>
      <c r="AC874" s="224"/>
      <c r="AD874" s="224"/>
      <c r="AE874" s="224"/>
    </row>
    <row r="875" spans="2:41" x14ac:dyDescent="0.25">
      <c r="V875" s="17"/>
    </row>
    <row r="876" spans="2:41" x14ac:dyDescent="0.25">
      <c r="V876" s="17"/>
    </row>
    <row r="877" spans="2:41" ht="23.25" x14ac:dyDescent="0.35">
      <c r="B877" s="22" t="s">
        <v>71</v>
      </c>
      <c r="V877" s="17"/>
      <c r="X877" s="22" t="s">
        <v>71</v>
      </c>
    </row>
    <row r="878" spans="2:41" ht="23.25" x14ac:dyDescent="0.35">
      <c r="B878" s="23" t="s">
        <v>32</v>
      </c>
      <c r="C878" s="20">
        <f>IF(X833="PAGADO",0,Y838)</f>
        <v>738.84900000000005</v>
      </c>
      <c r="E878" s="226" t="s">
        <v>553</v>
      </c>
      <c r="F878" s="226"/>
      <c r="G878" s="226"/>
      <c r="H878" s="226"/>
      <c r="V878" s="17"/>
      <c r="X878" s="23" t="s">
        <v>32</v>
      </c>
      <c r="Y878" s="20">
        <f>IF(B878="PAGADO",0,C883)</f>
        <v>1651.8590000000002</v>
      </c>
      <c r="AA878" s="226" t="s">
        <v>1169</v>
      </c>
      <c r="AB878" s="226"/>
      <c r="AC878" s="226"/>
      <c r="AD878" s="226"/>
    </row>
    <row r="879" spans="2:41" x14ac:dyDescent="0.25">
      <c r="B879" s="1" t="s">
        <v>0</v>
      </c>
      <c r="C879" s="19">
        <f>H894</f>
        <v>1200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285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 x14ac:dyDescent="0.25">
      <c r="C880" s="20"/>
      <c r="E880" s="4">
        <v>45206</v>
      </c>
      <c r="F880" s="3" t="s">
        <v>1237</v>
      </c>
      <c r="G880" s="3" t="s">
        <v>203</v>
      </c>
      <c r="H880" s="5">
        <v>540</v>
      </c>
      <c r="N880" s="3"/>
      <c r="O880" s="3"/>
      <c r="P880" s="3"/>
      <c r="Q880" s="3"/>
      <c r="R880" s="18"/>
      <c r="S880" s="3"/>
      <c r="V880" s="17"/>
      <c r="Y880" s="20"/>
      <c r="AA880" s="4">
        <v>45225</v>
      </c>
      <c r="AB880" s="3" t="s">
        <v>1206</v>
      </c>
      <c r="AC880" s="3" t="s">
        <v>1212</v>
      </c>
      <c r="AD880" s="5">
        <v>285</v>
      </c>
      <c r="AJ880" s="3"/>
      <c r="AK880" s="3"/>
      <c r="AL880" s="3"/>
      <c r="AM880" s="3"/>
      <c r="AN880" s="18"/>
      <c r="AO880" s="3"/>
    </row>
    <row r="881" spans="2:41" x14ac:dyDescent="0.25">
      <c r="B881" s="1" t="s">
        <v>24</v>
      </c>
      <c r="C881" s="19">
        <f>IF(C878&gt;0,C878+C879,C879)</f>
        <v>1938.8490000000002</v>
      </c>
      <c r="E881" s="4">
        <v>45206</v>
      </c>
      <c r="F881" s="3" t="s">
        <v>199</v>
      </c>
      <c r="G881" s="3" t="s">
        <v>200</v>
      </c>
      <c r="H881" s="5">
        <v>170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1936.8590000000002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" t="s">
        <v>9</v>
      </c>
      <c r="C882" s="20">
        <f>C905</f>
        <v>286.99</v>
      </c>
      <c r="E882" s="4">
        <v>45121</v>
      </c>
      <c r="F882" s="3" t="s">
        <v>168</v>
      </c>
      <c r="G882" s="3" t="s">
        <v>169</v>
      </c>
      <c r="H882" s="5">
        <v>170</v>
      </c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277.51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6" t="s">
        <v>25</v>
      </c>
      <c r="C883" s="21">
        <f>C881-C882</f>
        <v>1651.8590000000002</v>
      </c>
      <c r="E883" s="4">
        <v>45124</v>
      </c>
      <c r="F883" s="3" t="s">
        <v>168</v>
      </c>
      <c r="G883" s="3" t="s">
        <v>152</v>
      </c>
      <c r="H883" s="5">
        <v>190</v>
      </c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1659.3490000000002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 x14ac:dyDescent="0.4">
      <c r="B884" s="227" t="str">
        <f>IF(C883&lt;0,"NO PAGAR","COBRAR")</f>
        <v>COBRAR</v>
      </c>
      <c r="C884" s="227"/>
      <c r="E884" s="4">
        <v>45159</v>
      </c>
      <c r="F884" s="3" t="s">
        <v>1460</v>
      </c>
      <c r="G884" s="3" t="s">
        <v>200</v>
      </c>
      <c r="H884" s="5">
        <v>130</v>
      </c>
      <c r="N884" s="3"/>
      <c r="O884" s="3"/>
      <c r="P884" s="3"/>
      <c r="Q884" s="3"/>
      <c r="R884" s="18"/>
      <c r="S884" s="3"/>
      <c r="V884" s="17"/>
      <c r="X884" s="227" t="str">
        <f>IF(Y883&lt;0,"NO PAGAR","COBRAR")</f>
        <v>COBRAR</v>
      </c>
      <c r="Y884" s="227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219" t="s">
        <v>9</v>
      </c>
      <c r="C885" s="22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219" t="s">
        <v>9</v>
      </c>
      <c r="Y885" s="22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9" t="str">
        <f>IF(C919&lt;0,"SALDO A FAVOR","SALDO ADELANTAD0'")</f>
        <v>SALDO ADELANTAD0'</v>
      </c>
      <c r="C886" s="10" t="b">
        <f>IF(Y838&lt;=0,Y838*-1)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 FAVOR'</v>
      </c>
      <c r="Y886" s="10" t="b">
        <f>IF(C883&lt;=0,C883*-1)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11</v>
      </c>
      <c r="C888" s="10">
        <v>50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13</v>
      </c>
      <c r="C890" s="10">
        <v>20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59">
        <v>95.54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1789</v>
      </c>
      <c r="Y893" s="10">
        <v>48.66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1637</v>
      </c>
      <c r="C894" s="10">
        <f>R901</f>
        <v>216.99</v>
      </c>
      <c r="E894" s="221" t="s">
        <v>7</v>
      </c>
      <c r="F894" s="222"/>
      <c r="G894" s="223"/>
      <c r="H894" s="5">
        <f>SUM(H880:H893)</f>
        <v>1200</v>
      </c>
      <c r="N894" s="3"/>
      <c r="O894" s="3"/>
      <c r="P894" s="3"/>
      <c r="Q894" s="3"/>
      <c r="R894" s="18"/>
      <c r="S894" s="3"/>
      <c r="V894" s="17"/>
      <c r="X894" s="11" t="s">
        <v>1798</v>
      </c>
      <c r="Y894" s="10">
        <f>AM900</f>
        <v>133.31</v>
      </c>
      <c r="AA894" s="221" t="s">
        <v>7</v>
      </c>
      <c r="AB894" s="222"/>
      <c r="AC894" s="223"/>
      <c r="AD894" s="5">
        <f>SUM(AD880:AD893)</f>
        <v>285</v>
      </c>
      <c r="AJ894" s="3"/>
      <c r="AK894" s="3"/>
      <c r="AL894" s="3"/>
      <c r="AM894" s="3"/>
      <c r="AN894" s="18"/>
      <c r="AO894" s="3"/>
    </row>
    <row r="895" spans="2:41" x14ac:dyDescent="0.25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 x14ac:dyDescent="0.25">
      <c r="B896" s="12"/>
      <c r="C896" s="10"/>
      <c r="N896" s="221" t="s">
        <v>7</v>
      </c>
      <c r="O896" s="222"/>
      <c r="P896" s="222"/>
      <c r="Q896" s="223"/>
      <c r="R896" s="18">
        <f>SUM(R880:R895)</f>
        <v>0</v>
      </c>
      <c r="S896" s="3"/>
      <c r="V896" s="17"/>
      <c r="X896" s="12"/>
      <c r="Y896" s="10"/>
      <c r="AJ896" s="221" t="s">
        <v>7</v>
      </c>
      <c r="AK896" s="222"/>
      <c r="AL896" s="222"/>
      <c r="AM896" s="223"/>
      <c r="AN896" s="18">
        <f>SUM(AN880:AN895)</f>
        <v>0</v>
      </c>
      <c r="AO896" s="3"/>
    </row>
    <row r="897" spans="2:40" x14ac:dyDescent="0.25">
      <c r="B897" s="12"/>
      <c r="C897" s="10"/>
      <c r="N897" s="125" t="s">
        <v>473</v>
      </c>
      <c r="O897" s="125" t="s">
        <v>550</v>
      </c>
      <c r="P897" s="126">
        <v>45224.164016199997</v>
      </c>
      <c r="Q897" s="127">
        <v>21.957000000000001</v>
      </c>
      <c r="R897" s="127">
        <v>38.42</v>
      </c>
      <c r="V897" s="17"/>
      <c r="X897" s="12"/>
      <c r="Y897" s="10"/>
      <c r="AJ897" t="s">
        <v>1556</v>
      </c>
      <c r="AK897" s="196">
        <v>44938</v>
      </c>
      <c r="AL897" t="s">
        <v>473</v>
      </c>
      <c r="AM897">
        <v>48.25</v>
      </c>
      <c r="AN897">
        <v>27.57</v>
      </c>
    </row>
    <row r="898" spans="2:40" x14ac:dyDescent="0.25">
      <c r="B898" s="12"/>
      <c r="C898" s="10"/>
      <c r="N898" s="125" t="s">
        <v>473</v>
      </c>
      <c r="O898" s="125" t="s">
        <v>468</v>
      </c>
      <c r="P898" s="126">
        <v>45217.688807869999</v>
      </c>
      <c r="Q898" s="127">
        <v>43.715000000000003</v>
      </c>
      <c r="R898" s="127">
        <v>76.5</v>
      </c>
      <c r="V898" s="17"/>
      <c r="X898" s="12"/>
      <c r="Y898" s="10"/>
      <c r="AJ898" t="s">
        <v>1556</v>
      </c>
      <c r="AK898" s="196">
        <v>45058</v>
      </c>
      <c r="AL898" t="s">
        <v>473</v>
      </c>
      <c r="AM898">
        <v>15.05</v>
      </c>
      <c r="AN898">
        <v>8.6</v>
      </c>
    </row>
    <row r="899" spans="2:40" x14ac:dyDescent="0.25">
      <c r="B899" s="12"/>
      <c r="C899" s="10"/>
      <c r="E899" s="14"/>
      <c r="N899" s="125" t="s">
        <v>473</v>
      </c>
      <c r="O899" s="125" t="s">
        <v>468</v>
      </c>
      <c r="P899" s="126">
        <v>45223.93332176</v>
      </c>
      <c r="Q899" s="127">
        <v>19.471</v>
      </c>
      <c r="R899" s="127">
        <v>34.07</v>
      </c>
      <c r="V899" s="17"/>
      <c r="X899" s="12"/>
      <c r="Y899" s="10"/>
      <c r="AA899" s="14"/>
      <c r="AJ899" t="s">
        <v>1556</v>
      </c>
      <c r="AK899" t="s">
        <v>1797</v>
      </c>
      <c r="AL899" t="s">
        <v>473</v>
      </c>
      <c r="AM899">
        <v>70.010000000000005</v>
      </c>
      <c r="AN899">
        <v>40.003999999999998</v>
      </c>
    </row>
    <row r="900" spans="2:40" x14ac:dyDescent="0.25">
      <c r="B900" s="12"/>
      <c r="C900" s="10"/>
      <c r="N900" s="125" t="s">
        <v>473</v>
      </c>
      <c r="O900" s="125" t="s">
        <v>468</v>
      </c>
      <c r="P900" s="126">
        <v>45224.899108799997</v>
      </c>
      <c r="Q900" s="127">
        <v>38.854999999999997</v>
      </c>
      <c r="R900" s="127">
        <v>68</v>
      </c>
      <c r="V900" s="17"/>
      <c r="X900" s="12"/>
      <c r="Y900" s="10"/>
      <c r="AM900" s="1">
        <f>SUM(AM897:AM899)</f>
        <v>133.31</v>
      </c>
    </row>
    <row r="901" spans="2:40" x14ac:dyDescent="0.25">
      <c r="B901" s="12"/>
      <c r="C901" s="10"/>
      <c r="R901" s="187">
        <f>SUM(R897:R900)</f>
        <v>216.99</v>
      </c>
      <c r="V901" s="17"/>
      <c r="X901" s="12"/>
      <c r="Y901" s="10"/>
    </row>
    <row r="902" spans="2:40" x14ac:dyDescent="0.25">
      <c r="B902" s="12"/>
      <c r="C902" s="10"/>
      <c r="V902" s="17"/>
      <c r="X902" s="12"/>
      <c r="Y902" s="10"/>
    </row>
    <row r="903" spans="2:40" x14ac:dyDescent="0.25">
      <c r="B903" s="12"/>
      <c r="C903" s="10"/>
      <c r="V903" s="17"/>
      <c r="X903" s="12"/>
      <c r="Y903" s="10"/>
    </row>
    <row r="904" spans="2:40" x14ac:dyDescent="0.25">
      <c r="B904" s="11"/>
      <c r="C904" s="10"/>
      <c r="V904" s="17"/>
      <c r="X904" s="11"/>
      <c r="Y904" s="10"/>
    </row>
    <row r="905" spans="2:40" x14ac:dyDescent="0.25">
      <c r="B905" s="15" t="s">
        <v>18</v>
      </c>
      <c r="C905" s="16">
        <f>SUM(C886:C904)</f>
        <v>286.99</v>
      </c>
      <c r="V905" s="17"/>
      <c r="X905" s="15" t="s">
        <v>18</v>
      </c>
      <c r="Y905" s="16">
        <f>SUM(Y886:Y904)</f>
        <v>277.51</v>
      </c>
    </row>
    <row r="906" spans="2:40" x14ac:dyDescent="0.25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40" x14ac:dyDescent="0.25">
      <c r="E907" s="1" t="s">
        <v>19</v>
      </c>
      <c r="V907" s="17"/>
      <c r="AA907" s="1" t="s">
        <v>19</v>
      </c>
    </row>
    <row r="908" spans="2:40" x14ac:dyDescent="0.25">
      <c r="V908" s="17"/>
    </row>
    <row r="909" spans="2:40" x14ac:dyDescent="0.25">
      <c r="V909" s="17"/>
    </row>
    <row r="910" spans="2:40" x14ac:dyDescent="0.25">
      <c r="V910" s="17"/>
    </row>
    <row r="911" spans="2:40" x14ac:dyDescent="0.25">
      <c r="V911" s="17"/>
    </row>
    <row r="912" spans="2:40" x14ac:dyDescent="0.25">
      <c r="V912" s="17"/>
    </row>
    <row r="913" spans="1:43" x14ac:dyDescent="0.25">
      <c r="V913" s="17"/>
    </row>
    <row r="914" spans="1:43" x14ac:dyDescent="0.25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 x14ac:dyDescent="0.25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 x14ac:dyDescent="0.25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 x14ac:dyDescent="0.25">
      <c r="V917" s="17"/>
    </row>
    <row r="918" spans="1:43" ht="15" customHeight="1" x14ac:dyDescent="0.4">
      <c r="H918" s="75" t="s">
        <v>30</v>
      </c>
      <c r="I918" s="75"/>
      <c r="J918" s="75"/>
      <c r="V918" s="17"/>
      <c r="AA918" s="225" t="s">
        <v>31</v>
      </c>
      <c r="AB918" s="225"/>
      <c r="AC918" s="225"/>
    </row>
    <row r="919" spans="1:43" ht="15" customHeight="1" x14ac:dyDescent="0.4">
      <c r="H919" s="75"/>
      <c r="I919" s="75"/>
      <c r="J919" s="75"/>
      <c r="V919" s="17"/>
      <c r="AA919" s="225"/>
      <c r="AB919" s="225"/>
      <c r="AC919" s="225"/>
    </row>
    <row r="920" spans="1:43" ht="23.25" x14ac:dyDescent="0.35">
      <c r="B920" s="24" t="s">
        <v>73</v>
      </c>
      <c r="V920" s="17"/>
      <c r="X920" s="22" t="s">
        <v>71</v>
      </c>
    </row>
    <row r="921" spans="1:43" ht="23.25" x14ac:dyDescent="0.35">
      <c r="B921" s="23" t="s">
        <v>82</v>
      </c>
      <c r="C921" s="20">
        <f>IF(X878="PAGADO",0,C883)</f>
        <v>1651.8590000000002</v>
      </c>
      <c r="E921" s="226" t="s">
        <v>553</v>
      </c>
      <c r="F921" s="226"/>
      <c r="G921" s="226"/>
      <c r="H921" s="226"/>
      <c r="V921" s="17"/>
      <c r="X921" s="23" t="s">
        <v>32</v>
      </c>
      <c r="Y921" s="20">
        <f>IF(B921="PAGADO",0,C926)</f>
        <v>0</v>
      </c>
      <c r="AA921" s="226" t="s">
        <v>553</v>
      </c>
      <c r="AB921" s="226"/>
      <c r="AC921" s="226"/>
      <c r="AD921" s="226"/>
    </row>
    <row r="922" spans="1:43" x14ac:dyDescent="0.25">
      <c r="B922" s="1" t="s">
        <v>0</v>
      </c>
      <c r="C922" s="19">
        <f>H937</f>
        <v>350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1130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1:43" x14ac:dyDescent="0.25">
      <c r="C923" s="20"/>
      <c r="E923" s="4">
        <v>45219</v>
      </c>
      <c r="F923" s="3" t="s">
        <v>412</v>
      </c>
      <c r="G923" s="3" t="s">
        <v>200</v>
      </c>
      <c r="H923" s="5">
        <v>200</v>
      </c>
      <c r="N923" s="3"/>
      <c r="O923" s="3"/>
      <c r="P923" s="3"/>
      <c r="Q923" s="3"/>
      <c r="R923" s="18"/>
      <c r="S923" s="3"/>
      <c r="V923" s="17"/>
      <c r="Y923" s="20"/>
      <c r="AA923" s="4">
        <v>45217</v>
      </c>
      <c r="AB923" s="3" t="s">
        <v>199</v>
      </c>
      <c r="AC923" s="3" t="s">
        <v>200</v>
      </c>
      <c r="AD923" s="5">
        <v>170</v>
      </c>
      <c r="AJ923" s="3"/>
      <c r="AK923" s="3"/>
      <c r="AL923" s="3"/>
      <c r="AM923" s="3"/>
      <c r="AN923" s="18"/>
      <c r="AO923" s="3"/>
    </row>
    <row r="924" spans="1:43" x14ac:dyDescent="0.25">
      <c r="B924" s="1" t="s">
        <v>24</v>
      </c>
      <c r="C924" s="19">
        <f>IF(C921&gt;0,C921+C922,C922)</f>
        <v>2001.8590000000002</v>
      </c>
      <c r="E924" s="4">
        <v>45226</v>
      </c>
      <c r="F924" s="3" t="s">
        <v>412</v>
      </c>
      <c r="G924" s="3" t="s">
        <v>200</v>
      </c>
      <c r="H924" s="5">
        <v>150</v>
      </c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IF(Y921&gt;0,Y921+Y922,Y922)</f>
        <v>1130</v>
      </c>
      <c r="AA924" s="4">
        <v>45223</v>
      </c>
      <c r="AB924" s="3" t="s">
        <v>412</v>
      </c>
      <c r="AC924" s="3" t="s">
        <v>1711</v>
      </c>
      <c r="AD924" s="5">
        <v>660</v>
      </c>
      <c r="AE924" t="s">
        <v>241</v>
      </c>
      <c r="AJ924" s="3"/>
      <c r="AK924" s="3"/>
      <c r="AL924" s="3"/>
      <c r="AM924" s="3"/>
      <c r="AN924" s="18"/>
      <c r="AO924" s="3"/>
    </row>
    <row r="925" spans="1:43" x14ac:dyDescent="0.25">
      <c r="B925" s="1" t="s">
        <v>9</v>
      </c>
      <c r="C925" s="20">
        <f>C946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Y946</f>
        <v>200.06</v>
      </c>
      <c r="AA925" s="4">
        <v>45236</v>
      </c>
      <c r="AB925" s="3" t="s">
        <v>412</v>
      </c>
      <c r="AC925" s="3" t="s">
        <v>200</v>
      </c>
      <c r="AD925" s="5">
        <v>150</v>
      </c>
      <c r="AE925" t="s">
        <v>241</v>
      </c>
      <c r="AJ925" s="3"/>
      <c r="AK925" s="3"/>
      <c r="AL925" s="3"/>
      <c r="AM925" s="3"/>
      <c r="AN925" s="18"/>
      <c r="AO925" s="3"/>
    </row>
    <row r="926" spans="1:43" x14ac:dyDescent="0.25">
      <c r="B926" s="6" t="s">
        <v>26</v>
      </c>
      <c r="C926" s="21">
        <f>C924-C925</f>
        <v>2001.8590000000002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27</v>
      </c>
      <c r="Y926" s="21">
        <f>Y924-Y925</f>
        <v>929.94</v>
      </c>
      <c r="AA926" s="4">
        <v>45237</v>
      </c>
      <c r="AB926" s="3" t="s">
        <v>412</v>
      </c>
      <c r="AC926" s="3" t="s">
        <v>169</v>
      </c>
      <c r="AD926" s="5">
        <v>150</v>
      </c>
      <c r="AE926" t="s">
        <v>241</v>
      </c>
      <c r="AJ926" s="3"/>
      <c r="AK926" s="3"/>
      <c r="AL926" s="3"/>
      <c r="AM926" s="3"/>
      <c r="AN926" s="18"/>
      <c r="AO926" s="3"/>
    </row>
    <row r="927" spans="1:43" ht="23.25" x14ac:dyDescent="0.35">
      <c r="B927" s="6"/>
      <c r="C927" s="7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228" t="str">
        <f>IF(Y926&lt;0,"NO PAGAR","COBRAR'")</f>
        <v>COBRAR'</v>
      </c>
      <c r="Y927" s="228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 x14ac:dyDescent="0.35">
      <c r="B928" s="228" t="str">
        <f>IF(C926&lt;0,"NO PAGAR","COBRAR'")</f>
        <v>COBRAR'</v>
      </c>
      <c r="C928" s="228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/>
      <c r="Y928" s="8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219" t="s">
        <v>9</v>
      </c>
      <c r="C929" s="22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19" t="s">
        <v>9</v>
      </c>
      <c r="Y929" s="2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9" t="str">
        <f>IF(Y883&lt;0,"SALDO ADELANTADO","SALDO A FAVOR '")</f>
        <v>SALDO A FAVOR '</v>
      </c>
      <c r="C930" s="10" t="b">
        <f>IF(Y883&lt;=0,Y883*-1)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9" t="str">
        <f>IF(C926&lt;0,"SALDO ADELANTADO","SALDO A FAVOR'")</f>
        <v>SALDO A FAVOR'</v>
      </c>
      <c r="Y930" s="10" t="b">
        <f>IF(C926&lt;=0,C926*-1)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10</v>
      </c>
      <c r="C931" s="10">
        <f>R939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10</v>
      </c>
      <c r="Y931" s="10">
        <f>AN939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11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11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12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12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13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13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14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14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15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15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16</v>
      </c>
      <c r="C937" s="10"/>
      <c r="E937" s="221" t="s">
        <v>7</v>
      </c>
      <c r="F937" s="222"/>
      <c r="G937" s="223"/>
      <c r="H937" s="5">
        <f>SUM(H923:H936)</f>
        <v>350</v>
      </c>
      <c r="N937" s="3"/>
      <c r="O937" s="3"/>
      <c r="P937" s="3"/>
      <c r="Q937" s="3"/>
      <c r="R937" s="18"/>
      <c r="S937" s="3"/>
      <c r="V937" s="17"/>
      <c r="X937" s="11" t="s">
        <v>16</v>
      </c>
      <c r="Y937" s="10"/>
      <c r="AA937" s="221" t="s">
        <v>7</v>
      </c>
      <c r="AB937" s="222"/>
      <c r="AC937" s="223"/>
      <c r="AD937" s="5">
        <f>SUM(AD923:AD936)</f>
        <v>1130</v>
      </c>
      <c r="AJ937" s="3"/>
      <c r="AK937" s="3"/>
      <c r="AL937" s="3"/>
      <c r="AM937" s="3"/>
      <c r="AN937" s="18"/>
      <c r="AO937" s="3"/>
    </row>
    <row r="938" spans="2:41" x14ac:dyDescent="0.25">
      <c r="B938" s="11" t="s">
        <v>17</v>
      </c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1" t="s">
        <v>17</v>
      </c>
      <c r="Y938" s="10">
        <f>AN943</f>
        <v>200.06</v>
      </c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 x14ac:dyDescent="0.25">
      <c r="B939" s="12"/>
      <c r="C939" s="10"/>
      <c r="N939" s="221" t="s">
        <v>7</v>
      </c>
      <c r="O939" s="222"/>
      <c r="P939" s="222"/>
      <c r="Q939" s="223"/>
      <c r="R939" s="18">
        <f>SUM(R923:R938)</f>
        <v>0</v>
      </c>
      <c r="S939" s="3"/>
      <c r="V939" s="17"/>
      <c r="X939" s="12"/>
      <c r="Y939" s="10"/>
      <c r="AJ939" s="221" t="s">
        <v>7</v>
      </c>
      <c r="AK939" s="222"/>
      <c r="AL939" s="222"/>
      <c r="AM939" s="223"/>
      <c r="AN939" s="18">
        <f>SUM(AN923:AN938)</f>
        <v>0</v>
      </c>
      <c r="AO939" s="3"/>
    </row>
    <row r="940" spans="2:41" x14ac:dyDescent="0.25">
      <c r="B940" s="12"/>
      <c r="C940" s="10"/>
      <c r="V940" s="17"/>
      <c r="X940" s="12"/>
      <c r="Y940" s="10"/>
      <c r="AJ940" t="s">
        <v>468</v>
      </c>
      <c r="AK940" t="s">
        <v>1556</v>
      </c>
      <c r="AL940" s="209">
        <v>45236</v>
      </c>
      <c r="AM940" t="s">
        <v>473</v>
      </c>
      <c r="AN940" s="210">
        <v>77.58</v>
      </c>
    </row>
    <row r="941" spans="2:41" x14ac:dyDescent="0.25">
      <c r="B941" s="12"/>
      <c r="C941" s="10"/>
      <c r="V941" s="17"/>
      <c r="X941" s="12"/>
      <c r="Y941" s="10"/>
      <c r="AJ941" t="s">
        <v>468</v>
      </c>
      <c r="AK941" t="s">
        <v>1556</v>
      </c>
      <c r="AL941" s="209">
        <v>45241</v>
      </c>
      <c r="AM941" t="s">
        <v>473</v>
      </c>
      <c r="AN941" s="210">
        <v>80.48</v>
      </c>
    </row>
    <row r="942" spans="2:41" x14ac:dyDescent="0.25">
      <c r="B942" s="12"/>
      <c r="C942" s="10"/>
      <c r="E942" s="14"/>
      <c r="V942" s="17"/>
      <c r="X942" s="12"/>
      <c r="Y942" s="10"/>
      <c r="AA942" s="14"/>
      <c r="AJ942" t="s">
        <v>468</v>
      </c>
      <c r="AK942" t="s">
        <v>1556</v>
      </c>
      <c r="AL942" s="209">
        <v>45245</v>
      </c>
      <c r="AM942" t="s">
        <v>473</v>
      </c>
      <c r="AN942" s="210">
        <v>42</v>
      </c>
    </row>
    <row r="943" spans="2:41" x14ac:dyDescent="0.25">
      <c r="B943" s="12"/>
      <c r="C943" s="10"/>
      <c r="V943" s="17"/>
      <c r="X943" s="12"/>
      <c r="Y943" s="10"/>
      <c r="AN943" s="116">
        <f>SUM(AN940:AN942)</f>
        <v>200.06</v>
      </c>
    </row>
    <row r="944" spans="2:41" x14ac:dyDescent="0.25">
      <c r="B944" s="12"/>
      <c r="C944" s="10"/>
      <c r="V944" s="17"/>
      <c r="X944" s="12"/>
      <c r="Y944" s="10"/>
    </row>
    <row r="945" spans="2:31" x14ac:dyDescent="0.25">
      <c r="B945" s="12"/>
      <c r="C945" s="10"/>
      <c r="V945" s="17"/>
      <c r="X945" s="12"/>
      <c r="Y945" s="10"/>
    </row>
    <row r="946" spans="2:31" x14ac:dyDescent="0.25">
      <c r="B946" s="15" t="s">
        <v>18</v>
      </c>
      <c r="C946" s="16">
        <f>SUM(C930:C945)</f>
        <v>0</v>
      </c>
      <c r="D946" t="s">
        <v>22</v>
      </c>
      <c r="E946" t="s">
        <v>21</v>
      </c>
      <c r="V946" s="17"/>
      <c r="X946" s="15" t="s">
        <v>18</v>
      </c>
      <c r="Y946" s="16">
        <f>SUM(Y930:Y945)</f>
        <v>200.06</v>
      </c>
      <c r="Z946" t="s">
        <v>22</v>
      </c>
      <c r="AA946" t="s">
        <v>21</v>
      </c>
    </row>
    <row r="947" spans="2:31" x14ac:dyDescent="0.25">
      <c r="E947" s="1" t="s">
        <v>19</v>
      </c>
      <c r="V947" s="17"/>
      <c r="AA947" s="1" t="s">
        <v>19</v>
      </c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</row>
    <row r="955" spans="2:31" x14ac:dyDescent="0.25">
      <c r="V955" s="17"/>
    </row>
    <row r="956" spans="2:31" x14ac:dyDescent="0.25">
      <c r="V956" s="17"/>
    </row>
    <row r="957" spans="2:31" x14ac:dyDescent="0.25">
      <c r="V957" s="17"/>
    </row>
    <row r="958" spans="2:31" x14ac:dyDescent="0.25">
      <c r="V958" s="17"/>
    </row>
    <row r="959" spans="2:31" x14ac:dyDescent="0.25">
      <c r="V959" s="17"/>
    </row>
    <row r="960" spans="2:31" x14ac:dyDescent="0.25">
      <c r="V960" s="17"/>
      <c r="AC960" s="224" t="s">
        <v>29</v>
      </c>
      <c r="AD960" s="224"/>
      <c r="AE960" s="224"/>
    </row>
    <row r="961" spans="2:41" ht="28.5" customHeight="1" x14ac:dyDescent="0.4">
      <c r="H961" s="75" t="s">
        <v>28</v>
      </c>
      <c r="I961" s="75"/>
      <c r="J961" s="75"/>
      <c r="V961" s="17"/>
      <c r="AC961" s="224"/>
      <c r="AD961" s="224"/>
      <c r="AE961" s="224"/>
    </row>
    <row r="962" spans="2:41" ht="15" customHeight="1" x14ac:dyDescent="0.4">
      <c r="H962" s="75"/>
      <c r="I962" s="75"/>
      <c r="J962" s="75"/>
      <c r="V962" s="17"/>
      <c r="AC962" s="224"/>
      <c r="AD962" s="224"/>
      <c r="AE962" s="224"/>
    </row>
    <row r="963" spans="2:41" ht="23.25" x14ac:dyDescent="0.35">
      <c r="B963" s="22" t="s">
        <v>72</v>
      </c>
      <c r="V963" s="17"/>
      <c r="X963" s="22" t="s">
        <v>74</v>
      </c>
    </row>
    <row r="964" spans="2:41" ht="23.25" x14ac:dyDescent="0.35">
      <c r="B964" s="23" t="s">
        <v>32</v>
      </c>
      <c r="C964" s="20">
        <f>IF(X921="PAGADO",0,Y926)</f>
        <v>929.94</v>
      </c>
      <c r="E964" s="226" t="s">
        <v>553</v>
      </c>
      <c r="F964" s="226"/>
      <c r="G964" s="226"/>
      <c r="H964" s="226"/>
      <c r="V964" s="17"/>
      <c r="X964" s="23" t="s">
        <v>32</v>
      </c>
      <c r="Y964" s="20">
        <f>IF(B964="PAGADO",0,C969)</f>
        <v>-758.12699999999995</v>
      </c>
      <c r="AA964" s="226" t="s">
        <v>553</v>
      </c>
      <c r="AB964" s="226"/>
      <c r="AC964" s="226"/>
      <c r="AD964" s="226"/>
    </row>
    <row r="965" spans="2:41" x14ac:dyDescent="0.25">
      <c r="B965" s="1" t="s">
        <v>0</v>
      </c>
      <c r="C965" s="19">
        <f>H980</f>
        <v>1200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1270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 x14ac:dyDescent="0.25">
      <c r="C966" s="20"/>
      <c r="E966" s="4">
        <v>45241</v>
      </c>
      <c r="F966" s="3" t="s">
        <v>397</v>
      </c>
      <c r="G966" s="3" t="s">
        <v>200</v>
      </c>
      <c r="H966" s="5">
        <v>170</v>
      </c>
      <c r="N966" s="25">
        <v>45261</v>
      </c>
      <c r="O966" s="3" t="s">
        <v>401</v>
      </c>
      <c r="P966" s="3"/>
      <c r="Q966" s="3">
        <v>1581</v>
      </c>
      <c r="R966" s="18">
        <v>300</v>
      </c>
      <c r="S966" s="3"/>
      <c r="V966" s="17"/>
      <c r="Y966" s="20"/>
      <c r="AA966" s="4">
        <v>45222</v>
      </c>
      <c r="AB966" s="3" t="s">
        <v>1346</v>
      </c>
      <c r="AC966" s="3" t="s">
        <v>1776</v>
      </c>
      <c r="AD966" s="5">
        <v>120</v>
      </c>
      <c r="AJ966" s="3"/>
      <c r="AK966" s="3"/>
      <c r="AL966" s="3"/>
      <c r="AM966" s="3"/>
      <c r="AN966" s="18"/>
      <c r="AO966" s="3"/>
    </row>
    <row r="967" spans="2:41" x14ac:dyDescent="0.25">
      <c r="B967" s="1" t="s">
        <v>24</v>
      </c>
      <c r="C967" s="19">
        <f>IF(C964&gt;0,C964+C965,C965)</f>
        <v>2129.94</v>
      </c>
      <c r="E967" s="4">
        <v>45215</v>
      </c>
      <c r="F967" s="3" t="s">
        <v>1726</v>
      </c>
      <c r="G967" s="3" t="s">
        <v>152</v>
      </c>
      <c r="H967" s="5">
        <v>280</v>
      </c>
      <c r="N967" s="25">
        <v>45266</v>
      </c>
      <c r="O967" s="3" t="s">
        <v>1748</v>
      </c>
      <c r="P967" s="3"/>
      <c r="Q967" s="3">
        <v>1589</v>
      </c>
      <c r="R967" s="18">
        <v>2200</v>
      </c>
      <c r="S967" s="3"/>
      <c r="V967" s="17"/>
      <c r="X967" s="1" t="s">
        <v>24</v>
      </c>
      <c r="Y967" s="19">
        <f>IF(Y964&gt;0,Y964+Y965,Y965)</f>
        <v>1270</v>
      </c>
      <c r="AA967" s="4">
        <v>45226</v>
      </c>
      <c r="AB967" s="3" t="s">
        <v>1346</v>
      </c>
      <c r="AC967" s="3" t="s">
        <v>200</v>
      </c>
      <c r="AD967" s="5">
        <v>120</v>
      </c>
      <c r="AJ967" s="3"/>
      <c r="AK967" s="3"/>
      <c r="AL967" s="3"/>
      <c r="AM967" s="3"/>
      <c r="AN967" s="18"/>
      <c r="AO967" s="3"/>
    </row>
    <row r="968" spans="2:41" x14ac:dyDescent="0.25">
      <c r="B968" s="1" t="s">
        <v>9</v>
      </c>
      <c r="C968" s="20">
        <f>C991</f>
        <v>2888.067</v>
      </c>
      <c r="E968" s="4">
        <v>45243</v>
      </c>
      <c r="F968" s="3" t="s">
        <v>412</v>
      </c>
      <c r="G968" s="3" t="s">
        <v>200</v>
      </c>
      <c r="H968" s="5">
        <v>200</v>
      </c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Y991</f>
        <v>758.12699999999995</v>
      </c>
      <c r="AA968" s="4">
        <v>45250</v>
      </c>
      <c r="AB968" s="3" t="s">
        <v>1237</v>
      </c>
      <c r="AC968" s="3" t="s">
        <v>200</v>
      </c>
      <c r="AD968" s="5">
        <v>130</v>
      </c>
      <c r="AJ968" s="3"/>
      <c r="AK968" s="3"/>
      <c r="AL968" s="3"/>
      <c r="AM968" s="3"/>
      <c r="AN968" s="18"/>
      <c r="AO968" s="3"/>
    </row>
    <row r="969" spans="2:41" x14ac:dyDescent="0.25">
      <c r="B969" s="6" t="s">
        <v>25</v>
      </c>
      <c r="C969" s="21">
        <f>C967-C968</f>
        <v>-758.12699999999995</v>
      </c>
      <c r="E969" s="4">
        <v>45244</v>
      </c>
      <c r="F969" s="3" t="s">
        <v>412</v>
      </c>
      <c r="G969" s="3" t="s">
        <v>169</v>
      </c>
      <c r="H969" s="5">
        <v>150</v>
      </c>
      <c r="N969" s="3"/>
      <c r="O969" s="3"/>
      <c r="P969" s="3"/>
      <c r="Q969" s="3"/>
      <c r="R969" s="18"/>
      <c r="S969" s="3"/>
      <c r="V969" s="17"/>
      <c r="X969" s="6" t="s">
        <v>8</v>
      </c>
      <c r="Y969" s="21">
        <f>Y967-Y968</f>
        <v>511.87300000000005</v>
      </c>
      <c r="AA969" s="4">
        <v>45253</v>
      </c>
      <c r="AB969" s="3" t="s">
        <v>412</v>
      </c>
      <c r="AC969" s="3" t="s">
        <v>200</v>
      </c>
      <c r="AD969" s="5">
        <v>150</v>
      </c>
      <c r="AJ969" s="3"/>
      <c r="AK969" s="3"/>
      <c r="AL969" s="3"/>
      <c r="AM969" s="3"/>
      <c r="AN969" s="18"/>
      <c r="AO969" s="3"/>
    </row>
    <row r="970" spans="2:41" ht="26.25" x14ac:dyDescent="0.4">
      <c r="B970" s="227" t="str">
        <f>IF(C969&lt;0,"NO PAGAR","COBRAR")</f>
        <v>NO PAGAR</v>
      </c>
      <c r="C970" s="227"/>
      <c r="E970" s="4">
        <v>45245</v>
      </c>
      <c r="F970" s="3" t="s">
        <v>412</v>
      </c>
      <c r="G970" s="3" t="s">
        <v>200</v>
      </c>
      <c r="H970" s="5">
        <v>200</v>
      </c>
      <c r="N970" s="3"/>
      <c r="O970" s="3"/>
      <c r="P970" s="3"/>
      <c r="Q970" s="3"/>
      <c r="R970" s="18"/>
      <c r="S970" s="3"/>
      <c r="V970" s="17"/>
      <c r="X970" s="227" t="str">
        <f>IF(Y969&lt;0,"NO PAGAR","COBRAR")</f>
        <v>COBRAR</v>
      </c>
      <c r="Y970" s="227"/>
      <c r="AA970" s="4">
        <v>45257</v>
      </c>
      <c r="AB970" s="3" t="s">
        <v>412</v>
      </c>
      <c r="AC970" s="3" t="s">
        <v>200</v>
      </c>
      <c r="AD970" s="5">
        <v>150</v>
      </c>
      <c r="AJ970" s="3"/>
      <c r="AK970" s="3"/>
      <c r="AL970" s="3"/>
      <c r="AM970" s="3"/>
      <c r="AN970" s="18"/>
      <c r="AO970" s="3"/>
    </row>
    <row r="971" spans="2:41" x14ac:dyDescent="0.25">
      <c r="B971" s="219" t="s">
        <v>9</v>
      </c>
      <c r="C971" s="220"/>
      <c r="E971" s="4">
        <v>45250</v>
      </c>
      <c r="F971" s="3" t="s">
        <v>412</v>
      </c>
      <c r="G971" s="3" t="s">
        <v>200</v>
      </c>
      <c r="H971" s="5">
        <v>200</v>
      </c>
      <c r="N971" s="3"/>
      <c r="O971" s="3"/>
      <c r="P971" s="3"/>
      <c r="Q971" s="3"/>
      <c r="R971" s="18"/>
      <c r="S971" s="3"/>
      <c r="V971" s="17"/>
      <c r="X971" s="219" t="s">
        <v>9</v>
      </c>
      <c r="Y971" s="220"/>
      <c r="AA971" s="4">
        <v>45258</v>
      </c>
      <c r="AB971" s="3" t="s">
        <v>412</v>
      </c>
      <c r="AC971" s="3" t="s">
        <v>1711</v>
      </c>
      <c r="AD971" s="5">
        <v>600</v>
      </c>
      <c r="AJ971" s="3"/>
      <c r="AK971" s="3"/>
      <c r="AL971" s="3"/>
      <c r="AM971" s="3"/>
      <c r="AN971" s="18"/>
      <c r="AO971" s="3"/>
    </row>
    <row r="972" spans="2:41" x14ac:dyDescent="0.25">
      <c r="B972" s="9" t="str">
        <f>IF(C1005&lt;0,"SALDO A FAVOR","SALDO ADELANTAD0'")</f>
        <v>SALDO ADELANTAD0'</v>
      </c>
      <c r="C972" s="10" t="b">
        <f>IF(Y926&lt;=0,Y926*-1)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9" t="str">
        <f>IF(C969&lt;0,"SALDO ADELANTADO","SALDO A FAVOR'")</f>
        <v>SALDO ADELANTADO</v>
      </c>
      <c r="Y972" s="10">
        <f>IF(C969&lt;=0,C969*-1)</f>
        <v>758.12699999999995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10</v>
      </c>
      <c r="C973" s="10">
        <f>R982</f>
        <v>2500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10</v>
      </c>
      <c r="Y973" s="10">
        <f>AN982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11</v>
      </c>
      <c r="C974" s="10">
        <v>50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11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12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12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13</v>
      </c>
      <c r="C976" s="10">
        <v>20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13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14</v>
      </c>
      <c r="C977" s="10">
        <v>95.54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14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15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15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1788</v>
      </c>
      <c r="C979" s="10">
        <v>48.66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16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1751</v>
      </c>
      <c r="C980" s="10">
        <f>R987</f>
        <v>173.86699999999999</v>
      </c>
      <c r="E980" s="221" t="s">
        <v>7</v>
      </c>
      <c r="F980" s="222"/>
      <c r="G980" s="223"/>
      <c r="H980" s="5">
        <f>SUM(H966:H979)</f>
        <v>1200</v>
      </c>
      <c r="N980" s="3"/>
      <c r="O980" s="3"/>
      <c r="P980" s="3"/>
      <c r="Q980" s="3"/>
      <c r="R980" s="18"/>
      <c r="S980" s="3"/>
      <c r="V980" s="17"/>
      <c r="X980" s="11" t="s">
        <v>17</v>
      </c>
      <c r="Y980" s="10"/>
      <c r="AA980" s="221" t="s">
        <v>7</v>
      </c>
      <c r="AB980" s="222"/>
      <c r="AC980" s="223"/>
      <c r="AD980" s="5">
        <f>SUM(AD966:AD979)</f>
        <v>1270</v>
      </c>
      <c r="AJ980" s="3"/>
      <c r="AK980" s="3"/>
      <c r="AL980" s="3"/>
      <c r="AM980" s="3"/>
      <c r="AN980" s="18"/>
      <c r="AO980" s="3"/>
    </row>
    <row r="981" spans="2:41" x14ac:dyDescent="0.25">
      <c r="B981" s="12"/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2"/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 x14ac:dyDescent="0.25">
      <c r="B982" s="12"/>
      <c r="C982" s="10"/>
      <c r="N982" s="221" t="s">
        <v>7</v>
      </c>
      <c r="O982" s="222"/>
      <c r="P982" s="222"/>
      <c r="Q982" s="223"/>
      <c r="R982" s="18">
        <f>SUM(R966:R981)</f>
        <v>2500</v>
      </c>
      <c r="S982" s="3"/>
      <c r="V982" s="17"/>
      <c r="X982" s="12"/>
      <c r="Y982" s="10"/>
      <c r="AJ982" s="221" t="s">
        <v>7</v>
      </c>
      <c r="AK982" s="222"/>
      <c r="AL982" s="222"/>
      <c r="AM982" s="223"/>
      <c r="AN982" s="18">
        <f>SUM(AN966:AN981)</f>
        <v>0</v>
      </c>
      <c r="AO982" s="3"/>
    </row>
    <row r="983" spans="2:41" x14ac:dyDescent="0.25">
      <c r="B983" s="12"/>
      <c r="C983" s="10"/>
      <c r="N983" t="s">
        <v>1556</v>
      </c>
      <c r="O983" t="s">
        <v>1738</v>
      </c>
      <c r="P983" t="s">
        <v>473</v>
      </c>
      <c r="Q983" t="s">
        <v>474</v>
      </c>
      <c r="R983" s="210">
        <v>55.03</v>
      </c>
      <c r="S983">
        <v>31.446000000000002</v>
      </c>
      <c r="V983" s="17"/>
      <c r="X983" s="12"/>
      <c r="Y983" s="10"/>
    </row>
    <row r="984" spans="2:41" x14ac:dyDescent="0.25">
      <c r="B984" s="12"/>
      <c r="C984" s="10"/>
      <c r="N984" t="s">
        <v>1556</v>
      </c>
      <c r="O984" t="s">
        <v>1744</v>
      </c>
      <c r="P984" t="s">
        <v>473</v>
      </c>
      <c r="Q984" t="s">
        <v>474</v>
      </c>
      <c r="R984" s="210">
        <v>35.14</v>
      </c>
      <c r="S984">
        <v>20.079000000000001</v>
      </c>
      <c r="V984" s="17"/>
      <c r="X984" s="12"/>
      <c r="Y984" s="10"/>
    </row>
    <row r="985" spans="2:41" x14ac:dyDescent="0.25">
      <c r="B985" s="12"/>
      <c r="C985" s="10"/>
      <c r="E985" s="14"/>
      <c r="N985" t="s">
        <v>1556</v>
      </c>
      <c r="O985" t="s">
        <v>1745</v>
      </c>
      <c r="P985" t="s">
        <v>473</v>
      </c>
      <c r="Q985" t="s">
        <v>474</v>
      </c>
      <c r="R985" s="210">
        <v>39.994</v>
      </c>
      <c r="S985">
        <v>22.853999999999999</v>
      </c>
      <c r="V985" s="17"/>
      <c r="X985" s="12"/>
      <c r="Y985" s="10"/>
      <c r="AA985" s="14"/>
    </row>
    <row r="986" spans="2:41" x14ac:dyDescent="0.25">
      <c r="B986" s="12"/>
      <c r="C986" s="10"/>
      <c r="N986" t="s">
        <v>1556</v>
      </c>
      <c r="O986" t="s">
        <v>1745</v>
      </c>
      <c r="P986" t="s">
        <v>473</v>
      </c>
      <c r="Q986" t="s">
        <v>474</v>
      </c>
      <c r="R986" s="210">
        <v>43.703000000000003</v>
      </c>
      <c r="S986">
        <v>24.972999999999999</v>
      </c>
      <c r="V986" s="17"/>
      <c r="X986" s="12"/>
      <c r="Y986" s="10"/>
    </row>
    <row r="987" spans="2:41" x14ac:dyDescent="0.25">
      <c r="B987" s="12"/>
      <c r="C987" s="10"/>
      <c r="R987" s="116">
        <f>SUM(R983:R986)</f>
        <v>173.86699999999999</v>
      </c>
      <c r="V987" s="17"/>
      <c r="X987" s="12"/>
      <c r="Y987" s="10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1"/>
      <c r="C990" s="10"/>
      <c r="V990" s="17"/>
      <c r="X990" s="11"/>
      <c r="Y990" s="10"/>
    </row>
    <row r="991" spans="2:41" x14ac:dyDescent="0.25">
      <c r="B991" s="15" t="s">
        <v>18</v>
      </c>
      <c r="C991" s="16">
        <f>SUM(C972:C990)</f>
        <v>2888.067</v>
      </c>
      <c r="V991" s="17"/>
      <c r="X991" s="15" t="s">
        <v>18</v>
      </c>
      <c r="Y991" s="16">
        <f>SUM(Y972:Y990)</f>
        <v>758.12699999999995</v>
      </c>
    </row>
    <row r="992" spans="2:41" x14ac:dyDescent="0.25">
      <c r="D992" t="s">
        <v>22</v>
      </c>
      <c r="E992" t="s">
        <v>21</v>
      </c>
      <c r="V992" s="17"/>
      <c r="Z992" t="s">
        <v>22</v>
      </c>
      <c r="AA992" t="s">
        <v>21</v>
      </c>
    </row>
    <row r="993" spans="1:43" x14ac:dyDescent="0.25">
      <c r="E993" s="1" t="s">
        <v>19</v>
      </c>
      <c r="V993" s="17"/>
      <c r="AA993" s="1" t="s">
        <v>19</v>
      </c>
    </row>
    <row r="994" spans="1:43" x14ac:dyDescent="0.25">
      <c r="V994" s="17"/>
    </row>
    <row r="995" spans="1:43" x14ac:dyDescent="0.25">
      <c r="V995" s="17"/>
    </row>
    <row r="996" spans="1:43" x14ac:dyDescent="0.25">
      <c r="V996" s="17"/>
    </row>
    <row r="997" spans="1:43" x14ac:dyDescent="0.25">
      <c r="V997" s="17"/>
    </row>
    <row r="998" spans="1:43" x14ac:dyDescent="0.25">
      <c r="V998" s="17"/>
    </row>
    <row r="999" spans="1:43" x14ac:dyDescent="0.25">
      <c r="V999" s="17"/>
    </row>
    <row r="1000" spans="1:43" x14ac:dyDescent="0.25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 x14ac:dyDescent="0.25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</row>
    <row r="1002" spans="1:43" x14ac:dyDescent="0.25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 x14ac:dyDescent="0.25">
      <c r="V1003" s="17"/>
    </row>
    <row r="1004" spans="1:43" ht="15" customHeight="1" x14ac:dyDescent="0.4">
      <c r="H1004" s="75" t="s">
        <v>30</v>
      </c>
      <c r="I1004" s="75"/>
      <c r="J1004" s="75"/>
      <c r="V1004" s="17"/>
      <c r="AA1004" s="225" t="s">
        <v>31</v>
      </c>
      <c r="AB1004" s="225"/>
      <c r="AC1004" s="225"/>
    </row>
    <row r="1005" spans="1:43" ht="15" customHeight="1" x14ac:dyDescent="0.4">
      <c r="H1005" s="75"/>
      <c r="I1005" s="75"/>
      <c r="J1005" s="75"/>
      <c r="V1005" s="17"/>
      <c r="AA1005" s="225"/>
      <c r="AB1005" s="225"/>
      <c r="AC1005" s="225"/>
    </row>
    <row r="1006" spans="1:43" x14ac:dyDescent="0.25">
      <c r="V1006" s="17"/>
    </row>
    <row r="1007" spans="1:43" x14ac:dyDescent="0.25">
      <c r="V1007" s="17"/>
    </row>
    <row r="1008" spans="1:43" ht="23.25" x14ac:dyDescent="0.35">
      <c r="B1008" s="24" t="s">
        <v>72</v>
      </c>
      <c r="V1008" s="17"/>
      <c r="X1008" s="22" t="s">
        <v>72</v>
      </c>
    </row>
    <row r="1009" spans="2:41" ht="23.25" x14ac:dyDescent="0.35">
      <c r="B1009" s="23" t="s">
        <v>32</v>
      </c>
      <c r="C1009" s="20">
        <f>IF(X964="PAGADO",0,Y969)</f>
        <v>511.87300000000005</v>
      </c>
      <c r="E1009" s="226" t="s">
        <v>553</v>
      </c>
      <c r="F1009" s="226"/>
      <c r="G1009" s="226"/>
      <c r="H1009" s="226"/>
      <c r="V1009" s="17"/>
      <c r="X1009" s="23" t="s">
        <v>32</v>
      </c>
      <c r="Y1009" s="20">
        <f>IF(B1809="PAGADO",0,C1014)</f>
        <v>746.87300000000005</v>
      </c>
      <c r="AA1009" s="226" t="s">
        <v>20</v>
      </c>
      <c r="AB1009" s="226"/>
      <c r="AC1009" s="226"/>
      <c r="AD1009" s="226"/>
    </row>
    <row r="1010" spans="2:41" x14ac:dyDescent="0.25">
      <c r="B1010" s="1" t="s">
        <v>0</v>
      </c>
      <c r="C1010" s="19">
        <f>H1025</f>
        <v>235</v>
      </c>
      <c r="E1010" s="2" t="s">
        <v>1</v>
      </c>
      <c r="F1010" s="2" t="s">
        <v>2</v>
      </c>
      <c r="G1010" s="2" t="s">
        <v>3</v>
      </c>
      <c r="H1010" s="2" t="s">
        <v>4</v>
      </c>
      <c r="N1010" s="2" t="s">
        <v>1</v>
      </c>
      <c r="O1010" s="2" t="s">
        <v>5</v>
      </c>
      <c r="P1010" s="2" t="s">
        <v>4</v>
      </c>
      <c r="Q1010" s="2" t="s">
        <v>6</v>
      </c>
      <c r="R1010" s="2" t="s">
        <v>7</v>
      </c>
      <c r="S1010" s="3"/>
      <c r="V1010" s="17"/>
      <c r="X1010" s="1" t="s">
        <v>0</v>
      </c>
      <c r="Y1010" s="19">
        <f>AD1025</f>
        <v>620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2" t="s">
        <v>1</v>
      </c>
      <c r="AK1010" s="2" t="s">
        <v>5</v>
      </c>
      <c r="AL1010" s="2" t="s">
        <v>4</v>
      </c>
      <c r="AM1010" s="2" t="s">
        <v>6</v>
      </c>
      <c r="AN1010" s="2" t="s">
        <v>7</v>
      </c>
      <c r="AO1010" s="3"/>
    </row>
    <row r="1011" spans="2:41" x14ac:dyDescent="0.25">
      <c r="C1011" s="20"/>
      <c r="E1011" s="4">
        <v>45211</v>
      </c>
      <c r="F1011" s="3" t="s">
        <v>1800</v>
      </c>
      <c r="G1011" s="3" t="s">
        <v>1092</v>
      </c>
      <c r="H1011" s="5">
        <v>235</v>
      </c>
      <c r="N1011" s="3"/>
      <c r="O1011" s="3"/>
      <c r="P1011" s="3"/>
      <c r="Q1011" s="3"/>
      <c r="R1011" s="18"/>
      <c r="S1011" s="3"/>
      <c r="V1011" s="17"/>
      <c r="Y1011" s="20"/>
      <c r="AA1011" s="4">
        <v>45233</v>
      </c>
      <c r="AB1011" s="3" t="s">
        <v>1222</v>
      </c>
      <c r="AC1011" s="3" t="s">
        <v>1092</v>
      </c>
      <c r="AD1011" s="5">
        <v>210</v>
      </c>
      <c r="AJ1011" s="3"/>
      <c r="AK1011" s="3"/>
      <c r="AL1011" s="3"/>
      <c r="AM1011" s="3"/>
      <c r="AN1011" s="18"/>
      <c r="AO1011" s="3"/>
    </row>
    <row r="1012" spans="2:41" x14ac:dyDescent="0.25">
      <c r="B1012" s="1" t="s">
        <v>24</v>
      </c>
      <c r="C1012" s="19">
        <f>IF(C1009&gt;0,C1009+C1010,C1010)</f>
        <v>746.87300000000005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24</v>
      </c>
      <c r="Y1012" s="19">
        <f>IF(Y1009&gt;0,Y1009+Y1010,Y1010)</f>
        <v>1366.873</v>
      </c>
      <c r="AA1012" s="4">
        <v>45240</v>
      </c>
      <c r="AB1012" s="3" t="s">
        <v>1222</v>
      </c>
      <c r="AC1012" s="3" t="s">
        <v>1092</v>
      </c>
      <c r="AD1012" s="5">
        <v>210</v>
      </c>
      <c r="AJ1012" s="3"/>
      <c r="AK1012" s="3"/>
      <c r="AL1012" s="3"/>
      <c r="AM1012" s="3"/>
      <c r="AN1012" s="18"/>
      <c r="AO1012" s="3"/>
    </row>
    <row r="1013" spans="2:41" x14ac:dyDescent="0.25">
      <c r="B1013" s="1" t="s">
        <v>9</v>
      </c>
      <c r="C1013" s="20">
        <f>C1037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" t="s">
        <v>9</v>
      </c>
      <c r="Y1013" s="20">
        <f>Y1037</f>
        <v>0</v>
      </c>
      <c r="AA1013" s="4">
        <v>45268</v>
      </c>
      <c r="AB1013" s="3" t="s">
        <v>412</v>
      </c>
      <c r="AC1013" s="3" t="s">
        <v>1092</v>
      </c>
      <c r="AD1013" s="5">
        <v>200</v>
      </c>
      <c r="AJ1013" s="3"/>
      <c r="AK1013" s="3"/>
      <c r="AL1013" s="3"/>
      <c r="AM1013" s="3"/>
      <c r="AN1013" s="18"/>
      <c r="AO1013" s="3"/>
    </row>
    <row r="1014" spans="2:41" x14ac:dyDescent="0.25">
      <c r="B1014" s="6" t="s">
        <v>26</v>
      </c>
      <c r="C1014" s="21">
        <f>C1012-C1013</f>
        <v>746.87300000000005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6" t="s">
        <v>27</v>
      </c>
      <c r="Y1014" s="21">
        <f>Y1012-Y1013</f>
        <v>1366.873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3.25" x14ac:dyDescent="0.35">
      <c r="B1015" s="6"/>
      <c r="C1015" s="7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228" t="str">
        <f>IF(Y1014&lt;0,"NO PAGAR","COBRAR'")</f>
        <v>COBRAR'</v>
      </c>
      <c r="Y1015" s="228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ht="23.25" x14ac:dyDescent="0.35">
      <c r="B1016" s="228" t="str">
        <f>IF(C1014&lt;0,"NO PAGAR","COBRAR'")</f>
        <v>COBRAR'</v>
      </c>
      <c r="C1016" s="228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/>
      <c r="Y1016" s="8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219" t="s">
        <v>9</v>
      </c>
      <c r="C1017" s="22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19" t="s">
        <v>9</v>
      </c>
      <c r="Y1017" s="22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9" t="str">
        <f>IF(Y969&lt;0,"SALDO ADELANTADO","SALDO A FAVOR '")</f>
        <v>SALDO A FAVOR '</v>
      </c>
      <c r="C1018" s="10" t="b">
        <f>IF(Y969&lt;=0,Y969*-1)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9" t="str">
        <f>IF(C1014&lt;0,"SALDO ADELANTADO","SALDO A FAVOR'")</f>
        <v>SALDO A FAVOR'</v>
      </c>
      <c r="Y1018" s="10" t="b">
        <f>IF(C1014&lt;=0,C1014*-1)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10</v>
      </c>
      <c r="C1019" s="10">
        <f>R1027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10</v>
      </c>
      <c r="Y1019" s="10">
        <f>AN1027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11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11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12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12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13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13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14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14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15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15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16</v>
      </c>
      <c r="C1025" s="10"/>
      <c r="E1025" s="221" t="s">
        <v>7</v>
      </c>
      <c r="F1025" s="222"/>
      <c r="G1025" s="223"/>
      <c r="H1025" s="5">
        <f>SUM(H1011:H1024)</f>
        <v>235</v>
      </c>
      <c r="N1025" s="3"/>
      <c r="O1025" s="3"/>
      <c r="P1025" s="3"/>
      <c r="Q1025" s="3"/>
      <c r="R1025" s="18"/>
      <c r="S1025" s="3"/>
      <c r="V1025" s="17"/>
      <c r="X1025" s="11" t="s">
        <v>16</v>
      </c>
      <c r="Y1025" s="10"/>
      <c r="AA1025" s="221" t="s">
        <v>7</v>
      </c>
      <c r="AB1025" s="222"/>
      <c r="AC1025" s="223"/>
      <c r="AD1025" s="5">
        <f>SUM(AD1011:AD1024)</f>
        <v>620</v>
      </c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17</v>
      </c>
      <c r="C1026" s="10"/>
      <c r="E1026" s="13"/>
      <c r="F1026" s="13"/>
      <c r="G1026" s="13"/>
      <c r="N1026" s="3"/>
      <c r="O1026" s="3"/>
      <c r="P1026" s="3"/>
      <c r="Q1026" s="3"/>
      <c r="R1026" s="18"/>
      <c r="S1026" s="3"/>
      <c r="V1026" s="17"/>
      <c r="X1026" s="11" t="s">
        <v>17</v>
      </c>
      <c r="Y1026" s="10"/>
      <c r="AA1026" s="13"/>
      <c r="AB1026" s="13"/>
      <c r="AC1026" s="13"/>
      <c r="AJ1026" s="3"/>
      <c r="AK1026" s="3"/>
      <c r="AL1026" s="3"/>
      <c r="AM1026" s="3"/>
      <c r="AN1026" s="18"/>
      <c r="AO1026" s="3"/>
    </row>
    <row r="1027" spans="2:41" x14ac:dyDescent="0.25">
      <c r="B1027" s="12"/>
      <c r="C1027" s="10"/>
      <c r="N1027" s="221" t="s">
        <v>7</v>
      </c>
      <c r="O1027" s="222"/>
      <c r="P1027" s="222"/>
      <c r="Q1027" s="223"/>
      <c r="R1027" s="18">
        <f>SUM(R1011:R1026)</f>
        <v>0</v>
      </c>
      <c r="S1027" s="3"/>
      <c r="V1027" s="17"/>
      <c r="X1027" s="12"/>
      <c r="Y1027" s="10"/>
      <c r="AJ1027" s="221" t="s">
        <v>7</v>
      </c>
      <c r="AK1027" s="222"/>
      <c r="AL1027" s="222"/>
      <c r="AM1027" s="223"/>
      <c r="AN1027" s="18">
        <f>SUM(AN1011:AN1026)</f>
        <v>0</v>
      </c>
      <c r="AO1027" s="3"/>
    </row>
    <row r="1028" spans="2:41" x14ac:dyDescent="0.25">
      <c r="B1028" s="12"/>
      <c r="C1028" s="10"/>
      <c r="V1028" s="17"/>
      <c r="X1028" s="12"/>
      <c r="Y1028" s="10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E1030" s="14"/>
      <c r="V1030" s="17"/>
      <c r="X1030" s="12"/>
      <c r="Y1030" s="10"/>
      <c r="AA1030" s="14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1"/>
      <c r="C1036" s="10"/>
      <c r="V1036" s="17"/>
      <c r="X1036" s="11"/>
      <c r="Y1036" s="10"/>
    </row>
    <row r="1037" spans="2:41" x14ac:dyDescent="0.25">
      <c r="B1037" s="15" t="s">
        <v>18</v>
      </c>
      <c r="C1037" s="16">
        <f>SUM(C1018:C1036)</f>
        <v>0</v>
      </c>
      <c r="D1037" t="s">
        <v>22</v>
      </c>
      <c r="E1037" t="s">
        <v>21</v>
      </c>
      <c r="V1037" s="17"/>
      <c r="X1037" s="15" t="s">
        <v>18</v>
      </c>
      <c r="Y1037" s="16">
        <f>SUM(Y1018:Y1036)</f>
        <v>0</v>
      </c>
      <c r="Z1037" t="s">
        <v>22</v>
      </c>
      <c r="AA1037" t="s">
        <v>21</v>
      </c>
    </row>
    <row r="1038" spans="2:41" x14ac:dyDescent="0.25">
      <c r="E1038" s="1" t="s">
        <v>19</v>
      </c>
      <c r="V1038" s="17"/>
      <c r="AA1038" s="1" t="s">
        <v>19</v>
      </c>
    </row>
    <row r="1039" spans="2:41" x14ac:dyDescent="0.25">
      <c r="V1039" s="17"/>
    </row>
    <row r="1040" spans="2:41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</sheetData>
  <mergeCells count="293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AJ896:AM896"/>
    <mergeCell ref="E894:G894"/>
    <mergeCell ref="AJ851:AM851"/>
    <mergeCell ref="E849:G849"/>
    <mergeCell ref="AC872:AE874"/>
    <mergeCell ref="AA878:AD878"/>
    <mergeCell ref="E878:H878"/>
    <mergeCell ref="B884:C884"/>
    <mergeCell ref="X884:Y884"/>
    <mergeCell ref="AA918:AC919"/>
    <mergeCell ref="AA921:AD921"/>
    <mergeCell ref="E921:H921"/>
    <mergeCell ref="X927:Y927"/>
    <mergeCell ref="B928:C928"/>
    <mergeCell ref="B929:C929"/>
    <mergeCell ref="X929:Y929"/>
    <mergeCell ref="B885:C885"/>
    <mergeCell ref="X885:Y885"/>
    <mergeCell ref="AA894:AC894"/>
    <mergeCell ref="N896:Q896"/>
    <mergeCell ref="E964:H964"/>
    <mergeCell ref="B970:C970"/>
    <mergeCell ref="X970:Y970"/>
    <mergeCell ref="B971:C971"/>
    <mergeCell ref="X971:Y971"/>
    <mergeCell ref="AA980:AC980"/>
    <mergeCell ref="AA937:AC937"/>
    <mergeCell ref="N939:Q939"/>
    <mergeCell ref="AJ939:AM939"/>
    <mergeCell ref="E937:G937"/>
    <mergeCell ref="AC960:AE962"/>
    <mergeCell ref="AA964:AD964"/>
    <mergeCell ref="AJ982:AM982"/>
    <mergeCell ref="E980:G980"/>
    <mergeCell ref="AJ1027:AM1027"/>
    <mergeCell ref="E1025:G1025"/>
    <mergeCell ref="X1015:Y1015"/>
    <mergeCell ref="B1016:C1016"/>
    <mergeCell ref="B1017:C1017"/>
    <mergeCell ref="X1017:Y1017"/>
    <mergeCell ref="AA1025:AC1025"/>
    <mergeCell ref="N1027:Q1027"/>
    <mergeCell ref="N982:Q982"/>
    <mergeCell ref="AA1004:AC1005"/>
    <mergeCell ref="AA1009:AD1009"/>
    <mergeCell ref="E1009:H100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16"/>
  <sheetViews>
    <sheetView topLeftCell="W962" zoomScale="82" zoomScaleNormal="82" workbookViewId="0">
      <selection activeCell="AM974" sqref="AM974"/>
    </sheetView>
  </sheetViews>
  <sheetFormatPr baseColWidth="10" defaultColWidth="11.42578125" defaultRowHeight="15" x14ac:dyDescent="0.25"/>
  <cols>
    <col min="1" max="1" width="5.7109375" customWidth="1"/>
    <col min="2" max="2" width="29.140625" customWidth="1"/>
    <col min="3" max="3" width="16.85546875" customWidth="1"/>
    <col min="5" max="5" width="11.7109375" customWidth="1"/>
    <col min="6" max="6" width="14.7109375" customWidth="1"/>
    <col min="7" max="7" width="12" customWidth="1"/>
    <col min="8" max="8" width="11.28515625" customWidth="1"/>
    <col min="14" max="14" width="11.85546875" customWidth="1"/>
    <col min="15" max="15" width="25.7109375" customWidth="1"/>
    <col min="21" max="23" width="11.4257812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12.14062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5" t="s">
        <v>28</v>
      </c>
      <c r="I3" s="225"/>
      <c r="J3" s="225"/>
      <c r="V3" s="17"/>
      <c r="AC3" s="224"/>
      <c r="AD3" s="224"/>
      <c r="AE3" s="224"/>
    </row>
    <row r="4" spans="2:41" x14ac:dyDescent="0.25">
      <c r="H4" s="225"/>
      <c r="I4" s="225"/>
      <c r="J4" s="225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26" t="s">
        <v>83</v>
      </c>
      <c r="F8" s="226"/>
      <c r="G8" s="226"/>
      <c r="H8" s="226"/>
      <c r="V8" s="17"/>
      <c r="X8" s="23" t="s">
        <v>130</v>
      </c>
      <c r="Y8" s="20">
        <f>IF(B8="PAGADO",0,C13)</f>
        <v>0</v>
      </c>
      <c r="AA8" s="226" t="s">
        <v>20</v>
      </c>
      <c r="AB8" s="226"/>
      <c r="AC8" s="226"/>
      <c r="AD8" s="226"/>
      <c r="AK8" s="237" t="s">
        <v>10</v>
      </c>
      <c r="AL8" s="237"/>
      <c r="AM8" s="237"/>
    </row>
    <row r="9" spans="2:41" x14ac:dyDescent="0.25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 x14ac:dyDescent="0.25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COBRAR</v>
      </c>
      <c r="C14" s="227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27" t="str">
        <f>IF(Y13&lt;0,"NO PAGAR","COBRAR")</f>
        <v>COBRAR</v>
      </c>
      <c r="Y14" s="227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221" t="s">
        <v>7</v>
      </c>
      <c r="AB24" s="222"/>
      <c r="AC24" s="223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102.65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300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5" t="s">
        <v>30</v>
      </c>
      <c r="I48" s="225"/>
      <c r="J48" s="225"/>
      <c r="V48" s="17"/>
      <c r="AA48" s="225" t="s">
        <v>31</v>
      </c>
      <c r="AB48" s="225"/>
      <c r="AC48" s="225"/>
    </row>
    <row r="49" spans="2:41" x14ac:dyDescent="0.25">
      <c r="H49" s="225"/>
      <c r="I49" s="225"/>
      <c r="J49" s="225"/>
      <c r="V49" s="17"/>
      <c r="AA49" s="225"/>
      <c r="AB49" s="225"/>
      <c r="AC49" s="22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26" t="s">
        <v>197</v>
      </c>
      <c r="F53" s="226"/>
      <c r="G53" s="226"/>
      <c r="H53" s="226"/>
      <c r="V53" s="17"/>
      <c r="X53" s="23" t="s">
        <v>82</v>
      </c>
      <c r="Y53" s="20">
        <f>IF(B53="PAGADO",0,C58)</f>
        <v>0</v>
      </c>
      <c r="AA53" s="226" t="s">
        <v>83</v>
      </c>
      <c r="AB53" s="226"/>
      <c r="AC53" s="226"/>
      <c r="AD53" s="226"/>
    </row>
    <row r="54" spans="2:41" x14ac:dyDescent="0.25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28" t="str">
        <f>IF(Y58&lt;0,"NO PAGAR","COBRAR'")</f>
        <v>COBRAR'</v>
      </c>
      <c r="Y59" s="22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8" t="str">
        <f>IF(C58&lt;0,"NO PAGAR","COBRAR'")</f>
        <v>COBRAR'</v>
      </c>
      <c r="C60" s="228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1" t="s">
        <v>7</v>
      </c>
      <c r="F69" s="222"/>
      <c r="G69" s="223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 x14ac:dyDescent="0.25">
      <c r="E78" s="1" t="s">
        <v>19</v>
      </c>
      <c r="V78" s="17"/>
      <c r="AA78" s="1" t="s">
        <v>19</v>
      </c>
    </row>
    <row r="79" spans="2:41" x14ac:dyDescent="0.25">
      <c r="V79" s="17"/>
    </row>
    <row r="80" spans="2:41" x14ac:dyDescent="0.25">
      <c r="V80" s="17"/>
    </row>
    <row r="81" spans="22:31" x14ac:dyDescent="0.25">
      <c r="V81" s="17"/>
    </row>
    <row r="82" spans="22:31" x14ac:dyDescent="0.25">
      <c r="V82" s="17"/>
    </row>
    <row r="83" spans="22:31" x14ac:dyDescent="0.25">
      <c r="V83" s="17"/>
    </row>
    <row r="84" spans="22:31" x14ac:dyDescent="0.25">
      <c r="V84" s="17"/>
    </row>
    <row r="85" spans="22:31" x14ac:dyDescent="0.25">
      <c r="V85" s="17"/>
    </row>
    <row r="86" spans="22:31" x14ac:dyDescent="0.25">
      <c r="V86" s="17"/>
    </row>
    <row r="87" spans="22:31" x14ac:dyDescent="0.25">
      <c r="V87" s="17"/>
    </row>
    <row r="88" spans="22:31" x14ac:dyDescent="0.25">
      <c r="V88" s="17"/>
    </row>
    <row r="89" spans="22:31" x14ac:dyDescent="0.25">
      <c r="V89" s="17"/>
    </row>
    <row r="90" spans="22:31" x14ac:dyDescent="0.25">
      <c r="V90" s="17"/>
    </row>
    <row r="91" spans="22:31" x14ac:dyDescent="0.25">
      <c r="V91" s="17"/>
    </row>
    <row r="92" spans="22:31" x14ac:dyDescent="0.25">
      <c r="V92" s="17"/>
    </row>
    <row r="93" spans="22:31" x14ac:dyDescent="0.25">
      <c r="V93" s="17"/>
    </row>
    <row r="94" spans="22:31" x14ac:dyDescent="0.25">
      <c r="V94" s="17"/>
    </row>
    <row r="95" spans="22:31" x14ac:dyDescent="0.25">
      <c r="V95" s="17"/>
    </row>
    <row r="96" spans="22:31" x14ac:dyDescent="0.25">
      <c r="V96" s="17"/>
      <c r="AC96" s="224" t="s">
        <v>29</v>
      </c>
      <c r="AD96" s="224"/>
      <c r="AE96" s="224"/>
    </row>
    <row r="97" spans="2:41" x14ac:dyDescent="0.25">
      <c r="H97" s="225" t="s">
        <v>28</v>
      </c>
      <c r="I97" s="225"/>
      <c r="J97" s="225"/>
      <c r="V97" s="17"/>
      <c r="AC97" s="224"/>
      <c r="AD97" s="224"/>
      <c r="AE97" s="224"/>
    </row>
    <row r="98" spans="2:41" x14ac:dyDescent="0.25">
      <c r="H98" s="225"/>
      <c r="I98" s="225"/>
      <c r="J98" s="225"/>
      <c r="V98" s="17"/>
      <c r="AC98" s="224"/>
      <c r="AD98" s="224"/>
      <c r="AE98" s="224"/>
    </row>
    <row r="99" spans="2:41" x14ac:dyDescent="0.25">
      <c r="V99" s="17"/>
    </row>
    <row r="100" spans="2:41" x14ac:dyDescent="0.25">
      <c r="V100" s="17"/>
    </row>
    <row r="101" spans="2:41" ht="23.25" x14ac:dyDescent="0.35">
      <c r="B101" s="22" t="s">
        <v>33</v>
      </c>
      <c r="V101" s="17"/>
      <c r="X101" s="22" t="s">
        <v>33</v>
      </c>
    </row>
    <row r="102" spans="2:41" ht="23.25" x14ac:dyDescent="0.35">
      <c r="B102" s="23" t="s">
        <v>82</v>
      </c>
      <c r="C102" s="20">
        <f>IF(X53="PAGADO",0,Y58)</f>
        <v>0</v>
      </c>
      <c r="E102" s="226" t="s">
        <v>83</v>
      </c>
      <c r="F102" s="226"/>
      <c r="G102" s="226"/>
      <c r="H102" s="226"/>
      <c r="V102" s="17"/>
      <c r="X102" s="23" t="s">
        <v>32</v>
      </c>
      <c r="Y102" s="20">
        <f>IF(B102="PAGADO",0,C107)</f>
        <v>0</v>
      </c>
      <c r="AA102" s="226" t="s">
        <v>20</v>
      </c>
      <c r="AB102" s="226"/>
      <c r="AC102" s="226"/>
      <c r="AD102" s="226"/>
    </row>
    <row r="103" spans="2:41" x14ac:dyDescent="0.25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 x14ac:dyDescent="0.25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 x14ac:dyDescent="0.4">
      <c r="B108" s="227" t="str">
        <f>IF(C107&lt;0,"NO PAGAR","COBRAR")</f>
        <v>COBRAR</v>
      </c>
      <c r="C108" s="227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27" t="str">
        <f>IF(Y107&lt;0,"NO PAGAR","COBRAR")</f>
        <v>NO PAGAR</v>
      </c>
      <c r="Y108" s="22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219" t="s">
        <v>9</v>
      </c>
      <c r="C109" s="220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219" t="s">
        <v>9</v>
      </c>
      <c r="Y109" s="22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17</v>
      </c>
      <c r="C118" s="10"/>
      <c r="E118" s="221" t="s">
        <v>7</v>
      </c>
      <c r="F118" s="222"/>
      <c r="G118" s="223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21" t="s">
        <v>7</v>
      </c>
      <c r="AB118" s="222"/>
      <c r="AC118" s="223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N120" s="221" t="s">
        <v>7</v>
      </c>
      <c r="O120" s="222"/>
      <c r="P120" s="222"/>
      <c r="Q120" s="223"/>
      <c r="R120" s="18">
        <f>SUM(R104:R119)</f>
        <v>0</v>
      </c>
      <c r="S120" s="3"/>
      <c r="V120" s="17"/>
      <c r="X120" s="12"/>
      <c r="Y120" s="10"/>
      <c r="AJ120" s="221" t="s">
        <v>7</v>
      </c>
      <c r="AK120" s="222"/>
      <c r="AL120" s="222"/>
      <c r="AM120" s="223"/>
      <c r="AN120" s="18">
        <f>SUM(AN104:AN119)</f>
        <v>0</v>
      </c>
      <c r="AO120" s="3"/>
    </row>
    <row r="121" spans="1:43" x14ac:dyDescent="0.25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 x14ac:dyDescent="0.25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 x14ac:dyDescent="0.25">
      <c r="E123" s="1" t="s">
        <v>19</v>
      </c>
      <c r="V123" s="17"/>
      <c r="AA123" s="1" t="s">
        <v>19</v>
      </c>
    </row>
    <row r="124" spans="1:43" x14ac:dyDescent="0.2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V127" s="17"/>
    </row>
    <row r="128" spans="1:43" x14ac:dyDescent="0.25">
      <c r="H128" s="225" t="s">
        <v>30</v>
      </c>
      <c r="I128" s="225"/>
      <c r="J128" s="225"/>
      <c r="V128" s="17"/>
      <c r="AA128" s="225" t="s">
        <v>31</v>
      </c>
      <c r="AB128" s="225"/>
      <c r="AC128" s="225"/>
    </row>
    <row r="129" spans="2:41" x14ac:dyDescent="0.25">
      <c r="H129" s="225"/>
      <c r="I129" s="225"/>
      <c r="J129" s="225"/>
      <c r="V129" s="17"/>
      <c r="AA129" s="225"/>
      <c r="AB129" s="225"/>
      <c r="AC129" s="225"/>
    </row>
    <row r="130" spans="2:41" x14ac:dyDescent="0.25">
      <c r="V130" s="17"/>
    </row>
    <row r="131" spans="2:41" x14ac:dyDescent="0.25">
      <c r="V131" s="17"/>
    </row>
    <row r="132" spans="2:41" ht="23.25" x14ac:dyDescent="0.35">
      <c r="B132" s="24" t="s">
        <v>33</v>
      </c>
      <c r="V132" s="17"/>
      <c r="X132" s="22" t="s">
        <v>33</v>
      </c>
    </row>
    <row r="133" spans="2:41" ht="23.25" x14ac:dyDescent="0.35">
      <c r="B133" s="23" t="s">
        <v>82</v>
      </c>
      <c r="C133" s="20">
        <f>IF(X102="PAGADO",0,Y107)</f>
        <v>-77.039999999999992</v>
      </c>
      <c r="E133" s="226" t="s">
        <v>20</v>
      </c>
      <c r="F133" s="226"/>
      <c r="G133" s="226"/>
      <c r="H133" s="226"/>
      <c r="V133" s="17"/>
      <c r="X133" s="23" t="s">
        <v>32</v>
      </c>
      <c r="Y133" s="20">
        <f>IF(B133="PAGADO",0,C138)</f>
        <v>0</v>
      </c>
      <c r="AA133" s="226" t="s">
        <v>20</v>
      </c>
      <c r="AB133" s="226"/>
      <c r="AC133" s="226"/>
      <c r="AD133" s="226"/>
      <c r="AK133" t="s">
        <v>10</v>
      </c>
    </row>
    <row r="134" spans="2:41" x14ac:dyDescent="0.25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 x14ac:dyDescent="0.25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 x14ac:dyDescent="0.25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 x14ac:dyDescent="0.25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 x14ac:dyDescent="0.25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 x14ac:dyDescent="0.3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28" t="str">
        <f>IF(Y138&lt;0,"NO PAGAR","COBRAR'")</f>
        <v>COBRAR'</v>
      </c>
      <c r="Y139" s="228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 x14ac:dyDescent="0.35">
      <c r="B140" s="228" t="str">
        <f>IF(C138&lt;0,"NO PAGAR","COBRAR'")</f>
        <v>COBRAR'</v>
      </c>
      <c r="C140" s="228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x14ac:dyDescent="0.25">
      <c r="B141" s="219" t="s">
        <v>9</v>
      </c>
      <c r="C141" s="220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219" t="s">
        <v>9</v>
      </c>
      <c r="Y141" s="220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16</v>
      </c>
      <c r="C149" s="10"/>
      <c r="E149" s="221" t="s">
        <v>7</v>
      </c>
      <c r="F149" s="222"/>
      <c r="G149" s="223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21" t="s">
        <v>7</v>
      </c>
      <c r="AB149" s="222"/>
      <c r="AC149" s="223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 x14ac:dyDescent="0.25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 x14ac:dyDescent="0.25">
      <c r="B151" s="15" t="s">
        <v>18</v>
      </c>
      <c r="C151" s="16">
        <f>SUM(C142:C150)</f>
        <v>77.039999999999992</v>
      </c>
      <c r="N151" s="221" t="s">
        <v>7</v>
      </c>
      <c r="O151" s="222"/>
      <c r="P151" s="222"/>
      <c r="Q151" s="223"/>
      <c r="R151" s="18">
        <f>SUM(R135:R150)</f>
        <v>0</v>
      </c>
      <c r="S151" s="3"/>
      <c r="V151" s="17"/>
      <c r="X151" s="12"/>
      <c r="Y151" s="10"/>
      <c r="AJ151" s="221" t="s">
        <v>7</v>
      </c>
      <c r="AK151" s="222"/>
      <c r="AL151" s="222"/>
      <c r="AM151" s="223"/>
      <c r="AN151" s="18">
        <f>SUM(AN135:AN150)</f>
        <v>573.16</v>
      </c>
      <c r="AO151" s="3"/>
    </row>
    <row r="152" spans="2:41" x14ac:dyDescent="0.25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 x14ac:dyDescent="0.25">
      <c r="E153" s="1" t="s">
        <v>19</v>
      </c>
      <c r="V153" s="17"/>
      <c r="AA153" s="1" t="s">
        <v>19</v>
      </c>
    </row>
    <row r="154" spans="2:41" x14ac:dyDescent="0.25">
      <c r="V154" s="17"/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  <c r="AC167" s="224" t="s">
        <v>29</v>
      </c>
      <c r="AD167" s="224"/>
      <c r="AE167" s="224"/>
    </row>
    <row r="168" spans="2:41" x14ac:dyDescent="0.25">
      <c r="H168" s="225" t="s">
        <v>28</v>
      </c>
      <c r="I168" s="225"/>
      <c r="J168" s="225"/>
      <c r="V168" s="17"/>
      <c r="AC168" s="224"/>
      <c r="AD168" s="224"/>
      <c r="AE168" s="224"/>
    </row>
    <row r="169" spans="2:41" x14ac:dyDescent="0.25">
      <c r="H169" s="225"/>
      <c r="I169" s="225"/>
      <c r="J169" s="225"/>
      <c r="V169" s="17"/>
      <c r="AC169" s="224"/>
      <c r="AD169" s="224"/>
      <c r="AE169" s="224"/>
    </row>
    <row r="170" spans="2:41" x14ac:dyDescent="0.25">
      <c r="V170" s="17"/>
    </row>
    <row r="171" spans="2:41" ht="23.25" x14ac:dyDescent="0.35">
      <c r="B171" s="22" t="s">
        <v>63</v>
      </c>
      <c r="V171" s="17"/>
    </row>
    <row r="172" spans="2:41" ht="23.25" x14ac:dyDescent="0.3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 x14ac:dyDescent="0.35">
      <c r="B173" s="1" t="s">
        <v>0</v>
      </c>
      <c r="C173" s="19">
        <f>H189</f>
        <v>170</v>
      </c>
      <c r="E173" s="226" t="s">
        <v>20</v>
      </c>
      <c r="F173" s="226"/>
      <c r="G173" s="226"/>
      <c r="H173" s="226"/>
      <c r="V173" s="17"/>
      <c r="X173" s="23" t="s">
        <v>32</v>
      </c>
      <c r="Y173" s="20">
        <f>IF(B172="PAGADO",0,C177)</f>
        <v>76.029999999999973</v>
      </c>
      <c r="AA173" s="226" t="s">
        <v>433</v>
      </c>
      <c r="AB173" s="226"/>
      <c r="AC173" s="226"/>
      <c r="AD173" s="226"/>
    </row>
    <row r="174" spans="2:41" x14ac:dyDescent="0.25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 x14ac:dyDescent="0.25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 x14ac:dyDescent="0.25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 x14ac:dyDescent="0.25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 x14ac:dyDescent="0.4">
      <c r="B178" s="227" t="str">
        <f>IF(C177&lt;0,"NO PAGAR","COBRAR")</f>
        <v>COBRAR</v>
      </c>
      <c r="C178" s="227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 x14ac:dyDescent="0.4">
      <c r="B179" s="219" t="s">
        <v>9</v>
      </c>
      <c r="C179" s="220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27" t="str">
        <f>IF(Y178&lt;0,"NO PAGAR","COBRAR")</f>
        <v>NO PAGAR</v>
      </c>
      <c r="Y179" s="227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x14ac:dyDescent="0.25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19" t="s">
        <v>9</v>
      </c>
      <c r="Y180" s="220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2"/>
      <c r="C189" s="10"/>
      <c r="E189" s="221" t="s">
        <v>7</v>
      </c>
      <c r="F189" s="222"/>
      <c r="G189" s="223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221" t="s">
        <v>7</v>
      </c>
      <c r="AB189" s="222"/>
      <c r="AC189" s="223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N191" s="221" t="s">
        <v>7</v>
      </c>
      <c r="O191" s="222"/>
      <c r="P191" s="222"/>
      <c r="Q191" s="223"/>
      <c r="R191" s="18">
        <f>SUM(R175:R190)</f>
        <v>0</v>
      </c>
      <c r="S191" s="3"/>
      <c r="V191" s="17"/>
      <c r="X191" s="12"/>
      <c r="Y191" s="10"/>
      <c r="AJ191" s="221" t="s">
        <v>7</v>
      </c>
      <c r="AK191" s="222"/>
      <c r="AL191" s="222"/>
      <c r="AM191" s="223"/>
      <c r="AN191" s="18">
        <f>SUM(AN175:AN190)</f>
        <v>600</v>
      </c>
      <c r="AO191" s="3"/>
    </row>
    <row r="192" spans="2:41" x14ac:dyDescent="0.25">
      <c r="B192" s="12"/>
      <c r="C192" s="10"/>
      <c r="V192" s="17"/>
      <c r="X192" s="12"/>
      <c r="Y192" s="10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E194" s="14"/>
      <c r="V194" s="17"/>
      <c r="X194" s="12"/>
      <c r="Y194" s="10"/>
      <c r="AA194" s="14"/>
    </row>
    <row r="195" spans="2:27" x14ac:dyDescent="0.25">
      <c r="B195" s="12"/>
      <c r="C195" s="10"/>
      <c r="V195" s="17"/>
      <c r="X195" s="12"/>
      <c r="Y195" s="10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1"/>
      <c r="C198" s="10"/>
      <c r="V198" s="17"/>
      <c r="X198" s="12"/>
      <c r="Y198" s="10"/>
    </row>
    <row r="199" spans="2:27" x14ac:dyDescent="0.25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 x14ac:dyDescent="0.25">
      <c r="V200" s="17"/>
      <c r="X200" s="15" t="s">
        <v>18</v>
      </c>
      <c r="Y200" s="16">
        <f>SUM(Y181:Y199)</f>
        <v>772.75</v>
      </c>
    </row>
    <row r="201" spans="2:27" x14ac:dyDescent="0.25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 x14ac:dyDescent="0.25">
      <c r="E202" s="1" t="s">
        <v>19</v>
      </c>
      <c r="V202" s="17"/>
      <c r="AA202" s="1" t="s">
        <v>19</v>
      </c>
    </row>
    <row r="203" spans="2:27" x14ac:dyDescent="0.25">
      <c r="V203" s="17"/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B208" s="17"/>
      <c r="C208" s="17"/>
      <c r="V208" s="17"/>
    </row>
    <row r="209" spans="1:43" x14ac:dyDescent="0.2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V212" s="17"/>
    </row>
    <row r="213" spans="1:43" x14ac:dyDescent="0.25">
      <c r="H213" s="225" t="s">
        <v>30</v>
      </c>
      <c r="I213" s="225"/>
      <c r="J213" s="225"/>
      <c r="V213" s="17"/>
      <c r="AA213" s="225" t="s">
        <v>31</v>
      </c>
      <c r="AB213" s="225"/>
      <c r="AC213" s="225"/>
    </row>
    <row r="214" spans="1:43" x14ac:dyDescent="0.25">
      <c r="H214" s="225"/>
      <c r="I214" s="225"/>
      <c r="J214" s="225"/>
      <c r="V214" s="17"/>
      <c r="AA214" s="225"/>
      <c r="AB214" s="225"/>
      <c r="AC214" s="225"/>
    </row>
    <row r="215" spans="1:43" x14ac:dyDescent="0.25">
      <c r="V215" s="17"/>
    </row>
    <row r="216" spans="1:43" ht="23.25" x14ac:dyDescent="0.35">
      <c r="B216" s="24" t="s">
        <v>63</v>
      </c>
      <c r="V216" s="17"/>
    </row>
    <row r="217" spans="1:43" ht="23.25" x14ac:dyDescent="0.3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 x14ac:dyDescent="0.35">
      <c r="B218" s="1" t="s">
        <v>0</v>
      </c>
      <c r="C218" s="19">
        <f>H234</f>
        <v>510</v>
      </c>
      <c r="E218" s="226" t="s">
        <v>493</v>
      </c>
      <c r="F218" s="226"/>
      <c r="G218" s="226"/>
      <c r="H218" s="226"/>
      <c r="V218" s="17"/>
      <c r="X218" s="23" t="s">
        <v>32</v>
      </c>
      <c r="Y218" s="20">
        <f>IF(B239="PAGADO",0,C222)</f>
        <v>293.27999999999997</v>
      </c>
      <c r="AA218" s="226" t="s">
        <v>530</v>
      </c>
      <c r="AB218" s="226"/>
      <c r="AC218" s="226"/>
      <c r="AD218" s="226"/>
    </row>
    <row r="219" spans="1:43" x14ac:dyDescent="0.25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 x14ac:dyDescent="0.25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 x14ac:dyDescent="0.25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 x14ac:dyDescent="0.25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 x14ac:dyDescent="0.25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 x14ac:dyDescent="0.35">
      <c r="B224" s="228" t="str">
        <f>IF(C222&lt;0,"NO PAGAR","COBRAR'")</f>
        <v>COBRAR'</v>
      </c>
      <c r="C224" s="228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28" t="str">
        <f>IF(Y223&lt;0,"NO PAGAR","COBRAR'")</f>
        <v>NO PAGAR</v>
      </c>
      <c r="Y224" s="228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 x14ac:dyDescent="0.25">
      <c r="B225" s="219" t="s">
        <v>9</v>
      </c>
      <c r="C225" s="22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219" t="s">
        <v>9</v>
      </c>
      <c r="Y226" s="22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17</v>
      </c>
      <c r="C234" s="10"/>
      <c r="E234" s="221" t="s">
        <v>7</v>
      </c>
      <c r="F234" s="222"/>
      <c r="G234" s="223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21" t="s">
        <v>7</v>
      </c>
      <c r="AB234" s="222"/>
      <c r="AC234" s="223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 x14ac:dyDescent="0.25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N236" s="221" t="s">
        <v>7</v>
      </c>
      <c r="O236" s="222"/>
      <c r="P236" s="222"/>
      <c r="Q236" s="223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221" t="s">
        <v>7</v>
      </c>
      <c r="AK236" s="222"/>
      <c r="AL236" s="222"/>
      <c r="AM236" s="223"/>
      <c r="AN236" s="18">
        <f>SUM(AN220:AN235)</f>
        <v>2000</v>
      </c>
      <c r="AO236" s="3"/>
    </row>
    <row r="237" spans="2:41" x14ac:dyDescent="0.25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E239" s="14"/>
      <c r="V239" s="17"/>
      <c r="X239" s="12"/>
      <c r="Y239" s="10"/>
      <c r="AA239" s="14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1"/>
      <c r="C244" s="10"/>
      <c r="V244" s="17"/>
      <c r="X244" s="12"/>
      <c r="Y244" s="10"/>
    </row>
    <row r="245" spans="2:27" x14ac:dyDescent="0.25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 x14ac:dyDescent="0.25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 x14ac:dyDescent="0.25">
      <c r="E247" s="1" t="s">
        <v>19</v>
      </c>
      <c r="V247" s="17"/>
      <c r="AA247" s="1" t="s">
        <v>19</v>
      </c>
    </row>
    <row r="248" spans="2:27" x14ac:dyDescent="0.25">
      <c r="V248" s="17"/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  <c r="AC259" s="224" t="s">
        <v>29</v>
      </c>
      <c r="AD259" s="224"/>
      <c r="AE259" s="224"/>
    </row>
    <row r="260" spans="2:41" x14ac:dyDescent="0.25">
      <c r="H260" s="225" t="s">
        <v>28</v>
      </c>
      <c r="I260" s="225"/>
      <c r="J260" s="225"/>
      <c r="V260" s="17"/>
      <c r="AC260" s="224"/>
      <c r="AD260" s="224"/>
      <c r="AE260" s="224"/>
    </row>
    <row r="261" spans="2:41" x14ac:dyDescent="0.25">
      <c r="H261" s="225"/>
      <c r="I261" s="225"/>
      <c r="J261" s="225"/>
      <c r="V261" s="17"/>
      <c r="AC261" s="224"/>
      <c r="AD261" s="224"/>
      <c r="AE261" s="224"/>
    </row>
    <row r="262" spans="2:41" x14ac:dyDescent="0.25">
      <c r="V262" s="17"/>
    </row>
    <row r="263" spans="2:41" ht="23.25" x14ac:dyDescent="0.35">
      <c r="B263" s="22" t="s">
        <v>65</v>
      </c>
      <c r="V263" s="17"/>
    </row>
    <row r="264" spans="2:41" ht="23.25" x14ac:dyDescent="0.3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 x14ac:dyDescent="0.35">
      <c r="B265" s="1" t="s">
        <v>0</v>
      </c>
      <c r="C265" s="19">
        <f>H281</f>
        <v>1060</v>
      </c>
      <c r="E265" s="226" t="s">
        <v>590</v>
      </c>
      <c r="F265" s="226"/>
      <c r="G265" s="226"/>
      <c r="H265" s="226"/>
      <c r="V265" s="17"/>
      <c r="X265" s="23" t="s">
        <v>32</v>
      </c>
      <c r="Y265" s="20">
        <f>IF(B264="PAGADO",0,C269)</f>
        <v>205.25000000000011</v>
      </c>
      <c r="AA265" s="226" t="s">
        <v>433</v>
      </c>
      <c r="AB265" s="226"/>
      <c r="AC265" s="226"/>
      <c r="AD265" s="226"/>
    </row>
    <row r="266" spans="2:41" x14ac:dyDescent="0.25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 x14ac:dyDescent="0.25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 x14ac:dyDescent="0.25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 x14ac:dyDescent="0.25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 x14ac:dyDescent="0.4">
      <c r="B270" s="227" t="str">
        <f>IF(C269&lt;0,"NO PAGAR","COBRAR")</f>
        <v>COBRAR</v>
      </c>
      <c r="C270" s="227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219" t="s">
        <v>9</v>
      </c>
      <c r="C271" s="22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27" t="str">
        <f>IF(Y270&lt;0,"NO PAGAR","COBRAR")</f>
        <v>COBRAR</v>
      </c>
      <c r="Y271" s="227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19" t="s">
        <v>9</v>
      </c>
      <c r="Y272" s="220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2"/>
      <c r="C281" s="10"/>
      <c r="E281" s="221" t="s">
        <v>7</v>
      </c>
      <c r="F281" s="222"/>
      <c r="G281" s="223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21" t="s">
        <v>7</v>
      </c>
      <c r="AB281" s="222"/>
      <c r="AC281" s="223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N283" s="221" t="s">
        <v>7</v>
      </c>
      <c r="O283" s="222"/>
      <c r="P283" s="222"/>
      <c r="Q283" s="223"/>
      <c r="R283" s="18">
        <f>SUM(R267:R282)</f>
        <v>40</v>
      </c>
      <c r="S283" s="3"/>
      <c r="V283" s="17"/>
      <c r="X283" s="12"/>
      <c r="Y283" s="10"/>
      <c r="AJ283" s="221" t="s">
        <v>7</v>
      </c>
      <c r="AK283" s="222"/>
      <c r="AL283" s="222"/>
      <c r="AM283" s="223"/>
      <c r="AN283" s="18">
        <f>SUM(AN267:AN282)</f>
        <v>0</v>
      </c>
      <c r="AO283" s="3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1"/>
      <c r="C290" s="10"/>
      <c r="V290" s="17"/>
      <c r="X290" s="12"/>
      <c r="Y290" s="10"/>
    </row>
    <row r="291" spans="1:43" x14ac:dyDescent="0.25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 x14ac:dyDescent="0.25">
      <c r="V292" s="17"/>
      <c r="X292" s="15" t="s">
        <v>18</v>
      </c>
      <c r="Y292" s="16">
        <f>SUM(Y273:Y291)</f>
        <v>124.25</v>
      </c>
    </row>
    <row r="293" spans="1:43" x14ac:dyDescent="0.25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 x14ac:dyDescent="0.25">
      <c r="E294" s="1" t="s">
        <v>19</v>
      </c>
      <c r="V294" s="17"/>
      <c r="AA294" s="1" t="s">
        <v>19</v>
      </c>
    </row>
    <row r="295" spans="1:43" x14ac:dyDescent="0.25">
      <c r="V295" s="17"/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V304" s="17"/>
    </row>
    <row r="305" spans="2:41" x14ac:dyDescent="0.25">
      <c r="H305" s="225" t="s">
        <v>30</v>
      </c>
      <c r="I305" s="225"/>
      <c r="J305" s="225"/>
      <c r="V305" s="17"/>
      <c r="AA305" s="225" t="s">
        <v>31</v>
      </c>
      <c r="AB305" s="225"/>
      <c r="AC305" s="225"/>
    </row>
    <row r="306" spans="2:41" x14ac:dyDescent="0.25">
      <c r="H306" s="225"/>
      <c r="I306" s="225"/>
      <c r="J306" s="225"/>
      <c r="V306" s="17"/>
      <c r="AA306" s="225"/>
      <c r="AB306" s="225"/>
      <c r="AC306" s="225"/>
    </row>
    <row r="307" spans="2:41" x14ac:dyDescent="0.25">
      <c r="V307" s="17"/>
    </row>
    <row r="308" spans="2:41" x14ac:dyDescent="0.25">
      <c r="V308" s="17"/>
    </row>
    <row r="309" spans="2:41" ht="23.25" x14ac:dyDescent="0.35">
      <c r="B309" s="24" t="s">
        <v>65</v>
      </c>
      <c r="V309" s="17"/>
      <c r="X309" s="22" t="s">
        <v>65</v>
      </c>
    </row>
    <row r="310" spans="2:41" ht="23.25" x14ac:dyDescent="0.35">
      <c r="B310" s="23" t="s">
        <v>32</v>
      </c>
      <c r="C310" s="20">
        <f>IF(X265="PAGADO",0,Y270)</f>
        <v>651.00000000000011</v>
      </c>
      <c r="E310" s="226" t="s">
        <v>433</v>
      </c>
      <c r="F310" s="226"/>
      <c r="G310" s="226"/>
      <c r="H310" s="226"/>
      <c r="V310" s="17"/>
      <c r="X310" s="23" t="s">
        <v>32</v>
      </c>
      <c r="Y310" s="20">
        <f>IF(B1016="PAGADO",0,C315)</f>
        <v>-647.71</v>
      </c>
      <c r="AA310" s="226" t="s">
        <v>700</v>
      </c>
      <c r="AB310" s="226"/>
      <c r="AC310" s="226"/>
      <c r="AD310" s="226"/>
    </row>
    <row r="311" spans="2:41" x14ac:dyDescent="0.25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 x14ac:dyDescent="0.25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 x14ac:dyDescent="0.25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 x14ac:dyDescent="0.3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28" t="str">
        <f>IF(Y315&lt;0,"NO PAGAR","COBRAR'")</f>
        <v>NO PAGAR</v>
      </c>
      <c r="Y316" s="228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28" t="str">
        <f>IF(C315&lt;0,"NO PAGAR","COBRAR'")</f>
        <v>NO PAGAR</v>
      </c>
      <c r="C317" s="228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219" t="s">
        <v>9</v>
      </c>
      <c r="C318" s="220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219" t="s">
        <v>9</v>
      </c>
      <c r="Y318" s="22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668</v>
      </c>
      <c r="C326" s="10">
        <v>47.05</v>
      </c>
      <c r="E326" s="221" t="s">
        <v>7</v>
      </c>
      <c r="F326" s="222"/>
      <c r="G326" s="223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21" t="s">
        <v>7</v>
      </c>
      <c r="AB326" s="222"/>
      <c r="AC326" s="223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 x14ac:dyDescent="0.25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N328" s="221" t="s">
        <v>7</v>
      </c>
      <c r="O328" s="222"/>
      <c r="P328" s="222"/>
      <c r="Q328" s="223"/>
      <c r="R328" s="18">
        <f>SUM(R312:R327)</f>
        <v>2600</v>
      </c>
      <c r="S328" s="3"/>
      <c r="V328" s="17"/>
      <c r="X328" s="12"/>
      <c r="Y328" s="10"/>
      <c r="AJ328" s="221" t="s">
        <v>7</v>
      </c>
      <c r="AK328" s="222"/>
      <c r="AL328" s="222"/>
      <c r="AM328" s="223"/>
      <c r="AN328" s="18">
        <f>SUM(AN312:AN327)</f>
        <v>0</v>
      </c>
      <c r="AO328" s="3"/>
    </row>
    <row r="329" spans="2:41" x14ac:dyDescent="0.25">
      <c r="B329" s="12"/>
      <c r="C329" s="10"/>
      <c r="V329" s="17"/>
      <c r="X329" s="12"/>
      <c r="Y329" s="10"/>
    </row>
    <row r="330" spans="2:41" ht="15.75" customHeight="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E331" s="14"/>
      <c r="V331" s="17"/>
      <c r="X331" s="12"/>
      <c r="Y331" s="10"/>
    </row>
    <row r="332" spans="2:41" x14ac:dyDescent="0.25">
      <c r="B332" s="12"/>
      <c r="C332" s="10"/>
      <c r="V332" s="17"/>
      <c r="X332" s="11"/>
      <c r="Y332" s="10"/>
    </row>
    <row r="333" spans="2:41" x14ac:dyDescent="0.25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 x14ac:dyDescent="0.25">
      <c r="B334" s="12"/>
      <c r="C334" s="10"/>
      <c r="V334" s="17"/>
      <c r="AA334" s="1" t="s">
        <v>19</v>
      </c>
    </row>
    <row r="335" spans="2:41" x14ac:dyDescent="0.25">
      <c r="B335" s="12"/>
      <c r="C335" s="10"/>
      <c r="V335" s="17"/>
    </row>
    <row r="336" spans="2:41" x14ac:dyDescent="0.25">
      <c r="B336" s="12"/>
      <c r="C336" s="10"/>
      <c r="V336" s="17"/>
    </row>
    <row r="337" spans="2:41" x14ac:dyDescent="0.25">
      <c r="B337" s="11"/>
      <c r="C337" s="10"/>
      <c r="V337" s="17"/>
    </row>
    <row r="338" spans="2:41" x14ac:dyDescent="0.25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 x14ac:dyDescent="0.25">
      <c r="E339" s="1" t="s">
        <v>19</v>
      </c>
      <c r="V339" s="17"/>
    </row>
    <row r="340" spans="2:41" x14ac:dyDescent="0.25">
      <c r="V340" s="17"/>
    </row>
    <row r="341" spans="2:41" x14ac:dyDescent="0.25">
      <c r="V341" s="17"/>
    </row>
    <row r="342" spans="2:41" x14ac:dyDescent="0.25">
      <c r="V342" s="17"/>
    </row>
    <row r="343" spans="2:41" x14ac:dyDescent="0.25">
      <c r="V343" s="17"/>
    </row>
    <row r="344" spans="2:41" x14ac:dyDescent="0.25">
      <c r="V344" s="17"/>
    </row>
    <row r="345" spans="2:41" x14ac:dyDescent="0.25">
      <c r="H345" s="225" t="s">
        <v>28</v>
      </c>
      <c r="I345" s="225"/>
      <c r="J345" s="225"/>
      <c r="V345" s="17"/>
    </row>
    <row r="346" spans="2:41" x14ac:dyDescent="0.25">
      <c r="H346" s="225"/>
      <c r="I346" s="225"/>
      <c r="J346" s="225"/>
      <c r="V346" s="17"/>
    </row>
    <row r="347" spans="2:41" x14ac:dyDescent="0.25">
      <c r="V347" s="17"/>
      <c r="X347" s="238" t="s">
        <v>64</v>
      </c>
      <c r="AB347" s="232" t="s">
        <v>29</v>
      </c>
      <c r="AC347" s="232"/>
      <c r="AD347" s="232"/>
    </row>
    <row r="348" spans="2:41" x14ac:dyDescent="0.25">
      <c r="V348" s="17"/>
      <c r="X348" s="238"/>
      <c r="AB348" s="232"/>
      <c r="AC348" s="232"/>
      <c r="AD348" s="232"/>
    </row>
    <row r="349" spans="2:41" ht="23.25" x14ac:dyDescent="0.35">
      <c r="B349" s="22" t="s">
        <v>64</v>
      </c>
      <c r="V349" s="17"/>
      <c r="X349" s="238"/>
      <c r="AB349" s="232"/>
      <c r="AC349" s="232"/>
      <c r="AD349" s="232"/>
    </row>
    <row r="350" spans="2:41" ht="23.25" x14ac:dyDescent="0.35">
      <c r="B350" s="23" t="s">
        <v>32</v>
      </c>
      <c r="C350" s="20">
        <f>IF(X310="PAGADO",0,Y315)</f>
        <v>-785.77</v>
      </c>
      <c r="E350" s="226" t="s">
        <v>433</v>
      </c>
      <c r="F350" s="226"/>
      <c r="G350" s="226"/>
      <c r="H350" s="226"/>
      <c r="V350" s="17"/>
      <c r="X350" s="23" t="s">
        <v>32</v>
      </c>
      <c r="Y350" s="20">
        <f>IF(B350="PAGADO",0,C355)</f>
        <v>-215.76999999999998</v>
      </c>
      <c r="AA350" s="226" t="s">
        <v>700</v>
      </c>
      <c r="AB350" s="226"/>
      <c r="AC350" s="226"/>
      <c r="AD350" s="226"/>
    </row>
    <row r="351" spans="2:41" x14ac:dyDescent="0.25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 x14ac:dyDescent="0.25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 x14ac:dyDescent="0.2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 x14ac:dyDescent="0.2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 x14ac:dyDescent="0.2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 x14ac:dyDescent="0.4">
      <c r="B356" s="227" t="str">
        <f>IF(C355&lt;0,"NO PAGAR","COBRAR")</f>
        <v>NO PAGAR</v>
      </c>
      <c r="C356" s="227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27" t="str">
        <f>IF(Y355&lt;0,"NO PAGAR","COBRAR")</f>
        <v>COBRAR</v>
      </c>
      <c r="Y356" s="227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 x14ac:dyDescent="0.25">
      <c r="B357" s="219" t="s">
        <v>9</v>
      </c>
      <c r="C357" s="220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219" t="s">
        <v>9</v>
      </c>
      <c r="Y357" s="220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 x14ac:dyDescent="0.2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 x14ac:dyDescent="0.2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 x14ac:dyDescent="0.2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 x14ac:dyDescent="0.2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21" t="s">
        <v>7</v>
      </c>
      <c r="AK361" s="222"/>
      <c r="AL361" s="222"/>
      <c r="AM361" s="223"/>
      <c r="AN361" s="18">
        <f>SUM(AN352:AN360)</f>
        <v>0</v>
      </c>
      <c r="AO361" s="3"/>
    </row>
    <row r="362" spans="2:45" x14ac:dyDescent="0.2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 x14ac:dyDescent="0.2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 x14ac:dyDescent="0.2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 x14ac:dyDescent="0.2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 x14ac:dyDescent="0.25">
      <c r="B366" s="11" t="s">
        <v>17</v>
      </c>
      <c r="C366" s="10"/>
      <c r="E366" s="221" t="s">
        <v>7</v>
      </c>
      <c r="F366" s="222"/>
      <c r="G366" s="223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21" t="s">
        <v>7</v>
      </c>
      <c r="AB366" s="222"/>
      <c r="AC366" s="223"/>
      <c r="AD366" s="5">
        <f>SUM(AD352:AD365)</f>
        <v>1340</v>
      </c>
      <c r="AR366">
        <f>SUM(AQ363:AQ365)</f>
        <v>192.69</v>
      </c>
    </row>
    <row r="367" spans="2:45" x14ac:dyDescent="0.2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 x14ac:dyDescent="0.25">
      <c r="B368" s="12"/>
      <c r="C368" s="10"/>
      <c r="N368" s="221" t="s">
        <v>7</v>
      </c>
      <c r="O368" s="222"/>
      <c r="P368" s="222"/>
      <c r="Q368" s="223"/>
      <c r="R368" s="18">
        <f>SUM(R352:R367)</f>
        <v>0</v>
      </c>
      <c r="S368" s="3"/>
      <c r="V368" s="17"/>
      <c r="X368" s="12"/>
      <c r="Y368" s="10"/>
    </row>
    <row r="369" spans="1:43" x14ac:dyDescent="0.25">
      <c r="B369" s="12"/>
      <c r="C369" s="10"/>
      <c r="V369" s="17"/>
      <c r="X369" s="12"/>
      <c r="Y369" s="10"/>
    </row>
    <row r="370" spans="1:43" x14ac:dyDescent="0.25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 x14ac:dyDescent="0.25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 x14ac:dyDescent="0.25">
      <c r="D372" t="s">
        <v>22</v>
      </c>
      <c r="E372" t="s">
        <v>21</v>
      </c>
      <c r="V372" s="17"/>
    </row>
    <row r="373" spans="1:43" x14ac:dyDescent="0.25">
      <c r="E373" s="1" t="s">
        <v>19</v>
      </c>
      <c r="V373" s="17"/>
    </row>
    <row r="374" spans="1:43" x14ac:dyDescent="0.25">
      <c r="V374" s="17"/>
    </row>
    <row r="375" spans="1:43" x14ac:dyDescent="0.25">
      <c r="V375" s="17"/>
    </row>
    <row r="376" spans="1:43" x14ac:dyDescent="0.25">
      <c r="V376" s="17"/>
    </row>
    <row r="377" spans="1:43" x14ac:dyDescent="0.25">
      <c r="V377" s="17"/>
    </row>
    <row r="378" spans="1:43" x14ac:dyDescent="0.25">
      <c r="V378" s="17"/>
    </row>
    <row r="379" spans="1:43" x14ac:dyDescent="0.25">
      <c r="V379" s="17"/>
    </row>
    <row r="380" spans="1:43" x14ac:dyDescent="0.2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 x14ac:dyDescent="0.2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 x14ac:dyDescent="0.25">
      <c r="V383" s="17"/>
    </row>
    <row r="384" spans="1:43" x14ac:dyDescent="0.25">
      <c r="H384" s="225" t="s">
        <v>30</v>
      </c>
      <c r="I384" s="225"/>
      <c r="J384" s="225"/>
      <c r="V384" s="17"/>
      <c r="AA384" s="225" t="s">
        <v>31</v>
      </c>
      <c r="AB384" s="225"/>
      <c r="AC384" s="225"/>
    </row>
    <row r="385" spans="2:41" x14ac:dyDescent="0.25">
      <c r="H385" s="225"/>
      <c r="I385" s="225"/>
      <c r="J385" s="225"/>
      <c r="V385" s="17"/>
      <c r="AA385" s="225"/>
      <c r="AB385" s="225"/>
      <c r="AC385" s="225"/>
    </row>
    <row r="386" spans="2:41" x14ac:dyDescent="0.25">
      <c r="V386" s="17"/>
    </row>
    <row r="387" spans="2:41" x14ac:dyDescent="0.25">
      <c r="V387" s="17"/>
    </row>
    <row r="388" spans="2:41" ht="23.25" x14ac:dyDescent="0.35">
      <c r="B388" s="24" t="s">
        <v>64</v>
      </c>
      <c r="V388" s="17"/>
      <c r="X388" s="22" t="s">
        <v>64</v>
      </c>
    </row>
    <row r="389" spans="2:41" ht="23.25" x14ac:dyDescent="0.35">
      <c r="B389" s="23" t="s">
        <v>32</v>
      </c>
      <c r="C389" s="20">
        <f>IF(X350="PAGADO",0,Y355)</f>
        <v>807.62</v>
      </c>
      <c r="E389" s="226" t="s">
        <v>776</v>
      </c>
      <c r="F389" s="226"/>
      <c r="G389" s="226"/>
      <c r="H389" s="226"/>
      <c r="V389" s="17"/>
      <c r="X389" s="23" t="s">
        <v>32</v>
      </c>
      <c r="Y389" s="20">
        <f>IF(B1109="PAGADO",0,C394)</f>
        <v>-132.38000000000011</v>
      </c>
      <c r="AA389" s="226" t="s">
        <v>840</v>
      </c>
      <c r="AB389" s="226"/>
      <c r="AC389" s="226"/>
      <c r="AD389" s="226"/>
    </row>
    <row r="390" spans="2:41" x14ac:dyDescent="0.25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 x14ac:dyDescent="0.25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 x14ac:dyDescent="0.25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 x14ac:dyDescent="0.25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 x14ac:dyDescent="0.25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 x14ac:dyDescent="0.3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28" t="str">
        <f>IF(Y394&lt;0,"NO PAGAR","COBRAR'")</f>
        <v>COBRAR'</v>
      </c>
      <c r="Y395" s="228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 x14ac:dyDescent="0.35">
      <c r="B396" s="228" t="str">
        <f>IF(C394&lt;0,"NO PAGAR","COBRAR'")</f>
        <v>NO PAGAR</v>
      </c>
      <c r="C396" s="228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219" t="s">
        <v>9</v>
      </c>
      <c r="C397" s="22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219" t="s">
        <v>9</v>
      </c>
      <c r="Y397" s="22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21" t="s">
        <v>7</v>
      </c>
      <c r="AK399" s="222"/>
      <c r="AL399" s="222"/>
      <c r="AM399" s="223"/>
      <c r="AN399" s="18">
        <f>SUM(AN391:AN398)</f>
        <v>20</v>
      </c>
      <c r="AO399" s="3"/>
    </row>
    <row r="400" spans="2:41" x14ac:dyDescent="0.25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 x14ac:dyDescent="0.25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 x14ac:dyDescent="0.25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 x14ac:dyDescent="0.25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 x14ac:dyDescent="0.25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 x14ac:dyDescent="0.25">
      <c r="B405" s="11" t="s">
        <v>16</v>
      </c>
      <c r="C405" s="10"/>
      <c r="E405" s="221" t="s">
        <v>7</v>
      </c>
      <c r="F405" s="222"/>
      <c r="G405" s="223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21" t="s">
        <v>7</v>
      </c>
      <c r="AB405" s="222"/>
      <c r="AC405" s="223"/>
      <c r="AD405" s="5">
        <f>SUM(AD391:AD404)</f>
        <v>890</v>
      </c>
    </row>
    <row r="406" spans="2:41" x14ac:dyDescent="0.25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 x14ac:dyDescent="0.25">
      <c r="B407" s="12"/>
      <c r="C407" s="10"/>
      <c r="N407" s="221" t="s">
        <v>7</v>
      </c>
      <c r="O407" s="222"/>
      <c r="P407" s="222"/>
      <c r="Q407" s="223"/>
      <c r="R407" s="18">
        <f>SUM(R391:R406)</f>
        <v>1600</v>
      </c>
      <c r="S407" s="3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E410" s="14"/>
      <c r="V410" s="17"/>
      <c r="X410" s="12"/>
      <c r="Y410" s="10"/>
      <c r="AA410" s="14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 x14ac:dyDescent="0.25">
      <c r="E413" s="1" t="s">
        <v>19</v>
      </c>
      <c r="V413" s="17"/>
      <c r="AA413" s="1" t="s">
        <v>19</v>
      </c>
    </row>
    <row r="414" spans="2:41" x14ac:dyDescent="0.25">
      <c r="V414" s="17"/>
    </row>
    <row r="415" spans="2:41" x14ac:dyDescent="0.25">
      <c r="V415" s="17"/>
    </row>
    <row r="416" spans="2:41" x14ac:dyDescent="0.25">
      <c r="V416" s="17"/>
    </row>
    <row r="417" spans="2:41" x14ac:dyDescent="0.25">
      <c r="V417" s="17"/>
    </row>
    <row r="418" spans="2:41" ht="15" customHeight="1" x14ac:dyDescent="0.35">
      <c r="V418" s="17"/>
      <c r="AC418" s="24"/>
      <c r="AD418" s="24"/>
      <c r="AE418" s="24"/>
    </row>
    <row r="419" spans="2:41" ht="15" customHeight="1" x14ac:dyDescent="0.35">
      <c r="H419" s="225" t="s">
        <v>28</v>
      </c>
      <c r="I419" s="225"/>
      <c r="J419" s="225"/>
      <c r="V419" s="17"/>
      <c r="AC419" s="24"/>
      <c r="AD419" s="24"/>
      <c r="AE419" s="24"/>
    </row>
    <row r="420" spans="2:41" ht="15" customHeight="1" x14ac:dyDescent="0.35">
      <c r="H420" s="225"/>
      <c r="I420" s="225"/>
      <c r="J420" s="225"/>
      <c r="V420" s="17"/>
      <c r="AC420" s="24"/>
      <c r="AD420" s="24"/>
      <c r="AE420" s="24"/>
    </row>
    <row r="421" spans="2:41" ht="23.25" x14ac:dyDescent="0.35">
      <c r="V421" s="17"/>
      <c r="AB421" s="224" t="s">
        <v>29</v>
      </c>
      <c r="AC421" s="224"/>
    </row>
    <row r="422" spans="2:41" x14ac:dyDescent="0.25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 x14ac:dyDescent="0.3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 x14ac:dyDescent="0.35">
      <c r="B424" s="23" t="s">
        <v>32</v>
      </c>
      <c r="C424" s="20">
        <f>IF(X389="PAGADO",0,Y394)</f>
        <v>542.56999999999994</v>
      </c>
      <c r="E424" s="226" t="s">
        <v>776</v>
      </c>
      <c r="F424" s="226"/>
      <c r="G424" s="226"/>
      <c r="H424" s="226"/>
      <c r="V424" s="17"/>
      <c r="X424" s="23" t="s">
        <v>32</v>
      </c>
      <c r="Y424" s="20">
        <f>IF(B424="PAGADO",0,C429)</f>
        <v>233.90999999999997</v>
      </c>
      <c r="AA424" s="226" t="s">
        <v>433</v>
      </c>
      <c r="AB424" s="226"/>
      <c r="AC424" s="226"/>
      <c r="AD424" s="226"/>
      <c r="AJ424" s="3"/>
      <c r="AK424" s="3"/>
      <c r="AL424" s="3"/>
      <c r="AM424" s="3"/>
      <c r="AN424" s="18"/>
      <c r="AO424" s="3"/>
    </row>
    <row r="425" spans="2:41" x14ac:dyDescent="0.25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 x14ac:dyDescent="0.25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 x14ac:dyDescent="0.25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 x14ac:dyDescent="0.25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 x14ac:dyDescent="0.4">
      <c r="B430" s="227" t="str">
        <f>IF(C429&lt;0,"NO PAGAR","COBRAR")</f>
        <v>COBRAR</v>
      </c>
      <c r="C430" s="227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27" t="str">
        <f>IF(Y429&lt;0,"NO PAGAR","COBRAR")</f>
        <v>COBRAR</v>
      </c>
      <c r="Y430" s="227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219" t="s">
        <v>9</v>
      </c>
      <c r="C431" s="22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219" t="s">
        <v>9</v>
      </c>
      <c r="Y431" s="22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 x14ac:dyDescent="0.25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 x14ac:dyDescent="0.25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 x14ac:dyDescent="0.25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 x14ac:dyDescent="0.25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 x14ac:dyDescent="0.25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 x14ac:dyDescent="0.25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 x14ac:dyDescent="0.25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21" t="s">
        <v>7</v>
      </c>
      <c r="AK439" s="222"/>
      <c r="AL439" s="222"/>
      <c r="AM439" s="223"/>
      <c r="AN439" s="18">
        <f>SUM(AN423:AN438)</f>
        <v>100</v>
      </c>
      <c r="AO439" s="3"/>
    </row>
    <row r="440" spans="2:42" ht="45" x14ac:dyDescent="0.25">
      <c r="B440" s="11" t="s">
        <v>17</v>
      </c>
      <c r="C440" s="10"/>
      <c r="E440" s="221" t="s">
        <v>7</v>
      </c>
      <c r="F440" s="222"/>
      <c r="G440" s="223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221" t="s">
        <v>7</v>
      </c>
      <c r="AB440" s="222"/>
      <c r="AC440" s="223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 x14ac:dyDescent="0.25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 x14ac:dyDescent="0.25">
      <c r="B442" s="12"/>
      <c r="C442" s="10"/>
      <c r="N442" s="221" t="s">
        <v>7</v>
      </c>
      <c r="O442" s="222"/>
      <c r="P442" s="222"/>
      <c r="Q442" s="223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 x14ac:dyDescent="0.25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 x14ac:dyDescent="0.25">
      <c r="B444" s="12"/>
      <c r="C444" s="10"/>
      <c r="V444" s="17"/>
      <c r="X444" s="12"/>
      <c r="Y444" s="10"/>
      <c r="AN444" s="131">
        <f>SUM(AN441:AN443)</f>
        <v>122.46</v>
      </c>
    </row>
    <row r="445" spans="2:42" x14ac:dyDescent="0.25">
      <c r="B445" s="11"/>
      <c r="C445" s="10"/>
      <c r="V445" s="17"/>
      <c r="X445" s="11"/>
      <c r="Y445" s="10"/>
    </row>
    <row r="446" spans="2:42" x14ac:dyDescent="0.25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 x14ac:dyDescent="0.25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 x14ac:dyDescent="0.25">
      <c r="E448" s="1" t="s">
        <v>19</v>
      </c>
      <c r="V448" s="17"/>
      <c r="AA448" s="1" t="s">
        <v>19</v>
      </c>
    </row>
    <row r="449" spans="1:43" x14ac:dyDescent="0.25">
      <c r="V449" s="17"/>
    </row>
    <row r="450" spans="1:43" x14ac:dyDescent="0.25">
      <c r="V450" s="17"/>
    </row>
    <row r="451" spans="1:43" x14ac:dyDescent="0.25">
      <c r="V451" s="17"/>
    </row>
    <row r="452" spans="1:43" x14ac:dyDescent="0.25">
      <c r="V452" s="17"/>
    </row>
    <row r="453" spans="1:43" x14ac:dyDescent="0.25">
      <c r="V453" s="17"/>
    </row>
    <row r="454" spans="1:43" x14ac:dyDescent="0.25">
      <c r="V454" s="17"/>
    </row>
    <row r="455" spans="1:43" x14ac:dyDescent="0.2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 x14ac:dyDescent="0.2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 x14ac:dyDescent="0.2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 x14ac:dyDescent="0.25">
      <c r="V458" s="17"/>
    </row>
    <row r="459" spans="1:43" x14ac:dyDescent="0.25">
      <c r="H459" s="225" t="s">
        <v>30</v>
      </c>
      <c r="I459" s="225"/>
      <c r="J459" s="225"/>
      <c r="V459" s="17"/>
      <c r="AA459" s="225" t="s">
        <v>31</v>
      </c>
      <c r="AB459" s="225"/>
      <c r="AC459" s="225"/>
    </row>
    <row r="460" spans="1:43" x14ac:dyDescent="0.25">
      <c r="H460" s="225"/>
      <c r="I460" s="225"/>
      <c r="J460" s="225"/>
      <c r="V460" s="17"/>
      <c r="AA460" s="225"/>
      <c r="AB460" s="225"/>
      <c r="AC460" s="225"/>
    </row>
    <row r="461" spans="1:43" x14ac:dyDescent="0.25">
      <c r="V461" s="17"/>
    </row>
    <row r="462" spans="1:43" x14ac:dyDescent="0.25">
      <c r="V462" s="17"/>
    </row>
    <row r="463" spans="1:43" ht="23.25" x14ac:dyDescent="0.35">
      <c r="B463" s="24" t="s">
        <v>66</v>
      </c>
      <c r="V463" s="17"/>
      <c r="X463" s="22" t="s">
        <v>66</v>
      </c>
    </row>
    <row r="464" spans="1:43" ht="23.25" x14ac:dyDescent="0.35">
      <c r="B464" s="23" t="s">
        <v>82</v>
      </c>
      <c r="C464" s="20">
        <f>IF(X424="PAGADO",0,Y429)</f>
        <v>302.32</v>
      </c>
      <c r="E464" s="226" t="s">
        <v>776</v>
      </c>
      <c r="F464" s="226"/>
      <c r="G464" s="226"/>
      <c r="H464" s="226"/>
      <c r="V464" s="17"/>
      <c r="X464" s="23" t="s">
        <v>32</v>
      </c>
      <c r="Y464" s="20">
        <f>IF(B464="PAGADO",0,C469)</f>
        <v>0</v>
      </c>
      <c r="AA464" s="226" t="s">
        <v>433</v>
      </c>
      <c r="AB464" s="226"/>
      <c r="AC464" s="226"/>
      <c r="AD464" s="226"/>
    </row>
    <row r="465" spans="2:41" x14ac:dyDescent="0.25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 x14ac:dyDescent="0.25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 x14ac:dyDescent="0.3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28" t="str">
        <f>IF(Y469&lt;0,"NO PAGAR","COBRAR'")</f>
        <v>COBRAR'</v>
      </c>
      <c r="Y470" s="228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 x14ac:dyDescent="0.35">
      <c r="B471" s="228" t="str">
        <f>IF(C469&lt;0,"NO PAGAR","COBRAR'")</f>
        <v>COBRAR'</v>
      </c>
      <c r="C471" s="228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 x14ac:dyDescent="0.25">
      <c r="B472" s="219" t="s">
        <v>9</v>
      </c>
      <c r="C472" s="220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219" t="s">
        <v>9</v>
      </c>
      <c r="Y472" s="220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 x14ac:dyDescent="0.25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 x14ac:dyDescent="0.25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957</v>
      </c>
      <c r="C480" s="10">
        <v>48.66</v>
      </c>
      <c r="E480" s="221" t="s">
        <v>7</v>
      </c>
      <c r="F480" s="222"/>
      <c r="G480" s="223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21" t="s">
        <v>7</v>
      </c>
      <c r="AB480" s="222"/>
      <c r="AC480" s="223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 x14ac:dyDescent="0.25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 x14ac:dyDescent="0.3">
      <c r="B482" s="12"/>
      <c r="C482" s="10"/>
      <c r="N482" s="221" t="s">
        <v>7</v>
      </c>
      <c r="O482" s="222"/>
      <c r="P482" s="222"/>
      <c r="Q482" s="223"/>
      <c r="R482" s="18">
        <f>SUM(R466:R481)</f>
        <v>25</v>
      </c>
      <c r="S482" s="3"/>
      <c r="V482" s="17"/>
      <c r="X482" s="12"/>
      <c r="Y482" s="10"/>
      <c r="AJ482" s="221" t="s">
        <v>7</v>
      </c>
      <c r="AK482" s="222"/>
      <c r="AL482" s="222"/>
      <c r="AM482" s="223"/>
      <c r="AN482" s="18">
        <f>SUM(AN466:AN481)</f>
        <v>0</v>
      </c>
      <c r="AO482" s="3"/>
    </row>
    <row r="483" spans="2:42" ht="27" thickBot="1" x14ac:dyDescent="0.3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 x14ac:dyDescent="0.3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 x14ac:dyDescent="0.25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 x14ac:dyDescent="0.25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 x14ac:dyDescent="0.25">
      <c r="E487" s="1" t="s">
        <v>19</v>
      </c>
      <c r="V487" s="17"/>
      <c r="AA487" s="1" t="s">
        <v>19</v>
      </c>
    </row>
    <row r="488" spans="2:42" x14ac:dyDescent="0.25">
      <c r="V488" s="17"/>
    </row>
    <row r="489" spans="2:42" x14ac:dyDescent="0.25">
      <c r="V489" s="17"/>
    </row>
    <row r="490" spans="2:42" x14ac:dyDescent="0.25">
      <c r="V490" s="17"/>
    </row>
    <row r="491" spans="2:42" x14ac:dyDescent="0.25">
      <c r="V491" s="17"/>
      <c r="AC491" s="224" t="s">
        <v>29</v>
      </c>
      <c r="AD491" s="224"/>
      <c r="AE491" s="224"/>
    </row>
    <row r="492" spans="2:42" x14ac:dyDescent="0.25">
      <c r="H492" s="225" t="s">
        <v>28</v>
      </c>
      <c r="I492" s="225"/>
      <c r="J492" s="225"/>
      <c r="V492" s="17"/>
      <c r="AC492" s="224"/>
      <c r="AD492" s="224"/>
      <c r="AE492" s="224"/>
    </row>
    <row r="493" spans="2:42" x14ac:dyDescent="0.25">
      <c r="H493" s="225"/>
      <c r="I493" s="225"/>
      <c r="J493" s="225"/>
      <c r="V493" s="17"/>
      <c r="AC493" s="224"/>
      <c r="AD493" s="224"/>
      <c r="AE493" s="224"/>
    </row>
    <row r="494" spans="2:42" x14ac:dyDescent="0.25">
      <c r="V494" s="17"/>
    </row>
    <row r="495" spans="2:42" x14ac:dyDescent="0.25">
      <c r="V495" s="17"/>
    </row>
    <row r="496" spans="2:42" ht="23.25" x14ac:dyDescent="0.35">
      <c r="B496" s="22" t="s">
        <v>67</v>
      </c>
      <c r="V496" s="17"/>
      <c r="X496" s="22" t="s">
        <v>67</v>
      </c>
    </row>
    <row r="497" spans="2:41" ht="23.25" x14ac:dyDescent="0.35">
      <c r="B497" s="23" t="s">
        <v>32</v>
      </c>
      <c r="C497" s="20">
        <f>IF(X464="PAGADO",0,Y469)</f>
        <v>1266.83</v>
      </c>
      <c r="E497" s="226" t="s">
        <v>776</v>
      </c>
      <c r="F497" s="226"/>
      <c r="G497" s="226"/>
      <c r="H497" s="226"/>
      <c r="V497" s="17"/>
      <c r="X497" s="23" t="s">
        <v>32</v>
      </c>
      <c r="Y497" s="20">
        <f>IF(B497="PAGADO",0,C502)</f>
        <v>-76.500000000000227</v>
      </c>
      <c r="AA497" s="226" t="s">
        <v>530</v>
      </c>
      <c r="AB497" s="226"/>
      <c r="AC497" s="226"/>
      <c r="AD497" s="226"/>
    </row>
    <row r="498" spans="2:41" x14ac:dyDescent="0.25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 x14ac:dyDescent="0.25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 x14ac:dyDescent="0.25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 x14ac:dyDescent="0.25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 x14ac:dyDescent="0.25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 x14ac:dyDescent="0.4">
      <c r="B503" s="227" t="str">
        <f>IF(C502&lt;0,"NO PAGAR","COBRAR")</f>
        <v>NO PAGAR</v>
      </c>
      <c r="C503" s="227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27" t="str">
        <f>IF(Y502&lt;0,"NO PAGAR","COBRAR")</f>
        <v>COBRAR</v>
      </c>
      <c r="Y503" s="227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219" t="s">
        <v>9</v>
      </c>
      <c r="C504" s="22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219" t="s">
        <v>9</v>
      </c>
      <c r="Y504" s="22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x14ac:dyDescent="0.25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 x14ac:dyDescent="0.25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 x14ac:dyDescent="0.25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1" t="s">
        <v>1024</v>
      </c>
      <c r="C513" s="10">
        <v>183.51</v>
      </c>
      <c r="E513" s="221" t="s">
        <v>7</v>
      </c>
      <c r="F513" s="222"/>
      <c r="G513" s="223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21" t="s">
        <v>7</v>
      </c>
      <c r="AB513" s="222"/>
      <c r="AC513" s="223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 x14ac:dyDescent="0.25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 x14ac:dyDescent="0.3">
      <c r="B515" s="12"/>
      <c r="C515" s="10"/>
      <c r="N515" s="221" t="s">
        <v>7</v>
      </c>
      <c r="O515" s="222"/>
      <c r="P515" s="222"/>
      <c r="Q515" s="223"/>
      <c r="R515" s="18">
        <f>SUM(R499:R514)</f>
        <v>1250.68</v>
      </c>
      <c r="S515" s="3"/>
      <c r="V515" s="17"/>
      <c r="X515" s="12"/>
      <c r="Y515" s="10"/>
      <c r="AJ515" s="221" t="s">
        <v>7</v>
      </c>
      <c r="AK515" s="222"/>
      <c r="AL515" s="222"/>
      <c r="AM515" s="223"/>
      <c r="AN515" s="18">
        <f>SUM(AN499:AN514)</f>
        <v>0</v>
      </c>
      <c r="AO515" s="3"/>
    </row>
    <row r="516" spans="2:41" ht="16.5" customHeight="1" thickBot="1" x14ac:dyDescent="0.3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 x14ac:dyDescent="0.3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 x14ac:dyDescent="0.3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 x14ac:dyDescent="0.25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 x14ac:dyDescent="0.25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 x14ac:dyDescent="0.25">
      <c r="D521" t="s">
        <v>22</v>
      </c>
      <c r="E521" t="s">
        <v>21</v>
      </c>
      <c r="V521" s="17"/>
    </row>
    <row r="522" spans="2:41" x14ac:dyDescent="0.25">
      <c r="E522" s="1" t="s">
        <v>19</v>
      </c>
      <c r="V522" s="17"/>
    </row>
    <row r="523" spans="2:41" x14ac:dyDescent="0.25">
      <c r="V523" s="17"/>
    </row>
    <row r="524" spans="2:41" x14ac:dyDescent="0.25">
      <c r="V524" s="17"/>
    </row>
    <row r="525" spans="2:41" x14ac:dyDescent="0.25">
      <c r="V525" s="17"/>
    </row>
    <row r="526" spans="2:41" x14ac:dyDescent="0.25">
      <c r="V526" s="17"/>
    </row>
    <row r="527" spans="2:41" x14ac:dyDescent="0.25">
      <c r="V527" s="17"/>
    </row>
    <row r="528" spans="2:41" x14ac:dyDescent="0.25">
      <c r="V528" s="17"/>
    </row>
    <row r="529" spans="1:43" x14ac:dyDescent="0.25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 x14ac:dyDescent="0.25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 x14ac:dyDescent="0.25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 x14ac:dyDescent="0.25">
      <c r="V532" s="17"/>
    </row>
    <row r="533" spans="1:43" x14ac:dyDescent="0.25">
      <c r="H533" s="225" t="s">
        <v>30</v>
      </c>
      <c r="I533" s="225"/>
      <c r="J533" s="225"/>
      <c r="V533" s="17"/>
      <c r="AA533" s="225" t="s">
        <v>31</v>
      </c>
      <c r="AB533" s="225"/>
      <c r="AC533" s="225"/>
    </row>
    <row r="534" spans="1:43" x14ac:dyDescent="0.25">
      <c r="H534" s="225"/>
      <c r="I534" s="225"/>
      <c r="J534" s="225"/>
      <c r="V534" s="17"/>
      <c r="AA534" s="225"/>
      <c r="AB534" s="225"/>
      <c r="AC534" s="225"/>
    </row>
    <row r="535" spans="1:43" x14ac:dyDescent="0.25">
      <c r="V535" s="17"/>
    </row>
    <row r="536" spans="1:43" x14ac:dyDescent="0.25">
      <c r="V536" s="17"/>
    </row>
    <row r="537" spans="1:43" ht="23.25" x14ac:dyDescent="0.35">
      <c r="B537" s="24" t="s">
        <v>67</v>
      </c>
      <c r="V537" s="17"/>
      <c r="X537" s="22" t="s">
        <v>67</v>
      </c>
    </row>
    <row r="538" spans="1:43" ht="23.25" x14ac:dyDescent="0.35">
      <c r="B538" s="23" t="s">
        <v>82</v>
      </c>
      <c r="C538" s="20">
        <f>IF(X497="PAGADO",0,Y502)</f>
        <v>443.49999999999977</v>
      </c>
      <c r="E538" s="226" t="s">
        <v>433</v>
      </c>
      <c r="F538" s="226"/>
      <c r="G538" s="226"/>
      <c r="H538" s="226"/>
      <c r="V538" s="17"/>
      <c r="X538" s="23" t="s">
        <v>32</v>
      </c>
      <c r="Y538" s="20">
        <f>IF(B538="PAGADO",0,C543)</f>
        <v>0</v>
      </c>
      <c r="AA538" s="226" t="s">
        <v>433</v>
      </c>
      <c r="AB538" s="226"/>
      <c r="AC538" s="226"/>
      <c r="AD538" s="226"/>
    </row>
    <row r="539" spans="1:43" x14ac:dyDescent="0.25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 x14ac:dyDescent="0.25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 x14ac:dyDescent="0.25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 x14ac:dyDescent="0.25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 x14ac:dyDescent="0.25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 x14ac:dyDescent="0.3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8" t="str">
        <f>IF(Y543&lt;0,"NO PAGAR","COBRAR'")</f>
        <v>COBRAR'</v>
      </c>
      <c r="Y544" s="228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 x14ac:dyDescent="0.35">
      <c r="B545" s="228" t="str">
        <f>IF(C543&lt;0,"NO PAGAR","COBRAR'")</f>
        <v>COBRAR'</v>
      </c>
      <c r="C545" s="228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219" t="s">
        <v>9</v>
      </c>
      <c r="C546" s="220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219" t="s">
        <v>9</v>
      </c>
      <c r="Y546" s="220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16</v>
      </c>
      <c r="C554" s="10"/>
      <c r="E554" s="221" t="s">
        <v>7</v>
      </c>
      <c r="F554" s="222"/>
      <c r="G554" s="223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21" t="s">
        <v>7</v>
      </c>
      <c r="AB554" s="222"/>
      <c r="AC554" s="223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 x14ac:dyDescent="0.25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21" t="s">
        <v>7</v>
      </c>
      <c r="O556" s="222"/>
      <c r="P556" s="222"/>
      <c r="Q556" s="223"/>
      <c r="R556" s="18">
        <f>SUM(R540:R555)</f>
        <v>0</v>
      </c>
      <c r="S556" s="3"/>
      <c r="V556" s="17"/>
      <c r="X556" s="12"/>
      <c r="Y556" s="10"/>
      <c r="AJ556" s="221" t="s">
        <v>7</v>
      </c>
      <c r="AK556" s="222"/>
      <c r="AL556" s="222"/>
      <c r="AM556" s="223"/>
      <c r="AN556" s="18">
        <f>SUM(AN540:AN555)</f>
        <v>0</v>
      </c>
      <c r="AO556" s="3"/>
    </row>
    <row r="557" spans="2:41" ht="15.75" thickBot="1" x14ac:dyDescent="0.3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 x14ac:dyDescent="0.3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 x14ac:dyDescent="0.3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 x14ac:dyDescent="0.25">
      <c r="E561" s="1" t="s">
        <v>19</v>
      </c>
      <c r="V561" s="17"/>
      <c r="AA561" s="1" t="s">
        <v>19</v>
      </c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  <c r="AC565" s="224" t="s">
        <v>29</v>
      </c>
      <c r="AD565" s="224"/>
      <c r="AE565" s="224"/>
    </row>
    <row r="566" spans="2:41" x14ac:dyDescent="0.25">
      <c r="H566" s="225" t="s">
        <v>28</v>
      </c>
      <c r="I566" s="225"/>
      <c r="J566" s="225"/>
      <c r="V566" s="17"/>
      <c r="AC566" s="224"/>
      <c r="AD566" s="224"/>
      <c r="AE566" s="224"/>
    </row>
    <row r="567" spans="2:41" x14ac:dyDescent="0.25">
      <c r="H567" s="225"/>
      <c r="I567" s="225"/>
      <c r="J567" s="225"/>
      <c r="V567" s="17"/>
      <c r="AC567" s="224"/>
      <c r="AD567" s="224"/>
      <c r="AE567" s="224"/>
    </row>
    <row r="568" spans="2:41" x14ac:dyDescent="0.25">
      <c r="V568" s="17"/>
    </row>
    <row r="569" spans="2:41" x14ac:dyDescent="0.25">
      <c r="V569" s="17"/>
    </row>
    <row r="570" spans="2:41" ht="23.25" x14ac:dyDescent="0.35">
      <c r="B570" s="22" t="s">
        <v>68</v>
      </c>
      <c r="V570" s="17"/>
      <c r="X570" s="22" t="s">
        <v>68</v>
      </c>
    </row>
    <row r="571" spans="2:41" ht="23.25" x14ac:dyDescent="0.35">
      <c r="B571" s="23" t="s">
        <v>130</v>
      </c>
      <c r="C571" s="20">
        <f>IF(X538="PAGADO",0,Y543)</f>
        <v>240</v>
      </c>
      <c r="E571" s="226" t="s">
        <v>20</v>
      </c>
      <c r="F571" s="226"/>
      <c r="G571" s="226"/>
      <c r="H571" s="226"/>
      <c r="V571" s="17"/>
      <c r="X571" s="23" t="s">
        <v>32</v>
      </c>
      <c r="Y571" s="20">
        <f>IF(B571="PAGADO",0,C576)</f>
        <v>0</v>
      </c>
      <c r="AA571" s="226" t="s">
        <v>1168</v>
      </c>
      <c r="AB571" s="226"/>
      <c r="AC571" s="226"/>
      <c r="AD571" s="226"/>
    </row>
    <row r="572" spans="2:41" x14ac:dyDescent="0.25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 x14ac:dyDescent="0.25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 x14ac:dyDescent="0.25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 x14ac:dyDescent="0.4">
      <c r="B577" s="227" t="str">
        <f>IF(C576&lt;0,"NO PAGAR","COBRAR")</f>
        <v>COBRAR</v>
      </c>
      <c r="C577" s="227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27" t="str">
        <f>IF(Y576&lt;0,"NO PAGAR","COBRAR")</f>
        <v>NO PAGAR</v>
      </c>
      <c r="Y577" s="227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219" t="s">
        <v>9</v>
      </c>
      <c r="C578" s="220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219" t="s">
        <v>9</v>
      </c>
      <c r="Y578" s="22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17</v>
      </c>
      <c r="C587" s="10">
        <f>R592</f>
        <v>101.34</v>
      </c>
      <c r="E587" s="221" t="s">
        <v>7</v>
      </c>
      <c r="F587" s="222"/>
      <c r="G587" s="223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21" t="s">
        <v>7</v>
      </c>
      <c r="AB587" s="222"/>
      <c r="AC587" s="223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 x14ac:dyDescent="0.25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 x14ac:dyDescent="0.25">
      <c r="B589" s="12"/>
      <c r="C589" s="10"/>
      <c r="N589" s="221" t="s">
        <v>7</v>
      </c>
      <c r="O589" s="222"/>
      <c r="P589" s="222"/>
      <c r="Q589" s="223"/>
      <c r="R589" s="18">
        <f>SUM(R573:R588)</f>
        <v>0</v>
      </c>
      <c r="S589" s="3"/>
      <c r="V589" s="17"/>
      <c r="X589" s="12"/>
      <c r="Y589" s="10"/>
      <c r="AJ589" s="221" t="s">
        <v>7</v>
      </c>
      <c r="AK589" s="222"/>
      <c r="AL589" s="222"/>
      <c r="AM589" s="223"/>
      <c r="AN589" s="18">
        <f>SUM(AN573:AN588)</f>
        <v>49.17</v>
      </c>
      <c r="AO589" s="3"/>
    </row>
    <row r="590" spans="2:41" x14ac:dyDescent="0.25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 x14ac:dyDescent="0.25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 x14ac:dyDescent="0.25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2"/>
      <c r="C594" s="10"/>
      <c r="V594" s="17"/>
      <c r="X594" s="12"/>
      <c r="Y594" s="10"/>
    </row>
    <row r="595" spans="1:43" x14ac:dyDescent="0.25">
      <c r="B595" s="12"/>
      <c r="C595" s="10"/>
      <c r="V595" s="17"/>
      <c r="X595" s="12"/>
      <c r="Y595" s="10"/>
    </row>
    <row r="596" spans="1:43" x14ac:dyDescent="0.25">
      <c r="B596" s="12"/>
      <c r="C596" s="10"/>
      <c r="V596" s="17"/>
      <c r="X596" s="12"/>
      <c r="Y596" s="10"/>
    </row>
    <row r="597" spans="1:43" x14ac:dyDescent="0.25">
      <c r="B597" s="11"/>
      <c r="C597" s="10"/>
      <c r="V597" s="17"/>
      <c r="X597" s="11"/>
      <c r="Y597" s="10"/>
    </row>
    <row r="598" spans="1:43" x14ac:dyDescent="0.25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 x14ac:dyDescent="0.25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 x14ac:dyDescent="0.25">
      <c r="E600" s="1" t="s">
        <v>19</v>
      </c>
      <c r="V600" s="17"/>
      <c r="AA600" s="1" t="s">
        <v>19</v>
      </c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V604" s="17"/>
    </row>
    <row r="605" spans="1:43" x14ac:dyDescent="0.25">
      <c r="V605" s="17"/>
    </row>
    <row r="606" spans="1:43" x14ac:dyDescent="0.25">
      <c r="V606" s="17"/>
    </row>
    <row r="607" spans="1:43" x14ac:dyDescent="0.25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 x14ac:dyDescent="0.25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V610" s="17"/>
    </row>
    <row r="611" spans="1:43" x14ac:dyDescent="0.25">
      <c r="H611" s="225" t="s">
        <v>30</v>
      </c>
      <c r="I611" s="225"/>
      <c r="J611" s="225"/>
      <c r="V611" s="17"/>
      <c r="AA611" s="225" t="s">
        <v>31</v>
      </c>
      <c r="AB611" s="225"/>
      <c r="AC611" s="225"/>
    </row>
    <row r="612" spans="1:43" x14ac:dyDescent="0.25">
      <c r="H612" s="225"/>
      <c r="I612" s="225"/>
      <c r="J612" s="225"/>
      <c r="V612" s="17"/>
      <c r="AA612" s="225"/>
      <c r="AB612" s="225"/>
      <c r="AC612" s="225"/>
    </row>
    <row r="613" spans="1:43" x14ac:dyDescent="0.25">
      <c r="V613" s="17"/>
    </row>
    <row r="614" spans="1:43" x14ac:dyDescent="0.25">
      <c r="V614" s="17"/>
    </row>
    <row r="615" spans="1:43" ht="23.25" x14ac:dyDescent="0.35">
      <c r="B615" s="24" t="s">
        <v>68</v>
      </c>
      <c r="V615" s="17"/>
      <c r="X615" s="22" t="s">
        <v>68</v>
      </c>
    </row>
    <row r="616" spans="1:43" ht="23.25" x14ac:dyDescent="0.35">
      <c r="B616" s="23" t="s">
        <v>156</v>
      </c>
      <c r="C616" s="20">
        <f>IF(X571="PAGADO",0,Y576)</f>
        <v>-138.26</v>
      </c>
      <c r="E616" s="226" t="s">
        <v>1168</v>
      </c>
      <c r="F616" s="226"/>
      <c r="G616" s="226"/>
      <c r="H616" s="226"/>
      <c r="V616" s="17"/>
      <c r="X616" s="23" t="s">
        <v>32</v>
      </c>
      <c r="Y616" s="20">
        <f>IF(B616="PAGADO",0,C621)</f>
        <v>0</v>
      </c>
      <c r="AA616" s="226" t="s">
        <v>1168</v>
      </c>
      <c r="AB616" s="226"/>
      <c r="AC616" s="226"/>
      <c r="AD616" s="226"/>
    </row>
    <row r="617" spans="1:43" x14ac:dyDescent="0.25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 x14ac:dyDescent="0.25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 x14ac:dyDescent="0.25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 x14ac:dyDescent="0.25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 x14ac:dyDescent="0.25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 x14ac:dyDescent="0.3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28" t="str">
        <f>IF(Y621&lt;0,"NO PAGAR","COBRAR'")</f>
        <v>COBRAR'</v>
      </c>
      <c r="Y622" s="228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 x14ac:dyDescent="0.35">
      <c r="B623" s="228" t="str">
        <f>IF(C621&lt;0,"NO PAGAR","COBRAR'")</f>
        <v>COBRAR'</v>
      </c>
      <c r="C623" s="228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x14ac:dyDescent="0.25">
      <c r="B624" s="219" t="s">
        <v>9</v>
      </c>
      <c r="C624" s="22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19" t="s">
        <v>9</v>
      </c>
      <c r="Y624" s="22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 x14ac:dyDescent="0.25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 x14ac:dyDescent="0.25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 x14ac:dyDescent="0.25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 x14ac:dyDescent="0.25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 x14ac:dyDescent="0.25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 x14ac:dyDescent="0.25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 x14ac:dyDescent="0.25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 x14ac:dyDescent="0.25">
      <c r="B632" s="11" t="s">
        <v>16</v>
      </c>
      <c r="C632" s="10"/>
      <c r="E632" s="221" t="s">
        <v>7</v>
      </c>
      <c r="F632" s="222"/>
      <c r="G632" s="223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21" t="s">
        <v>7</v>
      </c>
      <c r="AB632" s="222"/>
      <c r="AC632" s="223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 x14ac:dyDescent="0.25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 x14ac:dyDescent="0.3">
      <c r="B634" s="12"/>
      <c r="C634" s="10"/>
      <c r="N634" s="221" t="s">
        <v>7</v>
      </c>
      <c r="O634" s="222"/>
      <c r="P634" s="222"/>
      <c r="Q634" s="223"/>
      <c r="R634" s="18">
        <f>SUM(R618:R633)</f>
        <v>0</v>
      </c>
      <c r="S634" s="3"/>
      <c r="V634" s="17"/>
      <c r="X634" s="12"/>
      <c r="Y634" s="10"/>
      <c r="AJ634" s="221" t="s">
        <v>7</v>
      </c>
      <c r="AK634" s="222"/>
      <c r="AL634" s="222"/>
      <c r="AM634" s="223"/>
      <c r="AN634" s="18">
        <f>SUM(AN618:AN633)</f>
        <v>78.62</v>
      </c>
      <c r="AO634" s="3"/>
    </row>
    <row r="635" spans="2:43" ht="15.75" thickBot="1" x14ac:dyDescent="0.3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 x14ac:dyDescent="0.3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 x14ac:dyDescent="0.25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 x14ac:dyDescent="0.25">
      <c r="B638" s="12"/>
      <c r="C638" s="10"/>
      <c r="V638" s="17"/>
      <c r="X638" s="12"/>
      <c r="Y638" s="10"/>
    </row>
    <row r="639" spans="2:43" x14ac:dyDescent="0.25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 x14ac:dyDescent="0.25">
      <c r="E640" s="1" t="s">
        <v>19</v>
      </c>
      <c r="V640" s="17"/>
      <c r="AA640" s="1" t="s">
        <v>19</v>
      </c>
    </row>
    <row r="641" spans="2:31" x14ac:dyDescent="0.25">
      <c r="V641" s="17"/>
    </row>
    <row r="642" spans="2:31" x14ac:dyDescent="0.25">
      <c r="V642" s="17"/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ht="15" customHeight="1" x14ac:dyDescent="0.35">
      <c r="V653" s="17"/>
      <c r="AC653" s="24"/>
      <c r="AD653" s="24"/>
      <c r="AE653" s="24"/>
    </row>
    <row r="654" spans="2:31" ht="26.25" customHeight="1" x14ac:dyDescent="0.35">
      <c r="H654" s="225" t="s">
        <v>28</v>
      </c>
      <c r="I654" s="225"/>
      <c r="J654" s="225"/>
      <c r="V654" s="17"/>
      <c r="AC654" s="24" t="s">
        <v>29</v>
      </c>
      <c r="AD654" s="24"/>
      <c r="AE654" s="24"/>
    </row>
    <row r="655" spans="2:31" ht="15" customHeight="1" x14ac:dyDescent="0.35">
      <c r="H655" s="225"/>
      <c r="I655" s="225"/>
      <c r="J655" s="225"/>
      <c r="V655" s="17"/>
      <c r="AC655" s="24"/>
      <c r="AD655" s="24"/>
      <c r="AE655" s="24"/>
    </row>
    <row r="656" spans="2:31" ht="23.25" x14ac:dyDescent="0.35">
      <c r="B656" s="22" t="s">
        <v>69</v>
      </c>
      <c r="V656" s="17"/>
      <c r="X656" s="22" t="s">
        <v>69</v>
      </c>
    </row>
    <row r="657" spans="2:41" ht="26.25" x14ac:dyDescent="0.4">
      <c r="B657" s="23" t="s">
        <v>32</v>
      </c>
      <c r="C657" s="20">
        <f>IF(X616="PAGADO",0,Y621)</f>
        <v>469.59</v>
      </c>
      <c r="E657" s="226" t="s">
        <v>1168</v>
      </c>
      <c r="F657" s="226"/>
      <c r="G657" s="226"/>
      <c r="H657" s="226"/>
      <c r="O657" s="236" t="s">
        <v>110</v>
      </c>
      <c r="P657" s="236"/>
      <c r="Q657" s="236"/>
      <c r="V657" s="17"/>
      <c r="X657" s="23" t="s">
        <v>130</v>
      </c>
      <c r="Y657" s="20">
        <f>IF(B657="PAGADO",0,C662)</f>
        <v>-699.46999999999935</v>
      </c>
      <c r="AA657" s="226" t="s">
        <v>20</v>
      </c>
      <c r="AB657" s="226"/>
      <c r="AC657" s="226"/>
      <c r="AD657" s="226"/>
    </row>
    <row r="658" spans="2:41" x14ac:dyDescent="0.25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 x14ac:dyDescent="0.25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 x14ac:dyDescent="0.25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 x14ac:dyDescent="0.25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 x14ac:dyDescent="0.25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 x14ac:dyDescent="0.4">
      <c r="B663" s="227" t="str">
        <f>IF(C662&lt;0,"NO PAGAR","COBRAR")</f>
        <v>NO PAGAR</v>
      </c>
      <c r="C663" s="227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27" t="str">
        <f>IF(Y662&lt;0,"NO PAGAR","COBRAR")</f>
        <v>COBRAR</v>
      </c>
      <c r="Y663" s="227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 x14ac:dyDescent="0.25">
      <c r="B664" s="219" t="s">
        <v>9</v>
      </c>
      <c r="C664" s="220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219" t="s">
        <v>9</v>
      </c>
      <c r="Y664" s="22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1334</v>
      </c>
      <c r="C673" s="10">
        <f>R683</f>
        <v>370.78</v>
      </c>
      <c r="E673" s="221" t="s">
        <v>7</v>
      </c>
      <c r="F673" s="222"/>
      <c r="G673" s="223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21" t="s">
        <v>7</v>
      </c>
      <c r="AB673" s="222"/>
      <c r="AC673" s="223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 x14ac:dyDescent="0.25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 x14ac:dyDescent="0.25">
      <c r="B675" s="12"/>
      <c r="C675" s="10"/>
      <c r="N675" s="221" t="s">
        <v>7</v>
      </c>
      <c r="O675" s="222"/>
      <c r="P675" s="222"/>
      <c r="Q675" s="223"/>
      <c r="R675" s="18">
        <f>SUM(R659:R674)</f>
        <v>2399.1799999999998</v>
      </c>
      <c r="S675" s="3"/>
      <c r="V675" s="17"/>
      <c r="X675" s="12"/>
      <c r="Y675" s="10"/>
      <c r="AJ675" s="221" t="s">
        <v>7</v>
      </c>
      <c r="AK675" s="222"/>
      <c r="AL675" s="222"/>
      <c r="AM675" s="223"/>
      <c r="AN675" s="18">
        <f>SUM(AN659:AN674)</f>
        <v>0</v>
      </c>
      <c r="AO675" s="3"/>
    </row>
    <row r="676" spans="2:41" x14ac:dyDescent="0.25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 x14ac:dyDescent="0.25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 x14ac:dyDescent="0.25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 x14ac:dyDescent="0.25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 x14ac:dyDescent="0.25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 x14ac:dyDescent="0.25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 x14ac:dyDescent="0.25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 x14ac:dyDescent="0.25">
      <c r="B683" s="11"/>
      <c r="C683" s="10"/>
      <c r="F683" s="1" t="s">
        <v>19</v>
      </c>
      <c r="R683" s="187">
        <f>SUM(R676:R682)</f>
        <v>370.78</v>
      </c>
      <c r="V683" s="17"/>
    </row>
    <row r="684" spans="2:41" x14ac:dyDescent="0.25">
      <c r="B684" s="15" t="s">
        <v>18</v>
      </c>
      <c r="C684" s="16">
        <f>SUM(C665:C683)</f>
        <v>2979.0599999999995</v>
      </c>
      <c r="V684" s="17"/>
    </row>
    <row r="685" spans="2:41" x14ac:dyDescent="0.25">
      <c r="V685" s="17"/>
    </row>
    <row r="686" spans="2:41" x14ac:dyDescent="0.25">
      <c r="V686" s="17"/>
    </row>
    <row r="687" spans="2:41" x14ac:dyDescent="0.25">
      <c r="V687" s="17"/>
    </row>
    <row r="688" spans="2:41" x14ac:dyDescent="0.25">
      <c r="V688" s="17"/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V692" s="17"/>
    </row>
    <row r="693" spans="1:43" x14ac:dyDescent="0.2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 x14ac:dyDescent="0.2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 x14ac:dyDescent="0.25">
      <c r="V696" s="17"/>
    </row>
    <row r="697" spans="1:43" x14ac:dyDescent="0.25">
      <c r="H697" s="225" t="s">
        <v>30</v>
      </c>
      <c r="I697" s="225"/>
      <c r="J697" s="225"/>
      <c r="V697" s="17"/>
      <c r="AA697" s="225" t="s">
        <v>31</v>
      </c>
      <c r="AB697" s="225"/>
      <c r="AC697" s="225"/>
    </row>
    <row r="698" spans="1:43" x14ac:dyDescent="0.25">
      <c r="H698" s="225"/>
      <c r="I698" s="225"/>
      <c r="J698" s="225"/>
      <c r="V698" s="17"/>
      <c r="AA698" s="225"/>
      <c r="AB698" s="225"/>
      <c r="AC698" s="225"/>
    </row>
    <row r="699" spans="1:43" ht="23.25" x14ac:dyDescent="0.35">
      <c r="B699" s="24" t="s">
        <v>69</v>
      </c>
      <c r="V699" s="17"/>
      <c r="X699" s="22" t="s">
        <v>69</v>
      </c>
    </row>
    <row r="700" spans="1:43" ht="23.25" x14ac:dyDescent="0.35">
      <c r="B700" s="23" t="s">
        <v>82</v>
      </c>
      <c r="C700" s="20">
        <f>IF(X657="PAGADO",0,Y662)</f>
        <v>0</v>
      </c>
      <c r="E700" s="226" t="s">
        <v>20</v>
      </c>
      <c r="F700" s="226"/>
      <c r="G700" s="226"/>
      <c r="H700" s="226"/>
      <c r="V700" s="17"/>
      <c r="X700" s="23" t="s">
        <v>32</v>
      </c>
      <c r="Y700" s="20">
        <f>IF(B700="PAGADO",0,C705)</f>
        <v>0</v>
      </c>
      <c r="AA700" s="226" t="s">
        <v>433</v>
      </c>
      <c r="AB700" s="226"/>
      <c r="AC700" s="226"/>
      <c r="AD700" s="226"/>
      <c r="AK700" s="226" t="s">
        <v>10</v>
      </c>
      <c r="AL700" s="226"/>
      <c r="AM700" s="226"/>
    </row>
    <row r="701" spans="1:43" x14ac:dyDescent="0.25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 x14ac:dyDescent="0.25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1421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 x14ac:dyDescent="0.25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1431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 x14ac:dyDescent="0.25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1434</v>
      </c>
      <c r="AD704" s="5">
        <v>605.25</v>
      </c>
      <c r="AJ704" s="3"/>
      <c r="AK704" s="3"/>
      <c r="AL704" s="3"/>
      <c r="AM704" s="3"/>
      <c r="AN704" s="18"/>
      <c r="AO704" s="3"/>
    </row>
    <row r="705" spans="2:41" x14ac:dyDescent="0.25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 x14ac:dyDescent="0.3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28" t="str">
        <f>IF(Y705&lt;0,"NO PAGAR","COBRAR'")</f>
        <v>COBRAR'</v>
      </c>
      <c r="Y706" s="228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 x14ac:dyDescent="0.35">
      <c r="B707" s="228" t="str">
        <f>IF(C705&lt;0,"NO PAGAR","COBRAR'")</f>
        <v>COBRAR'</v>
      </c>
      <c r="C707" s="228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219" t="s">
        <v>9</v>
      </c>
      <c r="C708" s="2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219" t="s">
        <v>9</v>
      </c>
      <c r="Y708" s="2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16</v>
      </c>
      <c r="C716" s="10"/>
      <c r="E716" s="221" t="s">
        <v>7</v>
      </c>
      <c r="F716" s="222"/>
      <c r="G716" s="223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21" t="s">
        <v>7</v>
      </c>
      <c r="AB716" s="222"/>
      <c r="AC716" s="223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 x14ac:dyDescent="0.25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 x14ac:dyDescent="0.25">
      <c r="B718" s="12"/>
      <c r="C718" s="10"/>
      <c r="N718" s="221" t="s">
        <v>7</v>
      </c>
      <c r="O718" s="222"/>
      <c r="P718" s="222"/>
      <c r="Q718" s="223"/>
      <c r="R718" s="18">
        <f>SUM(R702:R717)</f>
        <v>0</v>
      </c>
      <c r="S718" s="3"/>
      <c r="V718" s="17"/>
      <c r="X718" s="12"/>
      <c r="Y718" s="10"/>
      <c r="AJ718" s="221" t="s">
        <v>7</v>
      </c>
      <c r="AK718" s="222"/>
      <c r="AL718" s="222"/>
      <c r="AM718" s="223"/>
      <c r="AN718" s="18">
        <f>SUM(AN702:AN717)</f>
        <v>200</v>
      </c>
      <c r="AO718" s="3"/>
    </row>
    <row r="719" spans="2:41" x14ac:dyDescent="0.25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 x14ac:dyDescent="0.25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 x14ac:dyDescent="0.25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 x14ac:dyDescent="0.25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 x14ac:dyDescent="0.25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 x14ac:dyDescent="0.25">
      <c r="B724" s="12"/>
      <c r="C724" s="10"/>
      <c r="V724" s="17"/>
      <c r="X724" s="12"/>
      <c r="Y724" s="10"/>
    </row>
    <row r="725" spans="2:27" x14ac:dyDescent="0.25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 x14ac:dyDescent="0.25">
      <c r="E726" s="1" t="s">
        <v>19</v>
      </c>
      <c r="V726" s="17"/>
      <c r="AA726" s="1" t="s">
        <v>19</v>
      </c>
    </row>
    <row r="727" spans="2:27" x14ac:dyDescent="0.25">
      <c r="V727" s="17"/>
    </row>
    <row r="728" spans="2:27" x14ac:dyDescent="0.25">
      <c r="V728" s="17"/>
    </row>
    <row r="729" spans="2:27" x14ac:dyDescent="0.25">
      <c r="V729" s="17"/>
    </row>
    <row r="730" spans="2:27" x14ac:dyDescent="0.25">
      <c r="V730" s="17"/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  <c r="AC739" s="224" t="s">
        <v>29</v>
      </c>
      <c r="AD739" s="224"/>
      <c r="AE739" s="224"/>
    </row>
    <row r="740" spans="2:41" x14ac:dyDescent="0.25">
      <c r="H740" s="225" t="s">
        <v>28</v>
      </c>
      <c r="I740" s="225"/>
      <c r="J740" s="225"/>
      <c r="V740" s="17"/>
      <c r="AC740" s="224"/>
      <c r="AD740" s="224"/>
      <c r="AE740" s="224"/>
    </row>
    <row r="741" spans="2:41" x14ac:dyDescent="0.25">
      <c r="H741" s="225"/>
      <c r="I741" s="225"/>
      <c r="J741" s="225"/>
      <c r="V741" s="17"/>
      <c r="AC741" s="224"/>
      <c r="AD741" s="224"/>
      <c r="AE741" s="224"/>
    </row>
    <row r="742" spans="2:41" x14ac:dyDescent="0.25">
      <c r="V742" s="17"/>
    </row>
    <row r="743" spans="2:41" x14ac:dyDescent="0.25">
      <c r="V743" s="17"/>
    </row>
    <row r="744" spans="2:41" ht="23.25" x14ac:dyDescent="0.35">
      <c r="B744" s="22" t="s">
        <v>70</v>
      </c>
      <c r="V744" s="17"/>
      <c r="X744" s="22" t="s">
        <v>70</v>
      </c>
    </row>
    <row r="745" spans="2:41" ht="23.25" x14ac:dyDescent="0.35">
      <c r="B745" s="23" t="s">
        <v>130</v>
      </c>
      <c r="C745" s="20">
        <f>IF(X700="PAGADO",0,Y705)</f>
        <v>815.25</v>
      </c>
      <c r="E745" s="226" t="s">
        <v>20</v>
      </c>
      <c r="F745" s="226"/>
      <c r="G745" s="226"/>
      <c r="H745" s="226"/>
      <c r="V745" s="17"/>
      <c r="X745" s="23" t="s">
        <v>32</v>
      </c>
      <c r="Y745" s="20">
        <f>IF(B745="PAGADO",0,C750)</f>
        <v>0</v>
      </c>
      <c r="AA745" s="226" t="s">
        <v>20</v>
      </c>
      <c r="AB745" s="226"/>
      <c r="AC745" s="226"/>
      <c r="AD745" s="226"/>
    </row>
    <row r="746" spans="2:41" x14ac:dyDescent="0.25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 x14ac:dyDescent="0.25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1457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1541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 x14ac:dyDescent="0.25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 x14ac:dyDescent="0.25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 x14ac:dyDescent="0.25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 x14ac:dyDescent="0.4">
      <c r="B751" s="227" t="str">
        <f>IF(C750&lt;0,"NO PAGAR","COBRAR")</f>
        <v>COBRAR</v>
      </c>
      <c r="C751" s="22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27" t="str">
        <f>IF(Y750&lt;0,"NO PAGAR","COBRAR")</f>
        <v>COBRAR</v>
      </c>
      <c r="Y751" s="227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219" t="s">
        <v>9</v>
      </c>
      <c r="C752" s="22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9" t="s">
        <v>9</v>
      </c>
      <c r="Y752" s="22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1509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1507</v>
      </c>
      <c r="C761" s="10">
        <f>S769</f>
        <v>281.13</v>
      </c>
      <c r="E761" s="221" t="s">
        <v>7</v>
      </c>
      <c r="F761" s="222"/>
      <c r="G761" s="223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21" t="s">
        <v>7</v>
      </c>
      <c r="AB761" s="222"/>
      <c r="AC761" s="223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 x14ac:dyDescent="0.25">
      <c r="B763" s="12"/>
      <c r="C763" s="10"/>
      <c r="N763" s="221" t="s">
        <v>7</v>
      </c>
      <c r="O763" s="222"/>
      <c r="P763" s="222"/>
      <c r="Q763" s="223"/>
      <c r="R763" s="18">
        <f>SUM(R747:R762)</f>
        <v>7</v>
      </c>
      <c r="S763" s="3"/>
      <c r="V763" s="17"/>
      <c r="X763" s="12"/>
      <c r="Y763" s="10"/>
      <c r="AJ763" s="221" t="s">
        <v>7</v>
      </c>
      <c r="AK763" s="222"/>
      <c r="AL763" s="222"/>
      <c r="AM763" s="223"/>
      <c r="AN763" s="18">
        <f>SUM(AN747:AN762)</f>
        <v>249.18</v>
      </c>
      <c r="AO763" s="3"/>
    </row>
    <row r="764" spans="2:41" x14ac:dyDescent="0.25">
      <c r="B764" s="12"/>
      <c r="C764" s="10"/>
      <c r="N764" s="125" t="s">
        <v>471</v>
      </c>
      <c r="O764" s="126">
        <v>45190.62709491</v>
      </c>
      <c r="P764" s="125" t="s">
        <v>1491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 x14ac:dyDescent="0.25">
      <c r="B765" s="12"/>
      <c r="C765" s="10"/>
      <c r="N765" s="125" t="s">
        <v>471</v>
      </c>
      <c r="O765" s="126">
        <v>45191.833206019997</v>
      </c>
      <c r="P765" s="125" t="s">
        <v>1490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 x14ac:dyDescent="0.25">
      <c r="B766" s="12"/>
      <c r="C766" s="10"/>
      <c r="E766" s="14"/>
      <c r="N766" s="125" t="s">
        <v>471</v>
      </c>
      <c r="O766" s="126">
        <v>45195.89512732</v>
      </c>
      <c r="P766" s="125" t="s">
        <v>1489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 x14ac:dyDescent="0.25">
      <c r="B767" s="12"/>
      <c r="C767" s="10"/>
      <c r="N767" s="125" t="s">
        <v>471</v>
      </c>
      <c r="O767" s="126">
        <v>45196.860902779998</v>
      </c>
      <c r="P767" s="125" t="s">
        <v>1488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 x14ac:dyDescent="0.25">
      <c r="B768" s="12"/>
      <c r="C768" s="10"/>
      <c r="N768" s="125" t="s">
        <v>471</v>
      </c>
      <c r="O768" s="126">
        <v>45198.816238430001</v>
      </c>
      <c r="P768" s="125" t="s">
        <v>1487</v>
      </c>
      <c r="Q768" s="125" t="s">
        <v>474</v>
      </c>
      <c r="R768" s="127">
        <v>45.716999999999999</v>
      </c>
      <c r="S768" s="127">
        <v>80</v>
      </c>
      <c r="T768" s="128" t="s">
        <v>1486</v>
      </c>
      <c r="V768" s="17"/>
      <c r="X768" s="12"/>
      <c r="Y768" s="10"/>
    </row>
    <row r="769" spans="1:43" x14ac:dyDescent="0.25">
      <c r="B769" s="12"/>
      <c r="C769" s="10"/>
      <c r="S769" s="187">
        <f>SUM(S764:S768)</f>
        <v>281.13</v>
      </c>
      <c r="V769" s="17"/>
      <c r="X769" s="12"/>
      <c r="Y769" s="10"/>
    </row>
    <row r="770" spans="1:43" x14ac:dyDescent="0.25">
      <c r="B770" s="12"/>
      <c r="C770" s="10"/>
      <c r="V770" s="17"/>
      <c r="X770" s="12"/>
      <c r="Y770" s="10"/>
    </row>
    <row r="771" spans="1:43" x14ac:dyDescent="0.25">
      <c r="B771" s="11"/>
      <c r="C771" s="10"/>
      <c r="V771" s="17"/>
      <c r="X771" s="11"/>
      <c r="Y771" s="10"/>
    </row>
    <row r="772" spans="1:43" x14ac:dyDescent="0.25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 x14ac:dyDescent="0.25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 x14ac:dyDescent="0.25">
      <c r="E774" s="1" t="s">
        <v>19</v>
      </c>
      <c r="V774" s="17"/>
      <c r="AA774" s="1" t="s">
        <v>19</v>
      </c>
    </row>
    <row r="775" spans="1:43" x14ac:dyDescent="0.25">
      <c r="V775" s="17"/>
    </row>
    <row r="776" spans="1:43" x14ac:dyDescent="0.25">
      <c r="V776" s="17"/>
    </row>
    <row r="777" spans="1:43" x14ac:dyDescent="0.25">
      <c r="V777" s="17"/>
    </row>
    <row r="778" spans="1:43" x14ac:dyDescent="0.25">
      <c r="V778" s="17"/>
    </row>
    <row r="779" spans="1:43" x14ac:dyDescent="0.25">
      <c r="V779" s="17"/>
    </row>
    <row r="780" spans="1:43" x14ac:dyDescent="0.25">
      <c r="V780" s="17"/>
    </row>
    <row r="781" spans="1:43" x14ac:dyDescent="0.2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 x14ac:dyDescent="0.25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 x14ac:dyDescent="0.2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 x14ac:dyDescent="0.25">
      <c r="V784" s="17"/>
    </row>
    <row r="785" spans="2:41" x14ac:dyDescent="0.25">
      <c r="H785" s="225" t="s">
        <v>30</v>
      </c>
      <c r="I785" s="225"/>
      <c r="J785" s="225"/>
      <c r="V785" s="17"/>
      <c r="AA785" s="225" t="s">
        <v>31</v>
      </c>
      <c r="AB785" s="225"/>
      <c r="AC785" s="225"/>
    </row>
    <row r="786" spans="2:41" x14ac:dyDescent="0.25">
      <c r="H786" s="225"/>
      <c r="I786" s="225"/>
      <c r="J786" s="225"/>
      <c r="V786" s="17"/>
      <c r="AA786" s="225"/>
      <c r="AB786" s="225"/>
      <c r="AC786" s="225"/>
    </row>
    <row r="787" spans="2:41" ht="23.25" x14ac:dyDescent="0.35">
      <c r="B787" s="24" t="s">
        <v>70</v>
      </c>
      <c r="V787" s="17"/>
      <c r="X787" s="22" t="s">
        <v>70</v>
      </c>
    </row>
    <row r="788" spans="2:41" ht="26.25" x14ac:dyDescent="0.4">
      <c r="B788" s="23" t="s">
        <v>32</v>
      </c>
      <c r="C788" s="20">
        <f>IF(X745="PAGADO",0,Y750)</f>
        <v>221.71999999999997</v>
      </c>
      <c r="E788" s="226" t="s">
        <v>20</v>
      </c>
      <c r="F788" s="226"/>
      <c r="G788" s="226"/>
      <c r="H788" s="226"/>
      <c r="V788" s="17"/>
      <c r="X788" s="23" t="s">
        <v>32</v>
      </c>
      <c r="Y788" s="20">
        <f>IF(B1584="PAGADO",0,C793)</f>
        <v>438.03599999999983</v>
      </c>
      <c r="AA788" s="226" t="s">
        <v>1168</v>
      </c>
      <c r="AB788" s="226"/>
      <c r="AC788" s="226"/>
      <c r="AD788" s="226"/>
      <c r="AK788" s="249" t="s">
        <v>110</v>
      </c>
      <c r="AL788" s="249"/>
      <c r="AM788" s="249"/>
    </row>
    <row r="789" spans="2:41" x14ac:dyDescent="0.25">
      <c r="B789" s="1" t="s">
        <v>0</v>
      </c>
      <c r="C789" s="19">
        <f>H804</f>
        <v>629.91999999999996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1000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>
        <v>45194</v>
      </c>
      <c r="F790" s="3" t="s">
        <v>412</v>
      </c>
      <c r="G790" s="3" t="s">
        <v>200</v>
      </c>
      <c r="H790" s="5">
        <v>200</v>
      </c>
      <c r="N790" s="3"/>
      <c r="O790" s="3"/>
      <c r="P790" s="3"/>
      <c r="Q790" s="3"/>
      <c r="R790" s="18"/>
      <c r="S790" s="3"/>
      <c r="V790" s="17"/>
      <c r="Y790" s="20"/>
      <c r="AA790" s="4">
        <v>45219</v>
      </c>
      <c r="AB790" s="3" t="s">
        <v>1569</v>
      </c>
      <c r="AC790" s="3" t="s">
        <v>290</v>
      </c>
      <c r="AD790" s="5">
        <v>100</v>
      </c>
      <c r="AJ790" s="25">
        <v>45219</v>
      </c>
      <c r="AK790" s="3" t="s">
        <v>110</v>
      </c>
      <c r="AL790" s="3"/>
      <c r="AM790" s="3"/>
      <c r="AN790" s="18">
        <v>200</v>
      </c>
      <c r="AO790" s="3"/>
    </row>
    <row r="791" spans="2:41" x14ac:dyDescent="0.25">
      <c r="B791" s="1" t="s">
        <v>24</v>
      </c>
      <c r="C791" s="19">
        <f>IF(C788&gt;0,C788+C789,C789)</f>
        <v>851.63999999999987</v>
      </c>
      <c r="E791" s="4">
        <v>45190</v>
      </c>
      <c r="F791" s="3" t="s">
        <v>1094</v>
      </c>
      <c r="G791" s="3" t="s">
        <v>722</v>
      </c>
      <c r="H791" s="5">
        <v>145.54</v>
      </c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IF(Y788&gt;0,Y788+Y789,Y789)</f>
        <v>1438.0359999999998</v>
      </c>
      <c r="AA791" s="4">
        <v>45219</v>
      </c>
      <c r="AB791" s="3" t="s">
        <v>1569</v>
      </c>
      <c r="AC791" s="3"/>
      <c r="AD791" s="5">
        <v>100</v>
      </c>
      <c r="AJ791" s="25">
        <v>45225</v>
      </c>
      <c r="AK791" s="3" t="s">
        <v>1593</v>
      </c>
      <c r="AL791" s="3"/>
      <c r="AM791" s="3"/>
      <c r="AN791" s="18">
        <v>40.01</v>
      </c>
      <c r="AO791" s="3"/>
    </row>
    <row r="792" spans="2:41" x14ac:dyDescent="0.25">
      <c r="B792" s="1" t="s">
        <v>9</v>
      </c>
      <c r="C792" s="20">
        <f>C815</f>
        <v>413.60400000000004</v>
      </c>
      <c r="E792" s="4">
        <v>45191</v>
      </c>
      <c r="F792" s="3" t="s">
        <v>722</v>
      </c>
      <c r="G792" s="3" t="s">
        <v>290</v>
      </c>
      <c r="H792" s="5">
        <v>138.84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240.01</v>
      </c>
      <c r="AA792" s="4">
        <v>45195</v>
      </c>
      <c r="AB792" s="3" t="s">
        <v>85</v>
      </c>
      <c r="AC792" s="3" t="s">
        <v>1585</v>
      </c>
      <c r="AD792" s="5">
        <v>630</v>
      </c>
      <c r="AJ792" s="3"/>
      <c r="AK792" s="3"/>
      <c r="AL792" s="3"/>
      <c r="AM792" s="3"/>
      <c r="AN792" s="18"/>
      <c r="AO792" s="3"/>
    </row>
    <row r="793" spans="2:41" x14ac:dyDescent="0.25">
      <c r="B793" s="6" t="s">
        <v>26</v>
      </c>
      <c r="C793" s="21">
        <f>C791-C792</f>
        <v>438.03599999999983</v>
      </c>
      <c r="E793" s="4">
        <v>45199</v>
      </c>
      <c r="F793" s="3" t="s">
        <v>722</v>
      </c>
      <c r="G793" s="3" t="s">
        <v>200</v>
      </c>
      <c r="H793" s="5">
        <v>145.54</v>
      </c>
      <c r="N793" s="3"/>
      <c r="O793" s="3"/>
      <c r="P793" s="3"/>
      <c r="Q793" s="3"/>
      <c r="R793" s="18"/>
      <c r="S793" s="3"/>
      <c r="V793" s="17"/>
      <c r="X793" s="6" t="s">
        <v>27</v>
      </c>
      <c r="Y793" s="21">
        <f>Y791-Y792</f>
        <v>1198.0259999999998</v>
      </c>
      <c r="AA793" s="4">
        <v>45153</v>
      </c>
      <c r="AB793" s="3" t="s">
        <v>168</v>
      </c>
      <c r="AC793" s="3" t="s">
        <v>169</v>
      </c>
      <c r="AD793" s="5">
        <v>170</v>
      </c>
      <c r="AJ793" s="3"/>
      <c r="AK793" s="3"/>
      <c r="AL793" s="3"/>
      <c r="AM793" s="3"/>
      <c r="AN793" s="18"/>
      <c r="AO793" s="3"/>
    </row>
    <row r="794" spans="2:41" ht="23.25" x14ac:dyDescent="0.3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8" t="str">
        <f>IF(Y793&lt;0,"NO PAGAR","COBRAR'")</f>
        <v>COBRAR'</v>
      </c>
      <c r="Y794" s="228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 x14ac:dyDescent="0.35">
      <c r="B795" s="228" t="str">
        <f>IF(C793&lt;0,"NO PAGAR","COBRAR'")</f>
        <v>COBRAR'</v>
      </c>
      <c r="C795" s="228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219" t="s">
        <v>9</v>
      </c>
      <c r="C796" s="2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19" t="s">
        <v>9</v>
      </c>
      <c r="Y796" s="2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9" t="str">
        <f>IF(Y750&lt;0,"SALDO ADELANTADO","SALDO A FAVOR '")</f>
        <v>SALDO A FAVOR '</v>
      </c>
      <c r="C797" s="10" t="b">
        <f>IF(Y750&lt;=0,Y750*-1)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IF(C793&lt;0,"SALDO ADELANTADO","SALDO A FAVOR'")</f>
        <v>SALDO A FAVOR'</v>
      </c>
      <c r="Y797" s="10" t="b">
        <f>IF(C793&lt;=0,C793*-1)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240.01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16</v>
      </c>
      <c r="C804" s="10"/>
      <c r="E804" s="221" t="s">
        <v>7</v>
      </c>
      <c r="F804" s="222"/>
      <c r="G804" s="223"/>
      <c r="H804" s="5">
        <f>SUM(H790:H803)</f>
        <v>629.91999999999996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221" t="s">
        <v>7</v>
      </c>
      <c r="AB804" s="222"/>
      <c r="AC804" s="223"/>
      <c r="AD804" s="5">
        <f>SUM(AD790:AD803)</f>
        <v>1000</v>
      </c>
      <c r="AJ804" s="3"/>
      <c r="AK804" s="3"/>
      <c r="AL804" s="3"/>
      <c r="AM804" s="3"/>
      <c r="AN804" s="18"/>
      <c r="AO804" s="3"/>
    </row>
    <row r="805" spans="2:41" x14ac:dyDescent="0.25">
      <c r="B805" s="11" t="s">
        <v>1560</v>
      </c>
      <c r="C805" s="10">
        <f>R814</f>
        <v>413.60400000000004</v>
      </c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221" t="s">
        <v>7</v>
      </c>
      <c r="O806" s="222"/>
      <c r="P806" s="222"/>
      <c r="Q806" s="223"/>
      <c r="R806" s="18">
        <f>SUM(R790:R805)</f>
        <v>0</v>
      </c>
      <c r="S806" s="3"/>
      <c r="V806" s="17"/>
      <c r="X806" s="12"/>
      <c r="Y806" s="10"/>
      <c r="AJ806" s="221" t="s">
        <v>7</v>
      </c>
      <c r="AK806" s="222"/>
      <c r="AL806" s="222"/>
      <c r="AM806" s="223"/>
      <c r="AN806" s="18">
        <f>SUM(AN790:AN805)</f>
        <v>240.01</v>
      </c>
      <c r="AO806" s="3"/>
    </row>
    <row r="807" spans="2:41" x14ac:dyDescent="0.25">
      <c r="B807" s="12"/>
      <c r="C807" s="10"/>
      <c r="N807" t="s">
        <v>1556</v>
      </c>
      <c r="O807" s="196">
        <v>45026</v>
      </c>
      <c r="P807" t="s">
        <v>471</v>
      </c>
      <c r="Q807" t="s">
        <v>474</v>
      </c>
      <c r="R807">
        <v>32.5</v>
      </c>
      <c r="S807">
        <v>18.573</v>
      </c>
      <c r="V807" s="17"/>
      <c r="X807" s="12"/>
      <c r="Y807" s="10"/>
    </row>
    <row r="808" spans="2:41" x14ac:dyDescent="0.25">
      <c r="B808" s="12"/>
      <c r="C808" s="10"/>
      <c r="N808" t="s">
        <v>1556</v>
      </c>
      <c r="O808" s="196">
        <v>45056</v>
      </c>
      <c r="P808" t="s">
        <v>471</v>
      </c>
      <c r="Q808" t="s">
        <v>474</v>
      </c>
      <c r="R808">
        <v>48.338000000000001</v>
      </c>
      <c r="S808">
        <v>27.622</v>
      </c>
      <c r="V808" s="17"/>
      <c r="X808" s="12"/>
      <c r="Y808" s="10"/>
    </row>
    <row r="809" spans="2:41" x14ac:dyDescent="0.25">
      <c r="B809" s="12"/>
      <c r="C809" s="10"/>
      <c r="E809" s="14"/>
      <c r="N809" t="s">
        <v>1556</v>
      </c>
      <c r="O809" s="196">
        <v>45087</v>
      </c>
      <c r="P809" t="s">
        <v>471</v>
      </c>
      <c r="Q809" t="s">
        <v>474</v>
      </c>
      <c r="R809">
        <v>77.066000000000003</v>
      </c>
      <c r="S809">
        <v>44.037999999999997</v>
      </c>
      <c r="V809" s="17"/>
      <c r="X809" s="12"/>
      <c r="Y809" s="10"/>
      <c r="AA809" s="14"/>
    </row>
    <row r="810" spans="2:41" x14ac:dyDescent="0.25">
      <c r="B810" s="12"/>
      <c r="C810" s="10"/>
      <c r="N810" t="s">
        <v>1556</v>
      </c>
      <c r="O810" s="196">
        <v>45240</v>
      </c>
      <c r="P810" t="s">
        <v>471</v>
      </c>
      <c r="Q810" t="s">
        <v>474</v>
      </c>
      <c r="R810">
        <v>58.85</v>
      </c>
      <c r="S810">
        <v>33.625999999999998</v>
      </c>
      <c r="V810" s="17"/>
      <c r="X810" s="12"/>
      <c r="Y810" s="10"/>
    </row>
    <row r="811" spans="2:41" x14ac:dyDescent="0.25">
      <c r="B811" s="12"/>
      <c r="C811" s="10"/>
      <c r="N811" t="s">
        <v>1556</v>
      </c>
      <c r="O811" s="196">
        <v>45270</v>
      </c>
      <c r="P811" t="s">
        <v>471</v>
      </c>
      <c r="Q811" t="s">
        <v>474</v>
      </c>
      <c r="R811">
        <v>59.2</v>
      </c>
      <c r="S811">
        <v>33.826000000000001</v>
      </c>
      <c r="V811" s="17"/>
      <c r="X811" s="12"/>
      <c r="Y811" s="10"/>
    </row>
    <row r="812" spans="2:41" x14ac:dyDescent="0.25">
      <c r="B812" s="12"/>
      <c r="C812" s="10"/>
      <c r="N812" t="s">
        <v>1556</v>
      </c>
      <c r="O812" s="197" t="s">
        <v>1558</v>
      </c>
      <c r="P812" t="s">
        <v>471</v>
      </c>
      <c r="Q812" t="s">
        <v>474</v>
      </c>
      <c r="R812">
        <v>71.61</v>
      </c>
      <c r="S812">
        <v>40.917999999999999</v>
      </c>
      <c r="V812" s="17"/>
      <c r="X812" s="12"/>
      <c r="Y812" s="10"/>
    </row>
    <row r="813" spans="2:41" x14ac:dyDescent="0.25">
      <c r="B813" s="12"/>
      <c r="C813" s="10"/>
      <c r="N813" t="s">
        <v>1556</v>
      </c>
      <c r="O813" s="197" t="s">
        <v>1559</v>
      </c>
      <c r="P813" t="s">
        <v>471</v>
      </c>
      <c r="Q813" t="s">
        <v>474</v>
      </c>
      <c r="R813">
        <v>66.040000000000006</v>
      </c>
      <c r="S813">
        <v>37.74</v>
      </c>
      <c r="V813" s="17"/>
      <c r="X813" s="12"/>
      <c r="Y813" s="10"/>
      <c r="AB813" t="s">
        <v>22</v>
      </c>
      <c r="AC813" t="s">
        <v>21</v>
      </c>
    </row>
    <row r="814" spans="2:41" x14ac:dyDescent="0.25">
      <c r="B814" s="12"/>
      <c r="C814" s="10"/>
      <c r="R814">
        <f>SUM(R807:R813)</f>
        <v>413.60400000000004</v>
      </c>
      <c r="V814" s="17"/>
      <c r="X814" s="12"/>
      <c r="Y814" s="10"/>
      <c r="AC814" s="1" t="s">
        <v>19</v>
      </c>
    </row>
    <row r="815" spans="2:41" x14ac:dyDescent="0.25">
      <c r="B815" s="15" t="s">
        <v>18</v>
      </c>
      <c r="C815" s="16">
        <f>SUM(C797:C814)</f>
        <v>413.60400000000004</v>
      </c>
      <c r="D815" t="s">
        <v>22</v>
      </c>
      <c r="E815" t="s">
        <v>21</v>
      </c>
      <c r="V815" s="17"/>
      <c r="X815" s="15" t="s">
        <v>18</v>
      </c>
      <c r="Y815" s="16">
        <f>SUM(Y797:Y814)</f>
        <v>240.01</v>
      </c>
    </row>
    <row r="816" spans="2:41" x14ac:dyDescent="0.25">
      <c r="E816" s="1" t="s">
        <v>19</v>
      </c>
      <c r="V816" s="17"/>
      <c r="AA816" s="1"/>
    </row>
    <row r="817" spans="8:31" x14ac:dyDescent="0.25">
      <c r="V817" s="17"/>
    </row>
    <row r="818" spans="8:31" x14ac:dyDescent="0.25">
      <c r="V818" s="17"/>
    </row>
    <row r="819" spans="8:31" x14ac:dyDescent="0.25">
      <c r="V819" s="17"/>
    </row>
    <row r="820" spans="8:31" x14ac:dyDescent="0.25">
      <c r="V820" s="17"/>
    </row>
    <row r="821" spans="8:31" x14ac:dyDescent="0.25">
      <c r="V821" s="17"/>
    </row>
    <row r="822" spans="8:31" x14ac:dyDescent="0.25">
      <c r="V822" s="17"/>
    </row>
    <row r="823" spans="8:31" x14ac:dyDescent="0.25">
      <c r="V823" s="17"/>
    </row>
    <row r="824" spans="8:31" x14ac:dyDescent="0.25">
      <c r="V824" s="17"/>
    </row>
    <row r="825" spans="8:31" x14ac:dyDescent="0.25">
      <c r="V825" s="17"/>
    </row>
    <row r="826" spans="8:31" x14ac:dyDescent="0.25">
      <c r="V826" s="17"/>
    </row>
    <row r="827" spans="8:31" x14ac:dyDescent="0.25">
      <c r="V827" s="17"/>
    </row>
    <row r="828" spans="8:31" x14ac:dyDescent="0.25">
      <c r="V828" s="17"/>
    </row>
    <row r="829" spans="8:31" x14ac:dyDescent="0.25">
      <c r="V829" s="17"/>
    </row>
    <row r="830" spans="8:31" x14ac:dyDescent="0.25">
      <c r="V830" s="17"/>
      <c r="AC830" s="224" t="s">
        <v>29</v>
      </c>
      <c r="AD830" s="224"/>
      <c r="AE830" s="224"/>
    </row>
    <row r="831" spans="8:31" x14ac:dyDescent="0.25">
      <c r="H831" s="225" t="s">
        <v>28</v>
      </c>
      <c r="I831" s="225"/>
      <c r="J831" s="225"/>
      <c r="V831" s="17"/>
      <c r="AC831" s="224"/>
      <c r="AD831" s="224"/>
      <c r="AE831" s="224"/>
    </row>
    <row r="832" spans="8:31" x14ac:dyDescent="0.25">
      <c r="H832" s="225"/>
      <c r="I832" s="225"/>
      <c r="J832" s="225"/>
      <c r="V832" s="17"/>
      <c r="AC832" s="224"/>
      <c r="AD832" s="224"/>
      <c r="AE832" s="224"/>
    </row>
    <row r="833" spans="2:41" x14ac:dyDescent="0.25">
      <c r="V833" s="17"/>
    </row>
    <row r="834" spans="2:41" x14ac:dyDescent="0.25">
      <c r="V834" s="17"/>
    </row>
    <row r="835" spans="2:41" ht="23.25" x14ac:dyDescent="0.35">
      <c r="B835" s="22" t="s">
        <v>71</v>
      </c>
      <c r="V835" s="17"/>
      <c r="X835" s="22" t="s">
        <v>71</v>
      </c>
    </row>
    <row r="836" spans="2:41" ht="23.25" x14ac:dyDescent="0.35">
      <c r="B836" s="23" t="s">
        <v>32</v>
      </c>
      <c r="C836" s="20">
        <f>IF(X788="PAGADO",0,Y793)</f>
        <v>1198.0259999999998</v>
      </c>
      <c r="E836" s="226" t="s">
        <v>20</v>
      </c>
      <c r="F836" s="226"/>
      <c r="G836" s="226"/>
      <c r="H836" s="226"/>
      <c r="V836" s="17"/>
      <c r="X836" s="23" t="s">
        <v>32</v>
      </c>
      <c r="Y836" s="20">
        <f>IF(B836="PAGADO",0,C841)</f>
        <v>1555.4219999999998</v>
      </c>
      <c r="AA836" s="226" t="s">
        <v>20</v>
      </c>
      <c r="AB836" s="226"/>
      <c r="AC836" s="226"/>
      <c r="AD836" s="226"/>
    </row>
    <row r="837" spans="2:41" x14ac:dyDescent="0.25">
      <c r="B837" s="1" t="s">
        <v>0</v>
      </c>
      <c r="C837" s="19">
        <f>H852</f>
        <v>1240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1710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 x14ac:dyDescent="0.25">
      <c r="C838" s="20"/>
      <c r="E838" s="4">
        <v>45215</v>
      </c>
      <c r="F838" s="3" t="s">
        <v>412</v>
      </c>
      <c r="G838" s="3" t="s">
        <v>200</v>
      </c>
      <c r="H838" s="5">
        <v>200</v>
      </c>
      <c r="N838" s="25">
        <v>45231</v>
      </c>
      <c r="O838" s="3" t="s">
        <v>1616</v>
      </c>
      <c r="P838" s="3"/>
      <c r="Q838" s="3"/>
      <c r="R838" s="18">
        <v>400</v>
      </c>
      <c r="S838" s="3"/>
      <c r="V838" s="17"/>
      <c r="Y838" s="20"/>
      <c r="AA838" s="4">
        <v>45189</v>
      </c>
      <c r="AB838" s="3" t="s">
        <v>516</v>
      </c>
      <c r="AC838" s="3" t="s">
        <v>260</v>
      </c>
      <c r="AD838" s="5">
        <v>160</v>
      </c>
      <c r="AJ838" s="25">
        <v>45238</v>
      </c>
      <c r="AK838" s="3" t="s">
        <v>431</v>
      </c>
      <c r="AL838" s="3"/>
      <c r="AM838" s="3"/>
      <c r="AN838" s="18">
        <v>150</v>
      </c>
      <c r="AO838" s="3"/>
    </row>
    <row r="839" spans="2:41" x14ac:dyDescent="0.25">
      <c r="B839" s="1" t="s">
        <v>24</v>
      </c>
      <c r="C839" s="19">
        <f>IF(C836&gt;0,C836+C837,C837)</f>
        <v>2438.0259999999998</v>
      </c>
      <c r="E839" s="4">
        <v>45217</v>
      </c>
      <c r="F839" s="3" t="s">
        <v>412</v>
      </c>
      <c r="G839" s="3" t="s">
        <v>200</v>
      </c>
      <c r="H839" s="5">
        <v>200</v>
      </c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IF(Y836&gt;0,Y837+Y836,Y837)</f>
        <v>3265.4219999999996</v>
      </c>
      <c r="AA839" s="4">
        <v>45213</v>
      </c>
      <c r="AB839" s="3" t="s">
        <v>1237</v>
      </c>
      <c r="AC839" s="3" t="s">
        <v>203</v>
      </c>
      <c r="AD839" s="5">
        <v>540</v>
      </c>
      <c r="AJ839" s="25">
        <v>45238</v>
      </c>
      <c r="AK839" s="3" t="s">
        <v>1652</v>
      </c>
      <c r="AL839" s="3"/>
      <c r="AM839" s="3"/>
      <c r="AN839" s="159">
        <v>59.1</v>
      </c>
      <c r="AO839" s="3"/>
    </row>
    <row r="840" spans="2:41" x14ac:dyDescent="0.25">
      <c r="B840" s="1" t="s">
        <v>9</v>
      </c>
      <c r="C840" s="20">
        <f>C863</f>
        <v>882.60400000000004</v>
      </c>
      <c r="E840" s="4">
        <v>45211</v>
      </c>
      <c r="F840" s="3" t="s">
        <v>199</v>
      </c>
      <c r="G840" s="3" t="s">
        <v>170</v>
      </c>
      <c r="H840" s="5">
        <v>330</v>
      </c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Y863</f>
        <v>316.86</v>
      </c>
      <c r="AA840" s="4">
        <v>45216</v>
      </c>
      <c r="AB840" s="3" t="s">
        <v>1206</v>
      </c>
      <c r="AC840" s="3" t="s">
        <v>1212</v>
      </c>
      <c r="AD840" s="5">
        <v>285</v>
      </c>
      <c r="AJ840" s="3"/>
      <c r="AK840" s="3"/>
      <c r="AL840" s="3"/>
      <c r="AM840" s="3"/>
      <c r="AN840" s="18"/>
      <c r="AO840" s="3"/>
    </row>
    <row r="841" spans="2:41" x14ac:dyDescent="0.25">
      <c r="B841" s="6" t="s">
        <v>25</v>
      </c>
      <c r="C841" s="21">
        <f>C839-C840</f>
        <v>1555.4219999999998</v>
      </c>
      <c r="E841" s="4">
        <v>45169</v>
      </c>
      <c r="F841" s="3" t="s">
        <v>168</v>
      </c>
      <c r="G841" s="3" t="s">
        <v>170</v>
      </c>
      <c r="H841" s="5">
        <v>380</v>
      </c>
      <c r="N841" s="3"/>
      <c r="O841" s="3"/>
      <c r="P841" s="3"/>
      <c r="Q841" s="3"/>
      <c r="R841" s="18"/>
      <c r="S841" s="3"/>
      <c r="V841" s="17"/>
      <c r="X841" s="6" t="s">
        <v>8</v>
      </c>
      <c r="Y841" s="21">
        <f>Y839-Y840</f>
        <v>2948.5619999999994</v>
      </c>
      <c r="AA841" s="4">
        <v>45224</v>
      </c>
      <c r="AB841" s="3" t="s">
        <v>1206</v>
      </c>
      <c r="AC841" s="3" t="s">
        <v>1209</v>
      </c>
      <c r="AD841" s="5">
        <v>285</v>
      </c>
      <c r="AJ841" s="3"/>
      <c r="AK841" s="3"/>
      <c r="AL841" s="3"/>
      <c r="AM841" s="3"/>
      <c r="AN841" s="18"/>
      <c r="AO841" s="3"/>
    </row>
    <row r="842" spans="2:41" ht="26.25" x14ac:dyDescent="0.4">
      <c r="B842" s="227" t="str">
        <f>IF(C841&lt;0,"NO PAGAR","COBRAR")</f>
        <v>COBRAR</v>
      </c>
      <c r="C842" s="227"/>
      <c r="E842" s="4">
        <v>45159</v>
      </c>
      <c r="F842" s="3" t="s">
        <v>1460</v>
      </c>
      <c r="G842" s="3" t="s">
        <v>200</v>
      </c>
      <c r="H842" s="5">
        <v>130</v>
      </c>
      <c r="N842" s="3"/>
      <c r="O842" s="3"/>
      <c r="P842" s="3"/>
      <c r="Q842" s="3"/>
      <c r="R842" s="18"/>
      <c r="S842" s="3"/>
      <c r="V842" s="17"/>
      <c r="X842" s="227" t="str">
        <f>IF(Y841&lt;0,"NO PAGAR","COBRAR")</f>
        <v>COBRAR</v>
      </c>
      <c r="Y842" s="227"/>
      <c r="AA842" s="4">
        <v>45239</v>
      </c>
      <c r="AB842" s="3" t="s">
        <v>1662</v>
      </c>
      <c r="AC842" s="3"/>
      <c r="AD842" s="5">
        <v>270</v>
      </c>
      <c r="AJ842" s="3"/>
      <c r="AK842" s="3"/>
      <c r="AL842" s="3"/>
      <c r="AM842" s="3"/>
      <c r="AN842" s="18"/>
      <c r="AO842" s="3"/>
    </row>
    <row r="843" spans="2:41" x14ac:dyDescent="0.25">
      <c r="B843" s="219" t="s">
        <v>9</v>
      </c>
      <c r="C843" s="22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219" t="s">
        <v>9</v>
      </c>
      <c r="Y843" s="220"/>
      <c r="AA843" s="4">
        <v>45240</v>
      </c>
      <c r="AB843" s="3" t="s">
        <v>1663</v>
      </c>
      <c r="AC843" s="3"/>
      <c r="AD843" s="5">
        <v>170</v>
      </c>
      <c r="AJ843" s="3"/>
      <c r="AK843" s="3"/>
      <c r="AL843" s="3"/>
      <c r="AM843" s="3"/>
      <c r="AN843" s="18"/>
      <c r="AO843" s="3"/>
    </row>
    <row r="844" spans="2:41" x14ac:dyDescent="0.25">
      <c r="B844" s="9" t="str">
        <f>IF(C877&lt;0,"SALDO A FAVOR","SALDO ADELANTAD0'")</f>
        <v>SALDO ADELANTAD0'</v>
      </c>
      <c r="C844" s="10" t="b">
        <f>IF(Y793&lt;=0,Y793*-1)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str">
        <f>IF(C841&lt;0,"SALDO ADELANTADO","SALDO A FAVOR'")</f>
        <v>SALDO A FAVOR'</v>
      </c>
      <c r="Y844" s="10" t="b">
        <f>IF(C841&lt;=0,C841*-1)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10</v>
      </c>
      <c r="C845" s="10">
        <f>R854</f>
        <v>400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209.1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11</v>
      </c>
      <c r="C846" s="10">
        <v>150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59">
        <v>59.1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1790</v>
      </c>
      <c r="Y851" s="10">
        <v>48.66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1637</v>
      </c>
      <c r="C852" s="10">
        <f>R861</f>
        <v>332.60399999999998</v>
      </c>
      <c r="E852" s="221" t="s">
        <v>7</v>
      </c>
      <c r="F852" s="222"/>
      <c r="G852" s="223"/>
      <c r="H852" s="5">
        <f>SUM(H838:H851)</f>
        <v>1240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221" t="s">
        <v>7</v>
      </c>
      <c r="AB852" s="222"/>
      <c r="AC852" s="223"/>
      <c r="AD852" s="5">
        <f>SUM(AD838:AD851)</f>
        <v>1710</v>
      </c>
      <c r="AJ852" s="3"/>
      <c r="AK852" s="3"/>
      <c r="AL852" s="3"/>
      <c r="AM852" s="3"/>
      <c r="AN852" s="18"/>
      <c r="AO852" s="3"/>
    </row>
    <row r="853" spans="2:41" x14ac:dyDescent="0.25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 x14ac:dyDescent="0.25">
      <c r="B854" s="12"/>
      <c r="C854" s="10"/>
      <c r="N854" s="221" t="s">
        <v>7</v>
      </c>
      <c r="O854" s="222"/>
      <c r="P854" s="222"/>
      <c r="Q854" s="223"/>
      <c r="R854" s="18">
        <f>SUM(R838:R853)</f>
        <v>400</v>
      </c>
      <c r="S854" s="3"/>
      <c r="V854" s="17"/>
      <c r="X854" s="12"/>
      <c r="Y854" s="10"/>
      <c r="AJ854" s="221" t="s">
        <v>7</v>
      </c>
      <c r="AK854" s="222"/>
      <c r="AL854" s="222"/>
      <c r="AM854" s="223"/>
      <c r="AN854" s="18">
        <f>SUM(AN838:AN853)</f>
        <v>209.1</v>
      </c>
      <c r="AO854" s="3"/>
    </row>
    <row r="855" spans="2:41" x14ac:dyDescent="0.25">
      <c r="B855" s="12"/>
      <c r="C855" s="10"/>
      <c r="N855" s="125" t="s">
        <v>471</v>
      </c>
      <c r="O855" s="125" t="s">
        <v>465</v>
      </c>
      <c r="P855" s="126">
        <v>45215.575995370004</v>
      </c>
      <c r="Q855" s="127">
        <v>41.145000000000003</v>
      </c>
      <c r="R855" s="127">
        <v>72.004000000000005</v>
      </c>
      <c r="V855" s="17"/>
      <c r="X855" s="12"/>
      <c r="Y855" s="10"/>
    </row>
    <row r="856" spans="2:41" x14ac:dyDescent="0.25">
      <c r="B856" s="12"/>
      <c r="C856" s="10"/>
      <c r="N856" s="125" t="s">
        <v>471</v>
      </c>
      <c r="O856" s="125" t="s">
        <v>468</v>
      </c>
      <c r="P856" s="126">
        <v>45216.859444440001</v>
      </c>
      <c r="Q856" s="127">
        <v>22.632999999999999</v>
      </c>
      <c r="R856" s="127">
        <v>39.61</v>
      </c>
      <c r="V856" s="17"/>
      <c r="X856" s="12"/>
      <c r="Y856" s="10"/>
    </row>
    <row r="857" spans="2:41" x14ac:dyDescent="0.25">
      <c r="B857" s="12"/>
      <c r="C857" s="10"/>
      <c r="E857" s="14"/>
      <c r="N857" s="125" t="s">
        <v>471</v>
      </c>
      <c r="O857" s="125" t="s">
        <v>468</v>
      </c>
      <c r="P857" s="126">
        <v>45218.390509260003</v>
      </c>
      <c r="Q857" s="127">
        <v>39.518999999999998</v>
      </c>
      <c r="R857" s="127">
        <v>69.16</v>
      </c>
      <c r="V857" s="17"/>
      <c r="X857" s="12"/>
      <c r="Y857" s="10"/>
      <c r="AA857" s="14"/>
    </row>
    <row r="858" spans="2:41" x14ac:dyDescent="0.25">
      <c r="B858" s="12"/>
      <c r="C858" s="10"/>
      <c r="N858" s="125" t="s">
        <v>471</v>
      </c>
      <c r="O858" s="125" t="s">
        <v>468</v>
      </c>
      <c r="P858" s="126">
        <v>45224.774953699998</v>
      </c>
      <c r="Q858" s="127">
        <v>25.748000000000001</v>
      </c>
      <c r="R858" s="127">
        <v>45.06</v>
      </c>
      <c r="V858" s="17"/>
      <c r="X858" s="12"/>
      <c r="Y858" s="10"/>
    </row>
    <row r="859" spans="2:41" x14ac:dyDescent="0.25">
      <c r="B859" s="12"/>
      <c r="C859" s="10"/>
      <c r="N859" s="125" t="s">
        <v>471</v>
      </c>
      <c r="O859" s="125" t="s">
        <v>468</v>
      </c>
      <c r="P859" s="126">
        <v>45226.412905090001</v>
      </c>
      <c r="Q859" s="127">
        <v>32.576000000000001</v>
      </c>
      <c r="R859" s="127">
        <v>57.01</v>
      </c>
      <c r="V859" s="17"/>
      <c r="X859" s="12"/>
      <c r="Y859" s="10"/>
    </row>
    <row r="860" spans="2:41" x14ac:dyDescent="0.25">
      <c r="B860" s="12"/>
      <c r="C860" s="10"/>
      <c r="N860" s="125" t="s">
        <v>471</v>
      </c>
      <c r="O860" s="125" t="s">
        <v>468</v>
      </c>
      <c r="P860" s="126">
        <v>45229.644525459997</v>
      </c>
      <c r="Q860" s="127">
        <v>28.431999999999999</v>
      </c>
      <c r="R860" s="127">
        <v>49.76</v>
      </c>
      <c r="V860" s="17"/>
      <c r="X860" s="12"/>
      <c r="Y860" s="10"/>
    </row>
    <row r="861" spans="2:41" x14ac:dyDescent="0.25">
      <c r="B861" s="12"/>
      <c r="C861" s="10"/>
      <c r="R861" s="187">
        <f>SUM(R855:R860)</f>
        <v>332.60399999999998</v>
      </c>
      <c r="V861" s="17"/>
      <c r="X861" s="12"/>
      <c r="Y861" s="10"/>
    </row>
    <row r="862" spans="2:41" x14ac:dyDescent="0.25">
      <c r="B862" s="11"/>
      <c r="C862" s="10"/>
      <c r="V862" s="17"/>
      <c r="X862" s="11"/>
      <c r="Y862" s="10"/>
    </row>
    <row r="863" spans="2:41" x14ac:dyDescent="0.25">
      <c r="B863" s="15" t="s">
        <v>18</v>
      </c>
      <c r="C863" s="16">
        <f>SUM(C844:C862)</f>
        <v>882.60400000000004</v>
      </c>
      <c r="V863" s="17"/>
      <c r="X863" s="15" t="s">
        <v>18</v>
      </c>
      <c r="Y863" s="16">
        <f>SUM(Y844:Y862)</f>
        <v>316.86</v>
      </c>
    </row>
    <row r="864" spans="2:41" x14ac:dyDescent="0.25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 x14ac:dyDescent="0.25">
      <c r="E865" s="1" t="s">
        <v>19</v>
      </c>
      <c r="V865" s="17"/>
      <c r="AA865" s="1" t="s">
        <v>19</v>
      </c>
    </row>
    <row r="866" spans="1:43" x14ac:dyDescent="0.25">
      <c r="V866" s="17"/>
    </row>
    <row r="867" spans="1:43" x14ac:dyDescent="0.25">
      <c r="V867" s="17"/>
    </row>
    <row r="868" spans="1:43" x14ac:dyDescent="0.25">
      <c r="V868" s="17"/>
    </row>
    <row r="869" spans="1:43" x14ac:dyDescent="0.25">
      <c r="V869" s="17"/>
    </row>
    <row r="870" spans="1:43" x14ac:dyDescent="0.25">
      <c r="V870" s="17"/>
    </row>
    <row r="871" spans="1:43" x14ac:dyDescent="0.25">
      <c r="V871" s="17"/>
    </row>
    <row r="872" spans="1:43" x14ac:dyDescent="0.25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 x14ac:dyDescent="0.25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 x14ac:dyDescent="0.25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 x14ac:dyDescent="0.25">
      <c r="V875" s="17"/>
    </row>
    <row r="876" spans="1:43" x14ac:dyDescent="0.25">
      <c r="H876" s="225" t="s">
        <v>30</v>
      </c>
      <c r="I876" s="225"/>
      <c r="J876" s="225"/>
      <c r="V876" s="17"/>
      <c r="AA876" s="225" t="s">
        <v>31</v>
      </c>
      <c r="AB876" s="225"/>
      <c r="AC876" s="225"/>
    </row>
    <row r="877" spans="1:43" x14ac:dyDescent="0.25">
      <c r="H877" s="225"/>
      <c r="I877" s="225"/>
      <c r="J877" s="225"/>
      <c r="V877" s="17"/>
      <c r="AA877" s="225"/>
      <c r="AB877" s="225"/>
      <c r="AC877" s="225"/>
    </row>
    <row r="878" spans="1:43" ht="23.25" x14ac:dyDescent="0.35">
      <c r="B878" s="24" t="s">
        <v>73</v>
      </c>
      <c r="V878" s="17"/>
      <c r="X878" s="22" t="s">
        <v>71</v>
      </c>
    </row>
    <row r="879" spans="1:43" ht="23.25" x14ac:dyDescent="0.35">
      <c r="B879" s="23" t="s">
        <v>130</v>
      </c>
      <c r="C879" s="20">
        <f>IF(X836="PAGADO",0,C841)</f>
        <v>1555.4219999999998</v>
      </c>
      <c r="E879" s="226" t="s">
        <v>433</v>
      </c>
      <c r="F879" s="226"/>
      <c r="G879" s="226"/>
      <c r="H879" s="226"/>
      <c r="O879" s="226" t="s">
        <v>10</v>
      </c>
      <c r="P879" s="226"/>
      <c r="Q879" s="226"/>
      <c r="V879" s="17"/>
      <c r="X879" s="23" t="s">
        <v>32</v>
      </c>
      <c r="Y879" s="20">
        <f>IF(B879="PAGADO",0,C884)</f>
        <v>0</v>
      </c>
      <c r="AA879" s="226" t="s">
        <v>433</v>
      </c>
      <c r="AB879" s="226"/>
      <c r="AC879" s="226"/>
      <c r="AD879" s="226"/>
    </row>
    <row r="880" spans="1:43" x14ac:dyDescent="0.25">
      <c r="B880" s="1" t="s">
        <v>0</v>
      </c>
      <c r="C880" s="19">
        <f>H895</f>
        <v>1970.56</v>
      </c>
      <c r="E880" s="2" t="s">
        <v>1</v>
      </c>
      <c r="F880" s="2" t="s">
        <v>2</v>
      </c>
      <c r="G880" s="2" t="s">
        <v>3</v>
      </c>
      <c r="H880" s="2" t="s">
        <v>4</v>
      </c>
      <c r="N880" s="2" t="s">
        <v>1</v>
      </c>
      <c r="O880" s="2" t="s">
        <v>5</v>
      </c>
      <c r="P880" s="2" t="s">
        <v>4</v>
      </c>
      <c r="Q880" s="2" t="s">
        <v>6</v>
      </c>
      <c r="R880" s="2" t="s">
        <v>7</v>
      </c>
      <c r="S880" s="3"/>
      <c r="V880" s="17"/>
      <c r="X880" s="1" t="s">
        <v>0</v>
      </c>
      <c r="Y880" s="19">
        <f>AD895</f>
        <v>930</v>
      </c>
      <c r="AA880" s="2" t="s">
        <v>1</v>
      </c>
      <c r="AB880" s="2" t="s">
        <v>2</v>
      </c>
      <c r="AC880" s="2" t="s">
        <v>3</v>
      </c>
      <c r="AD880" s="2" t="s">
        <v>4</v>
      </c>
      <c r="AJ880" s="2" t="s">
        <v>1</v>
      </c>
      <c r="AK880" s="2" t="s">
        <v>5</v>
      </c>
      <c r="AL880" s="2" t="s">
        <v>4</v>
      </c>
      <c r="AM880" s="2" t="s">
        <v>6</v>
      </c>
      <c r="AN880" s="2" t="s">
        <v>7</v>
      </c>
      <c r="AO880" s="3"/>
    </row>
    <row r="881" spans="2:41" x14ac:dyDescent="0.25">
      <c r="C881" s="20"/>
      <c r="E881" s="4">
        <v>45225</v>
      </c>
      <c r="F881" s="3" t="s">
        <v>1202</v>
      </c>
      <c r="G881" s="3" t="s">
        <v>152</v>
      </c>
      <c r="H881" s="5">
        <v>160</v>
      </c>
      <c r="N881" s="25">
        <v>45244</v>
      </c>
      <c r="O881" s="3" t="s">
        <v>431</v>
      </c>
      <c r="P881" s="3"/>
      <c r="Q881" s="3"/>
      <c r="R881" s="18">
        <v>250</v>
      </c>
      <c r="S881" s="3"/>
      <c r="V881" s="17"/>
      <c r="Y881" s="20"/>
      <c r="AA881" s="4">
        <v>45245</v>
      </c>
      <c r="AB881" s="3" t="s">
        <v>1696</v>
      </c>
      <c r="AC881" s="3"/>
      <c r="AD881" s="5">
        <v>170</v>
      </c>
      <c r="AJ881" s="25">
        <v>45250</v>
      </c>
      <c r="AK881" s="3" t="s">
        <v>1096</v>
      </c>
      <c r="AL881" s="3"/>
      <c r="AM881" s="3"/>
      <c r="AN881" s="18">
        <v>100</v>
      </c>
      <c r="AO881" s="3"/>
    </row>
    <row r="882" spans="2:41" x14ac:dyDescent="0.25">
      <c r="B882" s="1" t="s">
        <v>24</v>
      </c>
      <c r="C882" s="19">
        <f>IF(C879&gt;0,C879+C880,C880)</f>
        <v>3525.982</v>
      </c>
      <c r="E882" s="4">
        <v>45244</v>
      </c>
      <c r="F882" s="3" t="s">
        <v>1666</v>
      </c>
      <c r="G882" s="3"/>
      <c r="H882" s="5">
        <v>100</v>
      </c>
      <c r="N882" s="3"/>
      <c r="O882" s="3"/>
      <c r="P882" s="3"/>
      <c r="Q882" s="3"/>
      <c r="R882" s="18"/>
      <c r="S882" s="3"/>
      <c r="V882" s="17"/>
      <c r="X882" s="1" t="s">
        <v>24</v>
      </c>
      <c r="Y882" s="19">
        <f>IF(Y879&gt;0,Y879+Y880,Y880)</f>
        <v>930</v>
      </c>
      <c r="AA882" s="4">
        <v>45247</v>
      </c>
      <c r="AB882" s="3" t="s">
        <v>1697</v>
      </c>
      <c r="AC882" s="3"/>
      <c r="AD882" s="5">
        <v>120</v>
      </c>
      <c r="AJ882" s="3"/>
      <c r="AK882" s="3"/>
      <c r="AL882" s="3"/>
      <c r="AM882" s="3"/>
      <c r="AN882" s="18"/>
      <c r="AO882" s="3"/>
    </row>
    <row r="883" spans="2:41" x14ac:dyDescent="0.25">
      <c r="B883" s="1" t="s">
        <v>9</v>
      </c>
      <c r="C883" s="20">
        <f>C906</f>
        <v>250</v>
      </c>
      <c r="E883" s="4">
        <v>45205</v>
      </c>
      <c r="F883" s="3" t="s">
        <v>1671</v>
      </c>
      <c r="G883" s="3" t="s">
        <v>516</v>
      </c>
      <c r="H883" s="5">
        <v>156.69999999999999</v>
      </c>
      <c r="N883" s="3"/>
      <c r="O883" s="3"/>
      <c r="P883" s="3"/>
      <c r="Q883" s="3"/>
      <c r="R883" s="18"/>
      <c r="S883" s="3"/>
      <c r="V883" s="17"/>
      <c r="X883" s="1" t="s">
        <v>9</v>
      </c>
      <c r="Y883" s="20">
        <f>Y906</f>
        <v>464.47900000000004</v>
      </c>
      <c r="AA883" s="4">
        <v>45247</v>
      </c>
      <c r="AB883" s="3" t="s">
        <v>1698</v>
      </c>
      <c r="AC883" s="3"/>
      <c r="AD883" s="5">
        <v>100</v>
      </c>
      <c r="AJ883" s="3"/>
      <c r="AK883" s="3"/>
      <c r="AL883" s="3"/>
      <c r="AM883" s="3"/>
      <c r="AN883" s="18"/>
      <c r="AO883" s="3"/>
    </row>
    <row r="884" spans="2:41" x14ac:dyDescent="0.25">
      <c r="B884" s="6" t="s">
        <v>26</v>
      </c>
      <c r="C884" s="21">
        <f>C882-C883</f>
        <v>3275.982</v>
      </c>
      <c r="E884" s="4">
        <v>45208</v>
      </c>
      <c r="F884" s="3" t="s">
        <v>722</v>
      </c>
      <c r="G884" s="3" t="s">
        <v>518</v>
      </c>
      <c r="H884" s="5">
        <v>225.82</v>
      </c>
      <c r="N884" s="3"/>
      <c r="O884" s="3"/>
      <c r="P884" s="3"/>
      <c r="Q884" s="3"/>
      <c r="R884" s="18"/>
      <c r="S884" s="3"/>
      <c r="V884" s="17"/>
      <c r="X884" s="6" t="s">
        <v>27</v>
      </c>
      <c r="Y884" s="21">
        <f>Y882-Y883</f>
        <v>465.52099999999996</v>
      </c>
      <c r="AA884" s="4">
        <v>45175</v>
      </c>
      <c r="AB884" s="3" t="s">
        <v>144</v>
      </c>
      <c r="AC884" s="3" t="s">
        <v>169</v>
      </c>
      <c r="AD884" s="5">
        <v>170</v>
      </c>
      <c r="AJ884" s="3"/>
      <c r="AK884" s="3"/>
      <c r="AL884" s="3"/>
      <c r="AM884" s="3"/>
      <c r="AN884" s="18"/>
      <c r="AO884" s="3"/>
    </row>
    <row r="885" spans="2:41" ht="23.25" x14ac:dyDescent="0.35">
      <c r="B885" s="6"/>
      <c r="C885" s="7"/>
      <c r="E885" s="4">
        <v>45218</v>
      </c>
      <c r="F885" s="25" t="s">
        <v>722</v>
      </c>
      <c r="G885" s="3" t="s">
        <v>290</v>
      </c>
      <c r="H885" s="5">
        <v>158.04</v>
      </c>
      <c r="N885" s="3"/>
      <c r="O885" s="3"/>
      <c r="P885" s="3"/>
      <c r="Q885" s="3"/>
      <c r="R885" s="18"/>
      <c r="S885" s="3"/>
      <c r="V885" s="17"/>
      <c r="X885" s="228" t="str">
        <f>IF(Y884&lt;0,"NO PAGAR","COBRAR'")</f>
        <v>COBRAR'</v>
      </c>
      <c r="Y885" s="228"/>
      <c r="AA885" s="4">
        <v>45197</v>
      </c>
      <c r="AB885" s="3" t="s">
        <v>1700</v>
      </c>
      <c r="AC885" s="3" t="s">
        <v>152</v>
      </c>
      <c r="AD885" s="5">
        <v>230</v>
      </c>
      <c r="AJ885" s="3"/>
      <c r="AK885" s="3"/>
      <c r="AL885" s="3"/>
      <c r="AM885" s="3"/>
      <c r="AN885" s="18"/>
      <c r="AO885" s="3"/>
    </row>
    <row r="886" spans="2:41" ht="23.25" x14ac:dyDescent="0.35">
      <c r="B886" s="228" t="str">
        <f>IF(C884&lt;0,"NO PAGAR","COBRAR'")</f>
        <v>COBRAR'</v>
      </c>
      <c r="C886" s="228"/>
      <c r="E886" s="4">
        <v>45219</v>
      </c>
      <c r="F886" s="3" t="s">
        <v>412</v>
      </c>
      <c r="G886" s="3" t="s">
        <v>200</v>
      </c>
      <c r="H886" s="5">
        <v>150</v>
      </c>
      <c r="N886" s="3"/>
      <c r="O886" s="3"/>
      <c r="P886" s="3"/>
      <c r="Q886" s="3"/>
      <c r="R886" s="18"/>
      <c r="S886" s="3"/>
      <c r="V886" s="17"/>
      <c r="X886" s="6"/>
      <c r="Y886" s="8"/>
      <c r="AA886" s="4">
        <v>45198</v>
      </c>
      <c r="AB886" s="3" t="s">
        <v>1530</v>
      </c>
      <c r="AC886" s="3" t="s">
        <v>200</v>
      </c>
      <c r="AD886" s="5">
        <v>140</v>
      </c>
      <c r="AJ886" s="3"/>
      <c r="AK886" s="3"/>
      <c r="AL886" s="3"/>
      <c r="AM886" s="3"/>
      <c r="AN886" s="18"/>
      <c r="AO886" s="3"/>
    </row>
    <row r="887" spans="2:41" x14ac:dyDescent="0.25">
      <c r="B887" s="219" t="s">
        <v>9</v>
      </c>
      <c r="C887" s="220"/>
      <c r="E887" s="4">
        <v>45222</v>
      </c>
      <c r="F887" s="3" t="s">
        <v>412</v>
      </c>
      <c r="G887" s="3" t="s">
        <v>200</v>
      </c>
      <c r="H887" s="5">
        <v>200</v>
      </c>
      <c r="N887" s="3"/>
      <c r="O887" s="3"/>
      <c r="P887" s="3"/>
      <c r="Q887" s="3"/>
      <c r="R887" s="18"/>
      <c r="S887" s="3"/>
      <c r="V887" s="17"/>
      <c r="X887" s="219" t="s">
        <v>9</v>
      </c>
      <c r="Y887" s="2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9" t="str">
        <f>IF(Y841&lt;0,"SALDO ADELANTADO","SALDO A FAVOR '")</f>
        <v>SALDO A FAVOR '</v>
      </c>
      <c r="C888" s="10" t="b">
        <f>IF(Y841&lt;=0,Y841*-1)</f>
        <v>0</v>
      </c>
      <c r="E888" s="4">
        <v>45229</v>
      </c>
      <c r="F888" s="3" t="s">
        <v>412</v>
      </c>
      <c r="G888" s="3" t="s">
        <v>200</v>
      </c>
      <c r="H888" s="5">
        <v>150</v>
      </c>
      <c r="N888" s="3"/>
      <c r="O888" s="3"/>
      <c r="P888" s="3"/>
      <c r="Q888" s="3"/>
      <c r="R888" s="18"/>
      <c r="S888" s="3"/>
      <c r="V888" s="17"/>
      <c r="X888" s="9" t="str">
        <f>IF(C884&lt;0,"SALDO ADELANTADO","SALDO A FAVOR'")</f>
        <v>SALDO A FAVOR'</v>
      </c>
      <c r="Y888" s="10" t="b">
        <f>IF(C884&lt;=0,C884*-1)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10</v>
      </c>
      <c r="C889" s="10">
        <f>R897</f>
        <v>250</v>
      </c>
      <c r="E889" s="4">
        <v>45190</v>
      </c>
      <c r="F889" s="3" t="s">
        <v>1679</v>
      </c>
      <c r="G889" s="3" t="s">
        <v>1680</v>
      </c>
      <c r="H889" s="5">
        <v>540</v>
      </c>
      <c r="N889" s="3"/>
      <c r="O889" s="3"/>
      <c r="P889" s="3"/>
      <c r="Q889" s="3"/>
      <c r="R889" s="18"/>
      <c r="S889" s="3"/>
      <c r="V889" s="17"/>
      <c r="X889" s="11" t="s">
        <v>10</v>
      </c>
      <c r="Y889" s="10">
        <f>AN897</f>
        <v>100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11</v>
      </c>
      <c r="C890" s="10"/>
      <c r="E890" s="4">
        <v>45170</v>
      </c>
      <c r="F890" s="3" t="s">
        <v>1681</v>
      </c>
      <c r="G890" s="3" t="s">
        <v>200</v>
      </c>
      <c r="H890" s="5">
        <v>130</v>
      </c>
      <c r="N890" s="3"/>
      <c r="O890" s="3"/>
      <c r="P890" s="3"/>
      <c r="Q890" s="3"/>
      <c r="R890" s="18"/>
      <c r="S890" s="3"/>
      <c r="V890" s="17"/>
      <c r="X890" s="11" t="s">
        <v>11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12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12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13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13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14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14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15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15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16</v>
      </c>
      <c r="C895" s="10"/>
      <c r="E895" s="221" t="s">
        <v>7</v>
      </c>
      <c r="F895" s="222"/>
      <c r="G895" s="223"/>
      <c r="H895" s="5">
        <f>SUM(H881:H894)</f>
        <v>1970.56</v>
      </c>
      <c r="N895" s="3"/>
      <c r="O895" s="3"/>
      <c r="P895" s="3"/>
      <c r="Q895" s="3"/>
      <c r="R895" s="18"/>
      <c r="S895" s="3"/>
      <c r="V895" s="17"/>
      <c r="X895" s="11" t="s">
        <v>16</v>
      </c>
      <c r="Y895" s="10"/>
      <c r="AA895" s="221" t="s">
        <v>7</v>
      </c>
      <c r="AB895" s="222"/>
      <c r="AC895" s="223"/>
      <c r="AD895" s="5">
        <f>SUM(AD881:AD894)</f>
        <v>930</v>
      </c>
      <c r="AJ895" s="3"/>
      <c r="AK895" s="3"/>
      <c r="AL895" s="3"/>
      <c r="AM895" s="3"/>
      <c r="AN895" s="18"/>
      <c r="AO895" s="3"/>
    </row>
    <row r="896" spans="2:41" x14ac:dyDescent="0.25">
      <c r="B896" s="11" t="s">
        <v>17</v>
      </c>
      <c r="C896" s="10"/>
      <c r="E896" s="13"/>
      <c r="F896" s="13"/>
      <c r="G896" s="13"/>
      <c r="N896" s="3"/>
      <c r="O896" s="3"/>
      <c r="P896" s="3"/>
      <c r="Q896" s="3"/>
      <c r="R896" s="18"/>
      <c r="S896" s="3"/>
      <c r="V896" s="17"/>
      <c r="X896" s="11" t="s">
        <v>17</v>
      </c>
      <c r="Y896" s="10">
        <f>AN905</f>
        <v>364.47900000000004</v>
      </c>
      <c r="AA896" s="13"/>
      <c r="AB896" s="13"/>
      <c r="AC896" s="13"/>
      <c r="AJ896" s="3"/>
      <c r="AK896" s="3"/>
      <c r="AL896" s="3"/>
      <c r="AM896" s="3"/>
      <c r="AN896" s="18"/>
      <c r="AO896" s="3"/>
    </row>
    <row r="897" spans="2:41" x14ac:dyDescent="0.25">
      <c r="B897" s="12"/>
      <c r="C897" s="10"/>
      <c r="N897" s="221" t="s">
        <v>7</v>
      </c>
      <c r="O897" s="222"/>
      <c r="P897" s="222"/>
      <c r="Q897" s="223"/>
      <c r="R897" s="18">
        <f>SUM(R881:R896)</f>
        <v>250</v>
      </c>
      <c r="S897" s="3"/>
      <c r="V897" s="17"/>
      <c r="X897" s="12"/>
      <c r="Y897" s="10"/>
      <c r="AJ897" s="221" t="s">
        <v>7</v>
      </c>
      <c r="AK897" s="222"/>
      <c r="AL897" s="222"/>
      <c r="AM897" s="223"/>
      <c r="AN897" s="18">
        <f>SUM(AN881:AN896)</f>
        <v>100</v>
      </c>
      <c r="AO897" s="3"/>
    </row>
    <row r="898" spans="2:41" x14ac:dyDescent="0.25">
      <c r="B898" s="12"/>
      <c r="C898" s="10"/>
      <c r="V898" s="17"/>
      <c r="X898" s="12"/>
      <c r="Y898" s="10"/>
      <c r="AJ898" t="s">
        <v>465</v>
      </c>
      <c r="AK898" t="s">
        <v>1556</v>
      </c>
      <c r="AL898" s="209">
        <v>45235</v>
      </c>
      <c r="AM898" t="s">
        <v>471</v>
      </c>
      <c r="AN898" s="210">
        <v>49.304000000000002</v>
      </c>
    </row>
    <row r="899" spans="2:41" x14ac:dyDescent="0.25">
      <c r="B899" s="12"/>
      <c r="C899" s="10"/>
      <c r="V899" s="17"/>
      <c r="X899" s="12"/>
      <c r="Y899" s="10"/>
      <c r="AJ899" t="s">
        <v>468</v>
      </c>
      <c r="AK899" t="s">
        <v>1556</v>
      </c>
      <c r="AL899" s="209">
        <v>45238</v>
      </c>
      <c r="AM899" t="s">
        <v>471</v>
      </c>
      <c r="AN899" s="210">
        <v>34</v>
      </c>
    </row>
    <row r="900" spans="2:41" x14ac:dyDescent="0.25">
      <c r="B900" s="12"/>
      <c r="C900" s="10"/>
      <c r="E900" s="14"/>
      <c r="V900" s="17"/>
      <c r="X900" s="12"/>
      <c r="Y900" s="10"/>
      <c r="AA900" s="14"/>
      <c r="AJ900" t="s">
        <v>550</v>
      </c>
      <c r="AK900" t="s">
        <v>1556</v>
      </c>
      <c r="AL900" s="209">
        <v>45239</v>
      </c>
      <c r="AM900" t="s">
        <v>471</v>
      </c>
      <c r="AN900" s="210">
        <v>40.200000000000003</v>
      </c>
    </row>
    <row r="901" spans="2:41" x14ac:dyDescent="0.25">
      <c r="B901" s="12"/>
      <c r="C901" s="10"/>
      <c r="V901" s="17"/>
      <c r="X901" s="12"/>
      <c r="Y901" s="10"/>
      <c r="AJ901" t="s">
        <v>465</v>
      </c>
      <c r="AK901" t="s">
        <v>1556</v>
      </c>
      <c r="AL901" s="209">
        <v>45239</v>
      </c>
      <c r="AM901" t="s">
        <v>471</v>
      </c>
      <c r="AN901" s="210">
        <v>77.891999999999996</v>
      </c>
    </row>
    <row r="902" spans="2:41" x14ac:dyDescent="0.25">
      <c r="B902" s="12"/>
      <c r="C902" s="10"/>
      <c r="V902" s="17"/>
      <c r="X902" s="12"/>
      <c r="Y902" s="10"/>
      <c r="AJ902" t="s">
        <v>550</v>
      </c>
      <c r="AK902" t="s">
        <v>1556</v>
      </c>
      <c r="AL902" s="209">
        <v>45245</v>
      </c>
      <c r="AM902" t="s">
        <v>471</v>
      </c>
      <c r="AN902" s="210">
        <v>86.302999999999997</v>
      </c>
    </row>
    <row r="903" spans="2:41" x14ac:dyDescent="0.25">
      <c r="B903" s="12"/>
      <c r="C903" s="10"/>
      <c r="V903" s="17"/>
      <c r="X903" s="12"/>
      <c r="Y903" s="10"/>
      <c r="AJ903" t="s">
        <v>468</v>
      </c>
      <c r="AK903" t="s">
        <v>1556</v>
      </c>
      <c r="AL903" s="209">
        <v>45243</v>
      </c>
      <c r="AM903" t="s">
        <v>471</v>
      </c>
      <c r="AN903" s="210">
        <v>12.48</v>
      </c>
    </row>
    <row r="904" spans="2:41" x14ac:dyDescent="0.25">
      <c r="B904" s="12"/>
      <c r="C904" s="10"/>
      <c r="V904" s="17"/>
      <c r="X904" s="12"/>
      <c r="Y904" s="10"/>
      <c r="AA904" t="s">
        <v>22</v>
      </c>
      <c r="AB904" t="s">
        <v>21</v>
      </c>
      <c r="AJ904" t="s">
        <v>550</v>
      </c>
      <c r="AK904" t="s">
        <v>1556</v>
      </c>
      <c r="AL904" s="209">
        <v>45245</v>
      </c>
      <c r="AM904" t="s">
        <v>471</v>
      </c>
      <c r="AN904" s="210">
        <v>64.3</v>
      </c>
    </row>
    <row r="905" spans="2:41" x14ac:dyDescent="0.25">
      <c r="B905" s="12"/>
      <c r="C905" s="10"/>
      <c r="V905" s="17"/>
      <c r="X905" s="12"/>
      <c r="Y905" s="10"/>
      <c r="AB905" s="1" t="s">
        <v>19</v>
      </c>
      <c r="AN905" s="116">
        <f>SUM(AN898:AN904)</f>
        <v>364.47900000000004</v>
      </c>
    </row>
    <row r="906" spans="2:41" x14ac:dyDescent="0.25">
      <c r="B906" s="15" t="s">
        <v>18</v>
      </c>
      <c r="C906" s="16">
        <f>SUM(C888:C905)</f>
        <v>250</v>
      </c>
      <c r="D906" t="s">
        <v>22</v>
      </c>
      <c r="E906" t="s">
        <v>21</v>
      </c>
      <c r="V906" s="17"/>
      <c r="X906" s="15" t="s">
        <v>18</v>
      </c>
      <c r="Y906" s="16">
        <f>SUM(Y888:Y905)</f>
        <v>464.47900000000004</v>
      </c>
    </row>
    <row r="907" spans="2:41" x14ac:dyDescent="0.25">
      <c r="E907" s="1" t="s">
        <v>19</v>
      </c>
      <c r="V907" s="17"/>
      <c r="AA907" s="1"/>
    </row>
    <row r="908" spans="2:41" x14ac:dyDescent="0.25">
      <c r="V908" s="17"/>
    </row>
    <row r="909" spans="2:41" x14ac:dyDescent="0.25">
      <c r="V909" s="17"/>
    </row>
    <row r="910" spans="2:41" x14ac:dyDescent="0.25">
      <c r="V910" s="17"/>
    </row>
    <row r="911" spans="2:41" x14ac:dyDescent="0.25">
      <c r="V911" s="17"/>
    </row>
    <row r="912" spans="2:41" x14ac:dyDescent="0.25">
      <c r="V912" s="17"/>
    </row>
    <row r="913" spans="2:41" x14ac:dyDescent="0.25">
      <c r="V913" s="17"/>
    </row>
    <row r="914" spans="2:41" x14ac:dyDescent="0.25">
      <c r="V914" s="17"/>
    </row>
    <row r="915" spans="2:41" x14ac:dyDescent="0.25">
      <c r="V915" s="17"/>
    </row>
    <row r="916" spans="2:41" x14ac:dyDescent="0.25">
      <c r="V916" s="17"/>
    </row>
    <row r="917" spans="2:41" x14ac:dyDescent="0.25">
      <c r="V917" s="17"/>
    </row>
    <row r="918" spans="2:41" x14ac:dyDescent="0.25">
      <c r="V918" s="17"/>
    </row>
    <row r="919" spans="2:41" x14ac:dyDescent="0.25">
      <c r="V919" s="17"/>
    </row>
    <row r="920" spans="2:41" x14ac:dyDescent="0.25">
      <c r="V920" s="17"/>
      <c r="AC920" s="224" t="s">
        <v>29</v>
      </c>
      <c r="AD920" s="224"/>
      <c r="AE920" s="224"/>
    </row>
    <row r="921" spans="2:41" x14ac:dyDescent="0.25">
      <c r="H921" s="225" t="s">
        <v>28</v>
      </c>
      <c r="I921" s="225"/>
      <c r="J921" s="225"/>
      <c r="V921" s="17"/>
      <c r="AC921" s="224"/>
      <c r="AD921" s="224"/>
      <c r="AE921" s="224"/>
    </row>
    <row r="922" spans="2:41" x14ac:dyDescent="0.25">
      <c r="H922" s="225"/>
      <c r="I922" s="225"/>
      <c r="J922" s="225"/>
      <c r="V922" s="17"/>
      <c r="AC922" s="224"/>
      <c r="AD922" s="224"/>
      <c r="AE922" s="224"/>
    </row>
    <row r="923" spans="2:41" x14ac:dyDescent="0.25">
      <c r="V923" s="17"/>
    </row>
    <row r="924" spans="2:41" x14ac:dyDescent="0.25">
      <c r="V924" s="17"/>
    </row>
    <row r="925" spans="2:41" ht="23.25" x14ac:dyDescent="0.35">
      <c r="B925" s="22" t="s">
        <v>72</v>
      </c>
      <c r="V925" s="17"/>
      <c r="X925" s="22" t="s">
        <v>74</v>
      </c>
    </row>
    <row r="926" spans="2:41" ht="23.25" x14ac:dyDescent="0.35">
      <c r="B926" s="23" t="s">
        <v>32</v>
      </c>
      <c r="C926" s="20">
        <f>IF(X879="PAGADO",0,Y884)</f>
        <v>465.52099999999996</v>
      </c>
      <c r="E926" s="226" t="s">
        <v>20</v>
      </c>
      <c r="F926" s="226"/>
      <c r="G926" s="226"/>
      <c r="H926" s="226"/>
      <c r="O926" s="248" t="s">
        <v>110</v>
      </c>
      <c r="P926" s="248"/>
      <c r="Q926" s="248"/>
      <c r="V926" s="17"/>
      <c r="X926" s="23" t="s">
        <v>32</v>
      </c>
      <c r="Y926" s="20">
        <f>IF(B926="PAGADO",0,C931)</f>
        <v>484.34099999999967</v>
      </c>
      <c r="AA926" s="226" t="s">
        <v>20</v>
      </c>
      <c r="AB926" s="226"/>
      <c r="AC926" s="226"/>
      <c r="AD926" s="226"/>
    </row>
    <row r="927" spans="2:41" x14ac:dyDescent="0.25">
      <c r="B927" s="1" t="s">
        <v>0</v>
      </c>
      <c r="C927" s="19">
        <f>H942</f>
        <v>1965.79</v>
      </c>
      <c r="E927" s="2" t="s">
        <v>1</v>
      </c>
      <c r="F927" s="2" t="s">
        <v>2</v>
      </c>
      <c r="G927" s="2" t="s">
        <v>3</v>
      </c>
      <c r="H927" s="2" t="s">
        <v>4</v>
      </c>
      <c r="N927" s="2" t="s">
        <v>1</v>
      </c>
      <c r="O927" s="2" t="s">
        <v>5</v>
      </c>
      <c r="P927" s="2" t="s">
        <v>4</v>
      </c>
      <c r="Q927" s="2" t="s">
        <v>6</v>
      </c>
      <c r="R927" s="2" t="s">
        <v>7</v>
      </c>
      <c r="S927" s="3"/>
      <c r="V927" s="17"/>
      <c r="X927" s="1" t="s">
        <v>0</v>
      </c>
      <c r="Y927" s="19">
        <f>AD942</f>
        <v>1888.87</v>
      </c>
      <c r="AA927" s="2" t="s">
        <v>1</v>
      </c>
      <c r="AB927" s="2" t="s">
        <v>2</v>
      </c>
      <c r="AC927" s="2" t="s">
        <v>3</v>
      </c>
      <c r="AD927" s="2" t="s">
        <v>4</v>
      </c>
      <c r="AJ927" s="2" t="s">
        <v>1</v>
      </c>
      <c r="AK927" s="2" t="s">
        <v>5</v>
      </c>
      <c r="AL927" s="2" t="s">
        <v>4</v>
      </c>
      <c r="AM927" s="2" t="s">
        <v>6</v>
      </c>
      <c r="AN927" s="2" t="s">
        <v>7</v>
      </c>
      <c r="AO927" s="3"/>
    </row>
    <row r="928" spans="2:41" x14ac:dyDescent="0.25">
      <c r="C928" s="20"/>
      <c r="E928" s="4">
        <v>45254</v>
      </c>
      <c r="F928" s="3" t="s">
        <v>516</v>
      </c>
      <c r="G928" s="3" t="s">
        <v>152</v>
      </c>
      <c r="H928" s="5">
        <v>164.66</v>
      </c>
      <c r="N928" s="25">
        <v>45261</v>
      </c>
      <c r="O928" s="3" t="s">
        <v>110</v>
      </c>
      <c r="P928" s="3"/>
      <c r="Q928" s="3">
        <v>1583</v>
      </c>
      <c r="R928" s="18">
        <v>500</v>
      </c>
      <c r="S928" s="3"/>
      <c r="V928" s="17"/>
      <c r="Y928" s="20"/>
      <c r="AA928" s="4">
        <v>45236</v>
      </c>
      <c r="AB928" s="3" t="s">
        <v>516</v>
      </c>
      <c r="AC928" s="3" t="s">
        <v>200</v>
      </c>
      <c r="AD928" s="5">
        <v>141.13</v>
      </c>
      <c r="AJ928" s="3"/>
      <c r="AK928" s="3"/>
      <c r="AL928" s="3"/>
      <c r="AM928" s="3"/>
      <c r="AN928" s="18"/>
      <c r="AO928" s="3"/>
    </row>
    <row r="929" spans="2:41" x14ac:dyDescent="0.25">
      <c r="B929" s="1" t="s">
        <v>24</v>
      </c>
      <c r="C929" s="19">
        <f>IF(C926&gt;0,C926+C927,C927)</f>
        <v>2431.3109999999997</v>
      </c>
      <c r="E929" s="4">
        <v>45230</v>
      </c>
      <c r="F929" s="3" t="s">
        <v>516</v>
      </c>
      <c r="G929" s="3" t="s">
        <v>200</v>
      </c>
      <c r="H929" s="5">
        <v>141.13</v>
      </c>
      <c r="N929" s="25">
        <v>45266</v>
      </c>
      <c r="O929" s="3" t="s">
        <v>110</v>
      </c>
      <c r="P929" s="3"/>
      <c r="Q929" s="3">
        <v>1587</v>
      </c>
      <c r="R929" s="18">
        <v>350</v>
      </c>
      <c r="S929" s="3"/>
      <c r="V929" s="17"/>
      <c r="X929" s="1" t="s">
        <v>24</v>
      </c>
      <c r="Y929" s="19">
        <f>IF(Y926&gt;0,Y926+Y927,Y927)</f>
        <v>2373.2109999999993</v>
      </c>
      <c r="AA929" s="4">
        <v>45238</v>
      </c>
      <c r="AB929" s="3" t="s">
        <v>516</v>
      </c>
      <c r="AC929" s="3" t="s">
        <v>1711</v>
      </c>
      <c r="AD929" s="5">
        <v>258.29000000000002</v>
      </c>
      <c r="AJ929" s="3"/>
      <c r="AK929" s="3"/>
      <c r="AL929" s="3"/>
      <c r="AM929" s="3"/>
      <c r="AN929" s="18"/>
      <c r="AO929" s="3"/>
    </row>
    <row r="930" spans="2:41" x14ac:dyDescent="0.25">
      <c r="B930" s="1" t="s">
        <v>9</v>
      </c>
      <c r="C930" s="20">
        <f>C953</f>
        <v>1946.97</v>
      </c>
      <c r="E930" s="4">
        <v>45203</v>
      </c>
      <c r="F930" s="3" t="s">
        <v>982</v>
      </c>
      <c r="G930" s="3" t="s">
        <v>724</v>
      </c>
      <c r="H930" s="5">
        <v>570</v>
      </c>
      <c r="N930" s="25">
        <v>45271</v>
      </c>
      <c r="O930" s="3" t="s">
        <v>110</v>
      </c>
      <c r="P930" s="3"/>
      <c r="Q930" s="3">
        <v>1607</v>
      </c>
      <c r="R930" s="18">
        <v>500</v>
      </c>
      <c r="S930" s="3"/>
      <c r="V930" s="17"/>
      <c r="X930" s="1" t="s">
        <v>9</v>
      </c>
      <c r="Y930" s="20">
        <f>Y953</f>
        <v>0</v>
      </c>
      <c r="AA930" s="4">
        <v>45239</v>
      </c>
      <c r="AB930" s="3" t="s">
        <v>1671</v>
      </c>
      <c r="AC930" s="3" t="s">
        <v>722</v>
      </c>
      <c r="AD930" s="5">
        <v>156.69999999999999</v>
      </c>
      <c r="AJ930" s="3"/>
      <c r="AK930" s="3"/>
      <c r="AL930" s="3"/>
      <c r="AM930" s="3"/>
      <c r="AN930" s="18"/>
      <c r="AO930" s="3"/>
    </row>
    <row r="931" spans="2:41" x14ac:dyDescent="0.25">
      <c r="B931" s="6" t="s">
        <v>25</v>
      </c>
      <c r="C931" s="21">
        <f>C929-C930</f>
        <v>484.34099999999967</v>
      </c>
      <c r="E931" s="4">
        <v>45266</v>
      </c>
      <c r="F931" s="3" t="s">
        <v>810</v>
      </c>
      <c r="G931" s="3"/>
      <c r="H931" s="5">
        <v>100</v>
      </c>
      <c r="N931" s="25"/>
      <c r="O931" s="3"/>
      <c r="P931" s="3"/>
      <c r="Q931" s="3"/>
      <c r="R931" s="18"/>
      <c r="S931" s="3"/>
      <c r="V931" s="17"/>
      <c r="X931" s="6" t="s">
        <v>8</v>
      </c>
      <c r="Y931" s="21">
        <f>Y929-Y930</f>
        <v>2373.2109999999993</v>
      </c>
      <c r="AA931" s="4">
        <v>45242</v>
      </c>
      <c r="AB931" s="3" t="s">
        <v>516</v>
      </c>
      <c r="AC931" s="3" t="s">
        <v>517</v>
      </c>
      <c r="AD931" s="5">
        <v>158.04</v>
      </c>
      <c r="AJ931" s="3"/>
      <c r="AK931" s="3"/>
      <c r="AL931" s="3"/>
      <c r="AM931" s="3"/>
      <c r="AN931" s="18"/>
      <c r="AO931" s="3"/>
    </row>
    <row r="932" spans="2:41" ht="26.25" x14ac:dyDescent="0.4">
      <c r="B932" s="227" t="str">
        <f>IF(C931&lt;0,"NO PAGAR","COBRAR")</f>
        <v>COBRAR</v>
      </c>
      <c r="C932" s="227"/>
      <c r="E932" s="4">
        <v>45250</v>
      </c>
      <c r="F932" s="3" t="s">
        <v>412</v>
      </c>
      <c r="G932" s="3" t="s">
        <v>200</v>
      </c>
      <c r="H932" s="5">
        <v>150</v>
      </c>
      <c r="N932" s="3"/>
      <c r="O932" s="3"/>
      <c r="P932" s="3"/>
      <c r="Q932" s="3"/>
      <c r="R932" s="18"/>
      <c r="S932" s="3"/>
      <c r="V932" s="17"/>
      <c r="X932" s="227" t="str">
        <f>IF(Y931&lt;0,"NO PAGAR","COBRAR")</f>
        <v>COBRAR</v>
      </c>
      <c r="Y932" s="227"/>
      <c r="AA932" s="4">
        <v>45182</v>
      </c>
      <c r="AB932" s="3" t="s">
        <v>516</v>
      </c>
      <c r="AC932" s="3" t="s">
        <v>200</v>
      </c>
      <c r="AD932" s="5">
        <v>141.13</v>
      </c>
      <c r="AJ932" s="3"/>
      <c r="AK932" s="3"/>
      <c r="AL932" s="3"/>
      <c r="AM932" s="3"/>
      <c r="AN932" s="18"/>
      <c r="AO932" s="3"/>
    </row>
    <row r="933" spans="2:41" x14ac:dyDescent="0.25">
      <c r="B933" s="219" t="s">
        <v>9</v>
      </c>
      <c r="C933" s="220"/>
      <c r="E933" s="4">
        <v>45251</v>
      </c>
      <c r="F933" s="3" t="s">
        <v>412</v>
      </c>
      <c r="G933" s="3" t="s">
        <v>169</v>
      </c>
      <c r="H933" s="5">
        <v>150</v>
      </c>
      <c r="N933" s="3"/>
      <c r="O933" s="3"/>
      <c r="P933" s="3"/>
      <c r="Q933" s="3"/>
      <c r="R933" s="18"/>
      <c r="S933" s="3"/>
      <c r="V933" s="17"/>
      <c r="X933" s="219" t="s">
        <v>9</v>
      </c>
      <c r="Y933" s="220"/>
      <c r="AA933" s="4">
        <v>45245</v>
      </c>
      <c r="AB933" s="3" t="s">
        <v>1671</v>
      </c>
      <c r="AC933" s="3" t="s">
        <v>722</v>
      </c>
      <c r="AD933" s="5">
        <v>156.69999999999999</v>
      </c>
      <c r="AJ933" s="3"/>
      <c r="AK933" s="3"/>
      <c r="AL933" s="3"/>
      <c r="AM933" s="3"/>
      <c r="AN933" s="18"/>
      <c r="AO933" s="3"/>
    </row>
    <row r="934" spans="2:41" x14ac:dyDescent="0.25">
      <c r="B934" s="9" t="str">
        <f>IF(C967&lt;0,"SALDO A FAVOR","SALDO ADELANTAD0'")</f>
        <v>SALDO ADELANTAD0'</v>
      </c>
      <c r="C934" s="10">
        <f>IF(Y879&lt;=0,Y879*-1)</f>
        <v>0</v>
      </c>
      <c r="E934" s="4">
        <v>45252</v>
      </c>
      <c r="F934" s="3" t="s">
        <v>412</v>
      </c>
      <c r="G934" s="3" t="s">
        <v>200</v>
      </c>
      <c r="H934" s="5">
        <v>150</v>
      </c>
      <c r="N934" s="3"/>
      <c r="O934" s="3"/>
      <c r="P934" s="3"/>
      <c r="Q934" s="3"/>
      <c r="R934" s="18"/>
      <c r="S934" s="3"/>
      <c r="V934" s="17"/>
      <c r="X934" s="9" t="str">
        <f>IF(C931&lt;0,"SALDO ADELANTADO","SALDO A FAVOR'")</f>
        <v>SALDO A FAVOR'</v>
      </c>
      <c r="Y934" s="10" t="b">
        <f>IF(C931&lt;=0,C931*-1)</f>
        <v>0</v>
      </c>
      <c r="AA934" s="4">
        <v>45247</v>
      </c>
      <c r="AB934" s="3" t="s">
        <v>516</v>
      </c>
      <c r="AC934" s="3" t="s">
        <v>169</v>
      </c>
      <c r="AD934" s="5">
        <v>138.84</v>
      </c>
      <c r="AJ934" s="3"/>
      <c r="AK934" s="3"/>
      <c r="AL934" s="3"/>
      <c r="AM934" s="3"/>
      <c r="AN934" s="18"/>
      <c r="AO934" s="3"/>
    </row>
    <row r="935" spans="2:41" x14ac:dyDescent="0.25">
      <c r="B935" s="11" t="s">
        <v>10</v>
      </c>
      <c r="C935" s="10">
        <f>R944</f>
        <v>1350</v>
      </c>
      <c r="E935" s="4">
        <v>44953</v>
      </c>
      <c r="F935" s="3" t="s">
        <v>1681</v>
      </c>
      <c r="G935" s="3" t="s">
        <v>1544</v>
      </c>
      <c r="H935" s="5">
        <v>540</v>
      </c>
      <c r="N935" s="3"/>
      <c r="O935" s="3"/>
      <c r="P935" s="3"/>
      <c r="Q935" s="3"/>
      <c r="R935" s="18"/>
      <c r="S935" s="3"/>
      <c r="V935" s="17"/>
      <c r="X935" s="11" t="s">
        <v>10</v>
      </c>
      <c r="Y935" s="10">
        <f>AN944</f>
        <v>0</v>
      </c>
      <c r="AA935" s="4">
        <v>45248</v>
      </c>
      <c r="AB935" s="3" t="s">
        <v>516</v>
      </c>
      <c r="AC935" s="3" t="s">
        <v>290</v>
      </c>
      <c r="AD935" s="5">
        <v>158.04</v>
      </c>
      <c r="AJ935" s="3"/>
      <c r="AK935" s="3"/>
      <c r="AL935" s="3"/>
      <c r="AM935" s="3"/>
      <c r="AN935" s="18"/>
      <c r="AO935" s="3"/>
    </row>
    <row r="936" spans="2:41" x14ac:dyDescent="0.25">
      <c r="B936" s="11" t="s">
        <v>11</v>
      </c>
      <c r="C936" s="10">
        <v>150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11</v>
      </c>
      <c r="Y936" s="10"/>
      <c r="AA936" s="4">
        <v>45259</v>
      </c>
      <c r="AB936" s="3" t="s">
        <v>412</v>
      </c>
      <c r="AC936" s="3" t="s">
        <v>1290</v>
      </c>
      <c r="AD936" s="5">
        <v>430</v>
      </c>
      <c r="AJ936" s="3"/>
      <c r="AK936" s="3"/>
      <c r="AL936" s="3"/>
      <c r="AM936" s="3"/>
      <c r="AN936" s="18"/>
      <c r="AO936" s="3"/>
    </row>
    <row r="937" spans="2:41" x14ac:dyDescent="0.25">
      <c r="B937" s="11" t="s">
        <v>12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12</v>
      </c>
      <c r="Y937" s="10"/>
      <c r="AA937" s="4">
        <v>45259</v>
      </c>
      <c r="AB937" s="3" t="s">
        <v>412</v>
      </c>
      <c r="AC937" s="3" t="s">
        <v>200</v>
      </c>
      <c r="AD937" s="5">
        <v>150</v>
      </c>
      <c r="AJ937" s="3"/>
      <c r="AK937" s="3"/>
      <c r="AL937" s="3"/>
      <c r="AM937" s="3"/>
      <c r="AN937" s="18"/>
      <c r="AO937" s="3"/>
    </row>
    <row r="938" spans="2:41" x14ac:dyDescent="0.25">
      <c r="B938" s="11" t="s">
        <v>13</v>
      </c>
      <c r="C938" s="10">
        <v>20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13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14</v>
      </c>
      <c r="C939" s="10">
        <v>59.1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14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15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15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1788</v>
      </c>
      <c r="C941" s="10">
        <v>48.66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16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1751</v>
      </c>
      <c r="C942" s="10">
        <f>R950</f>
        <v>319.20999999999998</v>
      </c>
      <c r="E942" s="221" t="s">
        <v>7</v>
      </c>
      <c r="F942" s="222"/>
      <c r="G942" s="223"/>
      <c r="H942" s="5">
        <f>SUM(H928:H941)</f>
        <v>1965.79</v>
      </c>
      <c r="N942" s="3"/>
      <c r="O942" s="3"/>
      <c r="P942" s="3"/>
      <c r="Q942" s="3"/>
      <c r="R942" s="18"/>
      <c r="S942" s="3"/>
      <c r="V942" s="17"/>
      <c r="X942" s="11" t="s">
        <v>17</v>
      </c>
      <c r="Y942" s="10"/>
      <c r="AA942" s="221" t="s">
        <v>7</v>
      </c>
      <c r="AB942" s="222"/>
      <c r="AC942" s="223"/>
      <c r="AD942" s="5">
        <f>SUM(AD928:AD941)</f>
        <v>1888.87</v>
      </c>
      <c r="AJ942" s="3"/>
      <c r="AK942" s="3"/>
      <c r="AL942" s="3"/>
      <c r="AM942" s="3"/>
      <c r="AN942" s="18"/>
      <c r="AO942" s="3"/>
    </row>
    <row r="943" spans="2:41" x14ac:dyDescent="0.25">
      <c r="B943" s="12"/>
      <c r="C943" s="10"/>
      <c r="E943" s="13"/>
      <c r="F943" s="13"/>
      <c r="G943" s="13"/>
      <c r="N943" s="3"/>
      <c r="O943" s="3"/>
      <c r="P943" s="3"/>
      <c r="Q943" s="3"/>
      <c r="R943" s="18"/>
      <c r="S943" s="3"/>
      <c r="V943" s="17"/>
      <c r="X943" s="12"/>
      <c r="Y943" s="10"/>
      <c r="AA943" s="13"/>
      <c r="AB943" s="13"/>
      <c r="AC943" s="13"/>
      <c r="AJ943" s="3"/>
      <c r="AK943" s="3"/>
      <c r="AL943" s="3"/>
      <c r="AM943" s="3"/>
      <c r="AN943" s="18"/>
      <c r="AO943" s="3"/>
    </row>
    <row r="944" spans="2:41" x14ac:dyDescent="0.25">
      <c r="B944" s="12"/>
      <c r="C944" s="10"/>
      <c r="N944" s="221" t="s">
        <v>7</v>
      </c>
      <c r="O944" s="222"/>
      <c r="P944" s="222"/>
      <c r="Q944" s="223"/>
      <c r="R944" s="18">
        <f>SUM(R928:R943)</f>
        <v>1350</v>
      </c>
      <c r="S944" s="3"/>
      <c r="V944" s="17"/>
      <c r="X944" s="12"/>
      <c r="Y944" s="10"/>
      <c r="AJ944" s="221" t="s">
        <v>7</v>
      </c>
      <c r="AK944" s="222"/>
      <c r="AL944" s="222"/>
      <c r="AM944" s="223"/>
      <c r="AN944" s="18">
        <f>SUM(AN928:AN943)</f>
        <v>0</v>
      </c>
      <c r="AO944" s="3"/>
    </row>
    <row r="945" spans="2:27" x14ac:dyDescent="0.25">
      <c r="B945" s="12"/>
      <c r="C945" s="10"/>
      <c r="N945" t="s">
        <v>1556</v>
      </c>
      <c r="O945" t="s">
        <v>1736</v>
      </c>
      <c r="P945" t="s">
        <v>471</v>
      </c>
      <c r="Q945" t="s">
        <v>474</v>
      </c>
      <c r="R945" s="210">
        <v>47.62</v>
      </c>
      <c r="S945">
        <v>27.212</v>
      </c>
      <c r="V945" s="17"/>
      <c r="X945" s="12"/>
      <c r="Y945" s="10"/>
    </row>
    <row r="946" spans="2:27" x14ac:dyDescent="0.25">
      <c r="B946" s="12"/>
      <c r="C946" s="10"/>
      <c r="N946" t="s">
        <v>1556</v>
      </c>
      <c r="O946" t="s">
        <v>1741</v>
      </c>
      <c r="P946" t="s">
        <v>471</v>
      </c>
      <c r="Q946" t="s">
        <v>474</v>
      </c>
      <c r="R946" s="210">
        <v>82.79</v>
      </c>
      <c r="S946">
        <v>47.307000000000002</v>
      </c>
      <c r="V946" s="17"/>
      <c r="X946" s="12"/>
      <c r="Y946" s="10"/>
    </row>
    <row r="947" spans="2:27" x14ac:dyDescent="0.25">
      <c r="B947" s="12"/>
      <c r="C947" s="10"/>
      <c r="E947" s="14"/>
      <c r="N947" t="s">
        <v>1556</v>
      </c>
      <c r="O947" t="s">
        <v>1742</v>
      </c>
      <c r="P947" t="s">
        <v>471</v>
      </c>
      <c r="Q947" t="s">
        <v>474</v>
      </c>
      <c r="R947" s="210">
        <v>47.8</v>
      </c>
      <c r="S947">
        <v>27.312999999999999</v>
      </c>
      <c r="V947" s="17"/>
      <c r="X947" s="12"/>
      <c r="Y947" s="10"/>
      <c r="AA947" s="14"/>
    </row>
    <row r="948" spans="2:27" x14ac:dyDescent="0.25">
      <c r="B948" s="12"/>
      <c r="C948" s="10"/>
      <c r="N948" t="s">
        <v>1556</v>
      </c>
      <c r="O948" t="s">
        <v>1743</v>
      </c>
      <c r="P948" t="s">
        <v>471</v>
      </c>
      <c r="Q948" t="s">
        <v>474</v>
      </c>
      <c r="R948" s="210">
        <v>61</v>
      </c>
      <c r="S948">
        <v>34.856999999999999</v>
      </c>
      <c r="V948" s="17"/>
      <c r="X948" s="12"/>
      <c r="Y948" s="10"/>
    </row>
    <row r="949" spans="2:27" x14ac:dyDescent="0.25">
      <c r="B949" s="12"/>
      <c r="C949" s="10"/>
      <c r="N949" t="s">
        <v>1556</v>
      </c>
      <c r="O949" t="s">
        <v>1745</v>
      </c>
      <c r="P949" t="s">
        <v>471</v>
      </c>
      <c r="Q949" t="s">
        <v>474</v>
      </c>
      <c r="R949" s="210">
        <v>80</v>
      </c>
      <c r="S949">
        <v>45.716000000000001</v>
      </c>
      <c r="V949" s="17"/>
      <c r="X949" s="12"/>
      <c r="Y949" s="10"/>
    </row>
    <row r="950" spans="2:27" x14ac:dyDescent="0.25">
      <c r="B950" s="12"/>
      <c r="C950" s="10"/>
      <c r="R950" s="116">
        <f>SUM(R945:R949)</f>
        <v>319.20999999999998</v>
      </c>
      <c r="V950" s="17"/>
      <c r="X950" s="12"/>
      <c r="Y950" s="10"/>
    </row>
    <row r="951" spans="2:27" x14ac:dyDescent="0.25">
      <c r="B951" s="12"/>
      <c r="C951" s="10"/>
      <c r="V951" s="17"/>
      <c r="X951" s="12"/>
      <c r="Y951" s="10"/>
    </row>
    <row r="952" spans="2:27" x14ac:dyDescent="0.25">
      <c r="B952" s="11"/>
      <c r="C952" s="10"/>
      <c r="V952" s="17"/>
      <c r="X952" s="11"/>
      <c r="Y952" s="10"/>
    </row>
    <row r="953" spans="2:27" x14ac:dyDescent="0.25">
      <c r="B953" s="15" t="s">
        <v>18</v>
      </c>
      <c r="C953" s="16">
        <f>SUM(C934:C952)</f>
        <v>1946.97</v>
      </c>
      <c r="V953" s="17"/>
      <c r="X953" s="15" t="s">
        <v>18</v>
      </c>
      <c r="Y953" s="16">
        <f>SUM(Y934:Y952)</f>
        <v>0</v>
      </c>
    </row>
    <row r="954" spans="2:27" x14ac:dyDescent="0.25">
      <c r="D954" t="s">
        <v>22</v>
      </c>
      <c r="E954" t="s">
        <v>21</v>
      </c>
      <c r="V954" s="17"/>
      <c r="Z954" t="s">
        <v>22</v>
      </c>
      <c r="AA954" t="s">
        <v>21</v>
      </c>
    </row>
    <row r="955" spans="2:27" x14ac:dyDescent="0.25">
      <c r="E955" s="1" t="s">
        <v>19</v>
      </c>
      <c r="V955" s="17"/>
      <c r="AA955" s="1" t="s">
        <v>19</v>
      </c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1:43" x14ac:dyDescent="0.25">
      <c r="V961" s="17"/>
    </row>
    <row r="962" spans="1:43" x14ac:dyDescent="0.25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 x14ac:dyDescent="0.25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 x14ac:dyDescent="0.25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</row>
    <row r="965" spans="1:43" x14ac:dyDescent="0.25">
      <c r="V965" s="17"/>
    </row>
    <row r="966" spans="1:43" x14ac:dyDescent="0.25">
      <c r="H966" s="225" t="s">
        <v>30</v>
      </c>
      <c r="I966" s="225"/>
      <c r="J966" s="225"/>
      <c r="V966" s="17"/>
      <c r="AA966" s="225" t="s">
        <v>31</v>
      </c>
      <c r="AB966" s="225"/>
      <c r="AC966" s="225"/>
    </row>
    <row r="967" spans="1:43" x14ac:dyDescent="0.25">
      <c r="H967" s="225"/>
      <c r="I967" s="225"/>
      <c r="J967" s="225"/>
      <c r="V967" s="17"/>
      <c r="AA967" s="225"/>
      <c r="AB967" s="225"/>
      <c r="AC967" s="225"/>
    </row>
    <row r="968" spans="1:43" x14ac:dyDescent="0.25">
      <c r="V968" s="17"/>
    </row>
    <row r="969" spans="1:43" x14ac:dyDescent="0.25">
      <c r="V969" s="17"/>
    </row>
    <row r="970" spans="1:43" ht="23.25" x14ac:dyDescent="0.35">
      <c r="B970" s="24" t="s">
        <v>72</v>
      </c>
      <c r="V970" s="17"/>
      <c r="X970" s="22" t="s">
        <v>72</v>
      </c>
    </row>
    <row r="971" spans="1:43" ht="23.25" x14ac:dyDescent="0.35">
      <c r="B971" s="23" t="s">
        <v>32</v>
      </c>
      <c r="C971" s="20">
        <f>IF(X926="PAGADO",0,Y931)</f>
        <v>2373.2109999999993</v>
      </c>
      <c r="E971" s="226" t="s">
        <v>1168</v>
      </c>
      <c r="F971" s="226"/>
      <c r="G971" s="226"/>
      <c r="H971" s="226"/>
      <c r="V971" s="17"/>
      <c r="X971" s="23" t="s">
        <v>32</v>
      </c>
      <c r="Y971" s="20">
        <f>IF(B1771="PAGADO",0,C976)</f>
        <v>2330.110999999999</v>
      </c>
      <c r="AA971" s="226" t="s">
        <v>20</v>
      </c>
      <c r="AB971" s="226"/>
      <c r="AC971" s="226"/>
      <c r="AD971" s="226"/>
    </row>
    <row r="972" spans="1:43" x14ac:dyDescent="0.25">
      <c r="B972" s="1" t="s">
        <v>0</v>
      </c>
      <c r="C972" s="19">
        <f>H987</f>
        <v>2243.9100000000003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510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1:43" x14ac:dyDescent="0.25">
      <c r="C973" s="20"/>
      <c r="E973" s="4">
        <v>45225</v>
      </c>
      <c r="F973" s="3" t="s">
        <v>1549</v>
      </c>
      <c r="G973" s="3" t="s">
        <v>200</v>
      </c>
      <c r="H973" s="5">
        <v>110</v>
      </c>
      <c r="N973" s="25">
        <v>45278</v>
      </c>
      <c r="O973" s="3" t="s">
        <v>110</v>
      </c>
      <c r="P973" s="3"/>
      <c r="Q973" s="3">
        <v>1627</v>
      </c>
      <c r="R973" s="18">
        <v>2200</v>
      </c>
      <c r="S973" s="3"/>
      <c r="V973" s="17"/>
      <c r="Y973" s="20"/>
      <c r="AA973" s="4">
        <v>45282</v>
      </c>
      <c r="AB973" s="3" t="s">
        <v>1812</v>
      </c>
      <c r="AC973" s="3"/>
      <c r="AD973" s="5">
        <v>300</v>
      </c>
      <c r="AJ973" s="25">
        <v>45286</v>
      </c>
      <c r="AK973" s="3" t="s">
        <v>110</v>
      </c>
      <c r="AL973" s="3">
        <v>2840.11</v>
      </c>
      <c r="AM973" s="3">
        <v>138</v>
      </c>
      <c r="AN973" s="18">
        <v>2840.11</v>
      </c>
      <c r="AO973" s="3"/>
    </row>
    <row r="974" spans="1:43" x14ac:dyDescent="0.25">
      <c r="B974" s="1" t="s">
        <v>24</v>
      </c>
      <c r="C974" s="19">
        <f>IF(C971&gt;0,C971+C972,C972)</f>
        <v>4617.1209999999992</v>
      </c>
      <c r="E974" s="4">
        <v>45253</v>
      </c>
      <c r="F974" s="3" t="s">
        <v>397</v>
      </c>
      <c r="G974" s="3" t="s">
        <v>200</v>
      </c>
      <c r="H974" s="5">
        <v>170</v>
      </c>
      <c r="N974" s="25">
        <v>45278</v>
      </c>
      <c r="O974" s="3" t="s">
        <v>1793</v>
      </c>
      <c r="P974" s="3"/>
      <c r="Q974" s="3"/>
      <c r="R974" s="18">
        <v>20</v>
      </c>
      <c r="S974" s="3"/>
      <c r="V974" s="17"/>
      <c r="X974" s="1" t="s">
        <v>24</v>
      </c>
      <c r="Y974" s="19">
        <f>IF(Y971&gt;0,Y971+Y972,Y972)</f>
        <v>2840.110999999999</v>
      </c>
      <c r="AA974" s="4">
        <v>45226</v>
      </c>
      <c r="AB974" s="3" t="s">
        <v>1222</v>
      </c>
      <c r="AC974" s="3" t="s">
        <v>200</v>
      </c>
      <c r="AD974" s="5">
        <v>210</v>
      </c>
      <c r="AJ974" s="3"/>
      <c r="AK974" s="3"/>
      <c r="AL974" s="3"/>
      <c r="AM974" s="3"/>
      <c r="AN974" s="18"/>
      <c r="AO974" s="3"/>
    </row>
    <row r="975" spans="1:43" x14ac:dyDescent="0.25">
      <c r="B975" s="1" t="s">
        <v>9</v>
      </c>
      <c r="C975" s="20">
        <f>C999</f>
        <v>2287.0100000000002</v>
      </c>
      <c r="E975" s="4">
        <v>45254</v>
      </c>
      <c r="F975" s="3" t="s">
        <v>397</v>
      </c>
      <c r="G975" s="3" t="s">
        <v>152</v>
      </c>
      <c r="H975" s="5">
        <v>200</v>
      </c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Y999</f>
        <v>2840.11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x14ac:dyDescent="0.25">
      <c r="B976" s="6" t="s">
        <v>26</v>
      </c>
      <c r="C976" s="21">
        <f>C974-C975</f>
        <v>2330.110999999999</v>
      </c>
      <c r="E976" s="4">
        <v>45256</v>
      </c>
      <c r="F976" s="3" t="s">
        <v>397</v>
      </c>
      <c r="G976" s="3" t="s">
        <v>203</v>
      </c>
      <c r="H976" s="5">
        <v>580</v>
      </c>
      <c r="N976" s="3"/>
      <c r="O976" s="3"/>
      <c r="P976" s="3"/>
      <c r="Q976" s="3"/>
      <c r="R976" s="18"/>
      <c r="S976" s="3"/>
      <c r="V976" s="17"/>
      <c r="X976" s="6" t="s">
        <v>27</v>
      </c>
      <c r="Y976" s="21">
        <f>Y974-Y975</f>
        <v>9.9999999883948476E-4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 x14ac:dyDescent="0.35">
      <c r="B977" s="6"/>
      <c r="C977" s="7"/>
      <c r="E977" s="4">
        <v>45244</v>
      </c>
      <c r="F977" s="3" t="s">
        <v>1782</v>
      </c>
      <c r="G977" s="3" t="s">
        <v>1344</v>
      </c>
      <c r="H977" s="5">
        <v>560</v>
      </c>
      <c r="N977" s="3"/>
      <c r="O977" s="3"/>
      <c r="P977" s="3"/>
      <c r="Q977" s="3"/>
      <c r="R977" s="18"/>
      <c r="S977" s="3"/>
      <c r="V977" s="17"/>
      <c r="X977" s="228" t="str">
        <f>IF(Y976&lt;0,"NO PAGAR","COBRAR'")</f>
        <v>COBRAR'</v>
      </c>
      <c r="Y977" s="22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ht="23.25" x14ac:dyDescent="0.35">
      <c r="B978" s="228" t="str">
        <f>IF(C976&lt;0,"NO PAGAR","COBRAR'")</f>
        <v>COBRAR'</v>
      </c>
      <c r="C978" s="228"/>
      <c r="E978" s="4">
        <v>45209</v>
      </c>
      <c r="F978" s="3" t="s">
        <v>1801</v>
      </c>
      <c r="G978" s="3" t="s">
        <v>1803</v>
      </c>
      <c r="H978" s="5">
        <v>300</v>
      </c>
      <c r="N978" s="3"/>
      <c r="O978" s="3"/>
      <c r="P978" s="3"/>
      <c r="Q978" s="3"/>
      <c r="R978" s="18"/>
      <c r="S978" s="3"/>
      <c r="V978" s="17"/>
      <c r="X978" s="6"/>
      <c r="Y978" s="8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219" t="s">
        <v>9</v>
      </c>
      <c r="C979" s="220"/>
      <c r="E979" s="4">
        <v>45280</v>
      </c>
      <c r="F979" s="3" t="s">
        <v>1265</v>
      </c>
      <c r="G979" s="3"/>
      <c r="H979" s="5">
        <v>100</v>
      </c>
      <c r="N979" s="3"/>
      <c r="O979" s="3"/>
      <c r="P979" s="3"/>
      <c r="Q979" s="3"/>
      <c r="R979" s="18"/>
      <c r="S979" s="3"/>
      <c r="V979" s="17"/>
      <c r="X979" s="219" t="s">
        <v>9</v>
      </c>
      <c r="Y979" s="22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9" t="str">
        <f>IF(Y931&lt;0,"SALDO ADELANTADO","SALDO A FAVOR '")</f>
        <v>SALDO A FAVOR '</v>
      </c>
      <c r="C980" s="10" t="b">
        <f>IF(Y931&lt;=0,Y931*-1)</f>
        <v>0</v>
      </c>
      <c r="E980" s="4">
        <v>45257</v>
      </c>
      <c r="F980" s="3" t="s">
        <v>1804</v>
      </c>
      <c r="G980" s="3"/>
      <c r="H980" s="5">
        <v>129.82</v>
      </c>
      <c r="N980" s="3"/>
      <c r="O980" s="3"/>
      <c r="P980" s="3"/>
      <c r="Q980" s="3"/>
      <c r="R980" s="18"/>
      <c r="S980" s="3"/>
      <c r="V980" s="17"/>
      <c r="X980" s="9" t="str">
        <f>IF(C976&lt;0,"SALDO ADELANTADO","SALDO A FAVOR'")</f>
        <v>SALDO A FAVOR'</v>
      </c>
      <c r="Y980" s="10" t="b">
        <f>IF(C976&lt;=0,C976*-1)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10</v>
      </c>
      <c r="C981" s="10">
        <f>R989</f>
        <v>2220</v>
      </c>
      <c r="E981" s="4">
        <v>45247</v>
      </c>
      <c r="F981" s="3" t="s">
        <v>1805</v>
      </c>
      <c r="G981" s="3" t="s">
        <v>200</v>
      </c>
      <c r="H981" s="5">
        <v>94.09</v>
      </c>
      <c r="N981" s="3"/>
      <c r="O981" s="3"/>
      <c r="P981" s="3"/>
      <c r="Q981" s="3"/>
      <c r="R981" s="18"/>
      <c r="S981" s="3"/>
      <c r="V981" s="17"/>
      <c r="X981" s="11" t="s">
        <v>10</v>
      </c>
      <c r="Y981" s="10">
        <f>AN989</f>
        <v>2840.11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11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11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12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12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13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13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14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14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15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15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16</v>
      </c>
      <c r="C987" s="10"/>
      <c r="E987" s="221" t="s">
        <v>7</v>
      </c>
      <c r="F987" s="222"/>
      <c r="G987" s="223"/>
      <c r="H987" s="5">
        <f>SUM(H973:H986)</f>
        <v>2243.9100000000003</v>
      </c>
      <c r="N987" s="3"/>
      <c r="O987" s="3"/>
      <c r="P987" s="3"/>
      <c r="Q987" s="3"/>
      <c r="R987" s="18"/>
      <c r="S987" s="3"/>
      <c r="V987" s="17"/>
      <c r="X987" s="11" t="s">
        <v>16</v>
      </c>
      <c r="Y987" s="10"/>
      <c r="AA987" s="221" t="s">
        <v>7</v>
      </c>
      <c r="AB987" s="222"/>
      <c r="AC987" s="223"/>
      <c r="AD987" s="5">
        <f>SUM(AD973:AD986)</f>
        <v>510</v>
      </c>
      <c r="AJ987" s="3"/>
      <c r="AK987" s="3"/>
      <c r="AL987" s="3"/>
      <c r="AM987" s="3"/>
      <c r="AN987" s="18"/>
      <c r="AO987" s="3"/>
    </row>
    <row r="988" spans="2:41" x14ac:dyDescent="0.25">
      <c r="B988" s="11" t="s">
        <v>1798</v>
      </c>
      <c r="C988" s="10">
        <f>Q990</f>
        <v>67.010000000000005</v>
      </c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1" t="s">
        <v>17</v>
      </c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 x14ac:dyDescent="0.25">
      <c r="B989" s="12"/>
      <c r="C989" s="10"/>
      <c r="N989" s="221" t="s">
        <v>7</v>
      </c>
      <c r="O989" s="222"/>
      <c r="P989" s="222"/>
      <c r="Q989" s="223"/>
      <c r="R989" s="18">
        <f>SUM(R973:R988)</f>
        <v>2220</v>
      </c>
      <c r="S989" s="3"/>
      <c r="V989" s="17"/>
      <c r="X989" s="12"/>
      <c r="Y989" s="10"/>
      <c r="AJ989" s="221" t="s">
        <v>7</v>
      </c>
      <c r="AK989" s="222"/>
      <c r="AL989" s="222"/>
      <c r="AM989" s="223"/>
      <c r="AN989" s="18">
        <f>SUM(AN973:AN988)</f>
        <v>2840.11</v>
      </c>
      <c r="AO989" s="3"/>
    </row>
    <row r="990" spans="2:41" x14ac:dyDescent="0.25">
      <c r="B990" s="12"/>
      <c r="C990" s="10"/>
      <c r="N990" t="s">
        <v>1556</v>
      </c>
      <c r="O990" s="196">
        <v>45089</v>
      </c>
      <c r="P990" t="s">
        <v>471</v>
      </c>
      <c r="Q990" s="1">
        <v>67.010000000000005</v>
      </c>
      <c r="R990">
        <v>38.290999999999997</v>
      </c>
      <c r="V990" s="17"/>
      <c r="X990" s="12"/>
      <c r="Y990" s="10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2"/>
      <c r="C992" s="10"/>
      <c r="E992" s="14"/>
      <c r="V992" s="17"/>
      <c r="X992" s="12"/>
      <c r="Y992" s="10"/>
      <c r="AA992" s="14"/>
    </row>
    <row r="993" spans="2:27" x14ac:dyDescent="0.25">
      <c r="B993" s="12"/>
      <c r="C993" s="10"/>
      <c r="V993" s="17"/>
      <c r="X993" s="12"/>
      <c r="Y993" s="10"/>
    </row>
    <row r="994" spans="2:27" x14ac:dyDescent="0.25">
      <c r="B994" s="12"/>
      <c r="C994" s="10"/>
      <c r="V994" s="17"/>
      <c r="X994" s="12"/>
      <c r="Y994" s="10"/>
    </row>
    <row r="995" spans="2:27" x14ac:dyDescent="0.25">
      <c r="B995" s="12"/>
      <c r="C995" s="10"/>
      <c r="V995" s="17"/>
      <c r="X995" s="12"/>
      <c r="Y995" s="10"/>
    </row>
    <row r="996" spans="2:27" x14ac:dyDescent="0.25">
      <c r="B996" s="12"/>
      <c r="C996" s="10"/>
      <c r="V996" s="17"/>
      <c r="X996" s="12"/>
      <c r="Y996" s="10"/>
    </row>
    <row r="997" spans="2:27" x14ac:dyDescent="0.25">
      <c r="B997" s="12"/>
      <c r="C997" s="10"/>
      <c r="V997" s="17"/>
      <c r="X997" s="12"/>
      <c r="Y997" s="10"/>
    </row>
    <row r="998" spans="2:27" x14ac:dyDescent="0.25">
      <c r="B998" s="11"/>
      <c r="C998" s="10"/>
      <c r="V998" s="17"/>
      <c r="X998" s="11"/>
      <c r="Y998" s="10"/>
    </row>
    <row r="999" spans="2:27" x14ac:dyDescent="0.25">
      <c r="B999" s="15" t="s">
        <v>18</v>
      </c>
      <c r="C999" s="16">
        <f>SUM(C980:C998)</f>
        <v>2287.0100000000002</v>
      </c>
      <c r="D999" t="s">
        <v>22</v>
      </c>
      <c r="E999" t="s">
        <v>21</v>
      </c>
      <c r="V999" s="17"/>
      <c r="X999" s="15" t="s">
        <v>18</v>
      </c>
      <c r="Y999" s="16">
        <f>SUM(Y980:Y998)</f>
        <v>2840.11</v>
      </c>
      <c r="Z999" t="s">
        <v>22</v>
      </c>
      <c r="AA999" t="s">
        <v>21</v>
      </c>
    </row>
    <row r="1000" spans="2:27" x14ac:dyDescent="0.25">
      <c r="E1000" s="1" t="s">
        <v>19</v>
      </c>
      <c r="V1000" s="17"/>
      <c r="AA1000" s="1" t="s">
        <v>19</v>
      </c>
    </row>
    <row r="1001" spans="2:27" x14ac:dyDescent="0.25">
      <c r="V1001" s="17"/>
    </row>
    <row r="1002" spans="2:27" x14ac:dyDescent="0.25">
      <c r="V1002" s="17"/>
    </row>
    <row r="1003" spans="2:27" x14ac:dyDescent="0.25">
      <c r="V1003" s="17"/>
    </row>
    <row r="1004" spans="2:27" x14ac:dyDescent="0.25">
      <c r="V1004" s="17"/>
    </row>
    <row r="1005" spans="2:27" x14ac:dyDescent="0.25">
      <c r="V1005" s="17"/>
    </row>
    <row r="1006" spans="2:27" x14ac:dyDescent="0.25">
      <c r="V1006" s="17"/>
    </row>
    <row r="1007" spans="2:27" x14ac:dyDescent="0.25">
      <c r="V1007" s="17"/>
    </row>
    <row r="1008" spans="2:27" x14ac:dyDescent="0.25">
      <c r="V1008" s="17"/>
    </row>
    <row r="1009" spans="22:22" x14ac:dyDescent="0.25">
      <c r="V1009" s="17"/>
    </row>
    <row r="1010" spans="22:22" x14ac:dyDescent="0.25">
      <c r="V1010" s="17"/>
    </row>
    <row r="1011" spans="22:22" x14ac:dyDescent="0.25">
      <c r="V1011" s="17"/>
    </row>
    <row r="1012" spans="22:22" x14ac:dyDescent="0.25">
      <c r="V1012" s="17"/>
    </row>
    <row r="1013" spans="22:22" x14ac:dyDescent="0.25">
      <c r="V1013" s="17"/>
    </row>
    <row r="1014" spans="22:22" x14ac:dyDescent="0.25">
      <c r="V1014" s="17"/>
    </row>
    <row r="1015" spans="22:22" x14ac:dyDescent="0.25">
      <c r="V1015" s="17"/>
    </row>
    <row r="1016" spans="22:22" x14ac:dyDescent="0.25">
      <c r="V1016" s="17"/>
    </row>
    <row r="1017" spans="22:22" x14ac:dyDescent="0.25">
      <c r="V1017" s="17"/>
    </row>
    <row r="1018" spans="22:22" x14ac:dyDescent="0.25">
      <c r="V1018" s="17"/>
    </row>
    <row r="1019" spans="22:22" x14ac:dyDescent="0.25">
      <c r="V1019" s="17"/>
    </row>
    <row r="1020" spans="22:22" x14ac:dyDescent="0.25">
      <c r="V1020" s="17"/>
    </row>
    <row r="1021" spans="22:22" x14ac:dyDescent="0.25">
      <c r="V1021" s="17"/>
    </row>
    <row r="1022" spans="22:22" x14ac:dyDescent="0.25">
      <c r="V1022" s="17"/>
    </row>
    <row r="1023" spans="22:22" x14ac:dyDescent="0.25">
      <c r="V1023" s="17"/>
    </row>
    <row r="1024" spans="22:22" x14ac:dyDescent="0.25">
      <c r="V1024" s="17"/>
    </row>
    <row r="1025" spans="22:22" x14ac:dyDescent="0.25">
      <c r="V1025" s="17"/>
    </row>
    <row r="1026" spans="22:22" x14ac:dyDescent="0.25">
      <c r="V1026" s="17"/>
    </row>
    <row r="1027" spans="22:22" x14ac:dyDescent="0.25">
      <c r="V1027" s="17"/>
    </row>
    <row r="1028" spans="22:22" x14ac:dyDescent="0.25">
      <c r="V1028" s="17"/>
    </row>
    <row r="1029" spans="22:22" x14ac:dyDescent="0.25">
      <c r="V1029" s="17"/>
    </row>
    <row r="1030" spans="22:22" x14ac:dyDescent="0.25">
      <c r="V1030" s="17"/>
    </row>
    <row r="1031" spans="22:22" x14ac:dyDescent="0.25">
      <c r="V1031" s="17"/>
    </row>
    <row r="1032" spans="22:22" x14ac:dyDescent="0.25">
      <c r="V1032" s="17"/>
    </row>
    <row r="1033" spans="22:22" x14ac:dyDescent="0.25">
      <c r="V1033" s="17"/>
    </row>
    <row r="1034" spans="22:22" x14ac:dyDescent="0.25">
      <c r="V1034" s="17"/>
    </row>
    <row r="1035" spans="22:22" x14ac:dyDescent="0.25">
      <c r="V1035" s="17"/>
    </row>
    <row r="1036" spans="22:22" x14ac:dyDescent="0.25">
      <c r="V1036" s="17"/>
    </row>
    <row r="1037" spans="22:22" x14ac:dyDescent="0.25">
      <c r="V1037" s="17"/>
    </row>
    <row r="1038" spans="22:22" x14ac:dyDescent="0.25">
      <c r="V1038" s="17"/>
    </row>
    <row r="1039" spans="22:22" x14ac:dyDescent="0.25">
      <c r="V1039" s="17"/>
    </row>
    <row r="1040" spans="22:22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</sheetData>
  <mergeCells count="294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96:C796"/>
    <mergeCell ref="X796:Y796"/>
    <mergeCell ref="E804:G804"/>
    <mergeCell ref="AA804:AC804"/>
    <mergeCell ref="N806:Q806"/>
    <mergeCell ref="AJ806:AM806"/>
    <mergeCell ref="H785:J786"/>
    <mergeCell ref="AA785:AC786"/>
    <mergeCell ref="E788:H788"/>
    <mergeCell ref="AA788:AD788"/>
    <mergeCell ref="X794:Y794"/>
    <mergeCell ref="B795:C795"/>
    <mergeCell ref="AK788:AM788"/>
    <mergeCell ref="B843:C843"/>
    <mergeCell ref="X843:Y843"/>
    <mergeCell ref="E852:G852"/>
    <mergeCell ref="AA852:AC852"/>
    <mergeCell ref="N854:Q854"/>
    <mergeCell ref="AJ854:AM854"/>
    <mergeCell ref="AC830:AE832"/>
    <mergeCell ref="H831:J832"/>
    <mergeCell ref="E836:H836"/>
    <mergeCell ref="AA836:AD836"/>
    <mergeCell ref="B842:C842"/>
    <mergeCell ref="X842:Y842"/>
    <mergeCell ref="B887:C887"/>
    <mergeCell ref="X887:Y887"/>
    <mergeCell ref="E895:G895"/>
    <mergeCell ref="AA895:AC895"/>
    <mergeCell ref="N897:Q897"/>
    <mergeCell ref="AJ897:AM897"/>
    <mergeCell ref="H876:J877"/>
    <mergeCell ref="AA876:AC877"/>
    <mergeCell ref="E879:H879"/>
    <mergeCell ref="AA879:AD879"/>
    <mergeCell ref="X885:Y885"/>
    <mergeCell ref="B886:C886"/>
    <mergeCell ref="O879:Q879"/>
    <mergeCell ref="B933:C933"/>
    <mergeCell ref="X933:Y933"/>
    <mergeCell ref="E942:G942"/>
    <mergeCell ref="AA942:AC942"/>
    <mergeCell ref="N944:Q944"/>
    <mergeCell ref="AJ944:AM944"/>
    <mergeCell ref="AC920:AE922"/>
    <mergeCell ref="H921:J922"/>
    <mergeCell ref="E926:H926"/>
    <mergeCell ref="AA926:AD926"/>
    <mergeCell ref="B932:C932"/>
    <mergeCell ref="X932:Y932"/>
    <mergeCell ref="O926:Q926"/>
    <mergeCell ref="B979:C979"/>
    <mergeCell ref="X979:Y979"/>
    <mergeCell ref="E987:G987"/>
    <mergeCell ref="AA987:AC987"/>
    <mergeCell ref="N989:Q989"/>
    <mergeCell ref="AJ989:AM989"/>
    <mergeCell ref="H966:J967"/>
    <mergeCell ref="AA966:AC967"/>
    <mergeCell ref="E971:H971"/>
    <mergeCell ref="AA971:AD971"/>
    <mergeCell ref="X977:Y977"/>
    <mergeCell ref="B978:C97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0"/>
  <sheetViews>
    <sheetView topLeftCell="AA1001" zoomScale="93" zoomScaleNormal="93" workbookViewId="0">
      <selection activeCell="AO1009" sqref="AO1009"/>
    </sheetView>
  </sheetViews>
  <sheetFormatPr baseColWidth="10" defaultColWidth="11.42578125" defaultRowHeight="15" x14ac:dyDescent="0.2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38" max="38" width="16.140625" customWidth="1"/>
    <col min="42" max="42" width="6.5703125" customWidth="1"/>
    <col min="43" max="43" width="7.28515625" customWidth="1"/>
    <col min="44" max="44" width="8.42578125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5" t="s">
        <v>28</v>
      </c>
      <c r="I3" s="225"/>
      <c r="J3" s="225"/>
      <c r="V3" s="17"/>
      <c r="AC3" s="224"/>
      <c r="AD3" s="224"/>
      <c r="AE3" s="224"/>
    </row>
    <row r="4" spans="2:41" x14ac:dyDescent="0.25">
      <c r="H4" s="225"/>
      <c r="I4" s="225"/>
      <c r="J4" s="225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6" t="s">
        <v>80</v>
      </c>
      <c r="F8" s="226"/>
      <c r="G8" s="226"/>
      <c r="H8" s="226"/>
      <c r="V8" s="17"/>
      <c r="X8" s="23" t="s">
        <v>383</v>
      </c>
      <c r="Y8" s="20">
        <f>IF(B8="PAGADO",0,C13)</f>
        <v>-2248.4700000000003</v>
      </c>
      <c r="AA8" s="226" t="s">
        <v>80</v>
      </c>
      <c r="AB8" s="226"/>
      <c r="AC8" s="226"/>
      <c r="AD8" s="226"/>
      <c r="AK8" s="237" t="s">
        <v>10</v>
      </c>
      <c r="AL8" s="237"/>
      <c r="AM8" s="237"/>
      <c r="AN8" s="237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NO PAGAR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NO PAGAR</v>
      </c>
      <c r="Y14" s="227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221" t="s">
        <v>7</v>
      </c>
      <c r="AB24" s="222"/>
      <c r="AC24" s="223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102.65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100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5" t="s">
        <v>30</v>
      </c>
      <c r="I48" s="225"/>
      <c r="J48" s="225"/>
      <c r="V48" s="17"/>
      <c r="AA48" s="225" t="s">
        <v>31</v>
      </c>
      <c r="AB48" s="225"/>
      <c r="AC48" s="225"/>
    </row>
    <row r="49" spans="2:41" x14ac:dyDescent="0.25">
      <c r="H49" s="225"/>
      <c r="I49" s="225"/>
      <c r="J49" s="225"/>
      <c r="V49" s="17"/>
      <c r="AA49" s="225"/>
      <c r="AB49" s="225"/>
      <c r="AC49" s="22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-1663.2900000000004</v>
      </c>
      <c r="E53" s="226" t="s">
        <v>80</v>
      </c>
      <c r="F53" s="226"/>
      <c r="G53" s="226"/>
      <c r="H53" s="226"/>
      <c r="V53" s="17"/>
      <c r="X53" s="23" t="s">
        <v>32</v>
      </c>
      <c r="Y53" s="20">
        <f>IF(B53="PAGADO",0,C58)</f>
        <v>-2773.2900000000004</v>
      </c>
      <c r="AA53" s="226" t="s">
        <v>254</v>
      </c>
      <c r="AB53" s="226"/>
      <c r="AC53" s="226"/>
      <c r="AD53" s="226"/>
    </row>
    <row r="54" spans="2:41" x14ac:dyDescent="0.25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 x14ac:dyDescent="0.25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 x14ac:dyDescent="0.25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8" t="str">
        <f>IF(Y58&lt;0,"NO PAGAR","COBRAR'")</f>
        <v>NO PAGAR</v>
      </c>
      <c r="Y59" s="22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8" t="str">
        <f>IF(C58&lt;0,"NO PAGAR","COBRAR'")</f>
        <v>NO PAGAR</v>
      </c>
      <c r="C60" s="22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1" t="s">
        <v>7</v>
      </c>
      <c r="F69" s="222"/>
      <c r="G69" s="223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1750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220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 x14ac:dyDescent="0.25">
      <c r="E77" s="1" t="s">
        <v>19</v>
      </c>
      <c r="V77" s="17"/>
      <c r="AA77" s="1" t="s">
        <v>19</v>
      </c>
    </row>
    <row r="78" spans="2:41" x14ac:dyDescent="0.25">
      <c r="V78" s="17"/>
    </row>
    <row r="79" spans="2:41" x14ac:dyDescent="0.25">
      <c r="V79" s="17"/>
    </row>
    <row r="80" spans="2:41" x14ac:dyDescent="0.25">
      <c r="V80" s="17"/>
    </row>
    <row r="81" spans="8:31" x14ac:dyDescent="0.25">
      <c r="V81" s="17"/>
    </row>
    <row r="82" spans="8:31" x14ac:dyDescent="0.25">
      <c r="V82" s="17"/>
    </row>
    <row r="83" spans="8:31" x14ac:dyDescent="0.25">
      <c r="V83" s="17"/>
    </row>
    <row r="84" spans="8:31" x14ac:dyDescent="0.25">
      <c r="V84" s="17"/>
    </row>
    <row r="85" spans="8:31" x14ac:dyDescent="0.25">
      <c r="V85" s="17"/>
    </row>
    <row r="86" spans="8:31" x14ac:dyDescent="0.25">
      <c r="V86" s="17"/>
    </row>
    <row r="87" spans="8:31" x14ac:dyDescent="0.25">
      <c r="V87" s="17"/>
    </row>
    <row r="88" spans="8:31" x14ac:dyDescent="0.25">
      <c r="V88" s="17"/>
    </row>
    <row r="89" spans="8:31" x14ac:dyDescent="0.25">
      <c r="V89" s="17"/>
    </row>
    <row r="90" spans="8:31" x14ac:dyDescent="0.25">
      <c r="V90" s="17"/>
    </row>
    <row r="91" spans="8:31" x14ac:dyDescent="0.25">
      <c r="V91" s="17"/>
    </row>
    <row r="92" spans="8:31" x14ac:dyDescent="0.25">
      <c r="V92" s="17"/>
    </row>
    <row r="93" spans="8:31" x14ac:dyDescent="0.25">
      <c r="V93" s="17"/>
    </row>
    <row r="94" spans="8:31" x14ac:dyDescent="0.25">
      <c r="V94" s="17"/>
    </row>
    <row r="95" spans="8:31" x14ac:dyDescent="0.25">
      <c r="V95" s="17"/>
      <c r="AC95" s="224" t="s">
        <v>29</v>
      </c>
      <c r="AD95" s="224"/>
      <c r="AE95" s="224"/>
    </row>
    <row r="96" spans="8:31" x14ac:dyDescent="0.25">
      <c r="H96" s="225" t="s">
        <v>28</v>
      </c>
      <c r="I96" s="225"/>
      <c r="J96" s="225"/>
      <c r="V96" s="17"/>
      <c r="AC96" s="224"/>
      <c r="AD96" s="224"/>
      <c r="AE96" s="224"/>
    </row>
    <row r="97" spans="2:41" x14ac:dyDescent="0.25">
      <c r="H97" s="225"/>
      <c r="I97" s="225"/>
      <c r="J97" s="225"/>
      <c r="V97" s="17"/>
      <c r="AC97" s="224"/>
      <c r="AD97" s="224"/>
      <c r="AE97" s="224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927</v>
      </c>
      <c r="C101" s="20">
        <f>IF(X53="PAGADO",0,Y58)</f>
        <v>-2123.2900000000004</v>
      </c>
      <c r="E101" s="226" t="s">
        <v>80</v>
      </c>
      <c r="F101" s="226"/>
      <c r="G101" s="226"/>
      <c r="H101" s="226"/>
      <c r="V101" s="17"/>
      <c r="X101" s="23" t="s">
        <v>32</v>
      </c>
      <c r="Y101" s="20">
        <f>IF(B101="PAGADO",0,C106)</f>
        <v>-793.29000000000042</v>
      </c>
      <c r="AA101" s="226" t="s">
        <v>80</v>
      </c>
      <c r="AB101" s="226"/>
      <c r="AC101" s="226"/>
      <c r="AD101" s="226"/>
    </row>
    <row r="102" spans="2:41" x14ac:dyDescent="0.25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 x14ac:dyDescent="0.25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 x14ac:dyDescent="0.25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 x14ac:dyDescent="0.25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 x14ac:dyDescent="0.4">
      <c r="B107" s="227" t="str">
        <f>IF(C106&lt;0,"NO PAGAR","COBRAR")</f>
        <v>NO PAGAR</v>
      </c>
      <c r="C107" s="227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27" t="str">
        <f>IF(Y106&lt;0,"NO PAGAR","COBRAR")</f>
        <v>NO PAGAR</v>
      </c>
      <c r="Y107" s="227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219" t="s">
        <v>9</v>
      </c>
      <c r="C108" s="220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219" t="s">
        <v>9</v>
      </c>
      <c r="Y108" s="2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17</v>
      </c>
      <c r="C117" s="10"/>
      <c r="E117" s="221" t="s">
        <v>7</v>
      </c>
      <c r="F117" s="222"/>
      <c r="G117" s="223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21" t="s">
        <v>7</v>
      </c>
      <c r="AB117" s="222"/>
      <c r="AC117" s="223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N119" s="221" t="s">
        <v>7</v>
      </c>
      <c r="O119" s="222"/>
      <c r="P119" s="222"/>
      <c r="Q119" s="223"/>
      <c r="R119" s="18">
        <f>SUM(R103:R118)</f>
        <v>0</v>
      </c>
      <c r="S119" s="3"/>
      <c r="V119" s="17"/>
      <c r="X119" s="12"/>
      <c r="Y119" s="10"/>
      <c r="AJ119" s="221" t="s">
        <v>7</v>
      </c>
      <c r="AK119" s="222"/>
      <c r="AL119" s="222"/>
      <c r="AM119" s="223"/>
      <c r="AN119" s="18">
        <f>SUM(AN103:AN118)</f>
        <v>570</v>
      </c>
      <c r="AO119" s="3"/>
    </row>
    <row r="120" spans="1:43" x14ac:dyDescent="0.25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 x14ac:dyDescent="0.25">
      <c r="E122" s="1" t="s">
        <v>19</v>
      </c>
      <c r="V122" s="17"/>
      <c r="AA122" s="1" t="s">
        <v>19</v>
      </c>
    </row>
    <row r="123" spans="1:43" x14ac:dyDescent="0.25">
      <c r="V123" s="17"/>
    </row>
    <row r="124" spans="1:43" x14ac:dyDescent="0.25">
      <c r="V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V128" s="17"/>
    </row>
    <row r="129" spans="2:41" x14ac:dyDescent="0.25">
      <c r="H129" s="225" t="s">
        <v>30</v>
      </c>
      <c r="I129" s="225"/>
      <c r="J129" s="225"/>
      <c r="V129" s="17"/>
      <c r="AA129" s="225" t="s">
        <v>31</v>
      </c>
      <c r="AB129" s="225"/>
      <c r="AC129" s="225"/>
    </row>
    <row r="130" spans="2:41" x14ac:dyDescent="0.25">
      <c r="H130" s="225"/>
      <c r="I130" s="225"/>
      <c r="J130" s="225"/>
      <c r="V130" s="17"/>
      <c r="AA130" s="225"/>
      <c r="AB130" s="225"/>
      <c r="AC130" s="225"/>
    </row>
    <row r="131" spans="2:41" x14ac:dyDescent="0.25">
      <c r="V131" s="17"/>
    </row>
    <row r="132" spans="2:41" x14ac:dyDescent="0.25">
      <c r="V132" s="17"/>
    </row>
    <row r="133" spans="2:41" ht="23.25" x14ac:dyDescent="0.35">
      <c r="B133" s="24" t="s">
        <v>33</v>
      </c>
      <c r="V133" s="17"/>
      <c r="X133" s="22" t="s">
        <v>33</v>
      </c>
    </row>
    <row r="134" spans="2:41" ht="23.25" x14ac:dyDescent="0.35">
      <c r="B134" s="23" t="s">
        <v>32</v>
      </c>
      <c r="C134" s="20">
        <f>IF(X101="PAGADO",0,C106)</f>
        <v>-793.29000000000042</v>
      </c>
      <c r="E134" s="226" t="s">
        <v>254</v>
      </c>
      <c r="F134" s="226"/>
      <c r="G134" s="226"/>
      <c r="H134" s="226"/>
      <c r="V134" s="17"/>
      <c r="X134" s="23" t="s">
        <v>32</v>
      </c>
      <c r="Y134" s="20">
        <f>IF(B134="PAGADO",0,C139)</f>
        <v>-1640.3300000000004</v>
      </c>
      <c r="AA134" s="226" t="s">
        <v>356</v>
      </c>
      <c r="AB134" s="226"/>
      <c r="AC134" s="226"/>
      <c r="AD134" s="226"/>
      <c r="AK134" t="s">
        <v>10</v>
      </c>
    </row>
    <row r="135" spans="2:41" x14ac:dyDescent="0.25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 x14ac:dyDescent="0.25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 x14ac:dyDescent="0.25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 x14ac:dyDescent="0.25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 x14ac:dyDescent="0.3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28" t="str">
        <f>IF(Y139&lt;0,"NO PAGAR","COBRAR'")</f>
        <v>NO PAGAR</v>
      </c>
      <c r="Y140" s="22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 x14ac:dyDescent="0.35">
      <c r="B141" s="228" t="str">
        <f>IF(C139&lt;0,"NO PAGAR","COBRAR'")</f>
        <v>NO PAGAR</v>
      </c>
      <c r="C141" s="228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219" t="s">
        <v>9</v>
      </c>
      <c r="C142" s="220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19" t="s">
        <v>9</v>
      </c>
      <c r="Y142" s="220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16</v>
      </c>
      <c r="C150" s="10"/>
      <c r="E150" s="221" t="s">
        <v>7</v>
      </c>
      <c r="F150" s="222"/>
      <c r="G150" s="223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21" t="s">
        <v>7</v>
      </c>
      <c r="AB150" s="222"/>
      <c r="AC150" s="223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 x14ac:dyDescent="0.25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 x14ac:dyDescent="0.25">
      <c r="B152" s="15" t="s">
        <v>18</v>
      </c>
      <c r="C152" s="16">
        <f>SUM(C143:C151)</f>
        <v>2540.3300000000004</v>
      </c>
      <c r="N152" s="221" t="s">
        <v>7</v>
      </c>
      <c r="O152" s="222"/>
      <c r="P152" s="222"/>
      <c r="Q152" s="223"/>
      <c r="R152" s="18">
        <f>SUM(R136:R151)</f>
        <v>1580</v>
      </c>
      <c r="S152" s="3"/>
      <c r="V152" s="17"/>
      <c r="X152" s="12"/>
      <c r="Y152" s="10"/>
      <c r="AJ152" s="221" t="s">
        <v>7</v>
      </c>
      <c r="AK152" s="222"/>
      <c r="AL152" s="222"/>
      <c r="AM152" s="223"/>
      <c r="AN152" s="18">
        <f>SUM(AN136:AN151)</f>
        <v>150</v>
      </c>
      <c r="AO152" s="3"/>
    </row>
    <row r="153" spans="2:41" x14ac:dyDescent="0.25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 x14ac:dyDescent="0.25">
      <c r="E154" s="1" t="s">
        <v>19</v>
      </c>
      <c r="V154" s="17"/>
      <c r="AA154" s="1" t="s">
        <v>19</v>
      </c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  <c r="AC168" s="224" t="s">
        <v>29</v>
      </c>
      <c r="AD168" s="224"/>
      <c r="AE168" s="224"/>
    </row>
    <row r="169" spans="2:41" x14ac:dyDescent="0.25">
      <c r="H169" s="225" t="s">
        <v>28</v>
      </c>
      <c r="I169" s="225"/>
      <c r="J169" s="225"/>
      <c r="V169" s="17"/>
      <c r="AC169" s="224"/>
      <c r="AD169" s="224"/>
      <c r="AE169" s="224"/>
    </row>
    <row r="170" spans="2:41" x14ac:dyDescent="0.25">
      <c r="H170" s="225"/>
      <c r="I170" s="225"/>
      <c r="J170" s="225"/>
      <c r="V170" s="17"/>
      <c r="AC170" s="224"/>
      <c r="AD170" s="224"/>
      <c r="AE170" s="224"/>
    </row>
    <row r="171" spans="2:41" x14ac:dyDescent="0.25">
      <c r="V171" s="17"/>
    </row>
    <row r="172" spans="2:41" ht="23.25" x14ac:dyDescent="0.35">
      <c r="B172" s="22" t="s">
        <v>63</v>
      </c>
      <c r="V172" s="17"/>
    </row>
    <row r="173" spans="2:41" ht="23.25" x14ac:dyDescent="0.3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 x14ac:dyDescent="0.35">
      <c r="B174" s="1" t="s">
        <v>0</v>
      </c>
      <c r="C174" s="19">
        <f>H190</f>
        <v>530</v>
      </c>
      <c r="E174" s="226" t="s">
        <v>356</v>
      </c>
      <c r="F174" s="226"/>
      <c r="G174" s="226"/>
      <c r="H174" s="226"/>
      <c r="V174" s="17"/>
      <c r="X174" s="23" t="s">
        <v>32</v>
      </c>
      <c r="Y174" s="20">
        <f>IF(B173="PAGADO",0,C178)</f>
        <v>-1065.8100000000004</v>
      </c>
      <c r="AA174" s="226" t="s">
        <v>356</v>
      </c>
      <c r="AB174" s="226"/>
      <c r="AC174" s="226"/>
      <c r="AD174" s="226"/>
    </row>
    <row r="175" spans="2:41" x14ac:dyDescent="0.25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 x14ac:dyDescent="0.25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 x14ac:dyDescent="0.25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 x14ac:dyDescent="0.25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 x14ac:dyDescent="0.4">
      <c r="B179" s="227" t="str">
        <f>IF(C178&lt;0,"NO PAGAR","COBRAR")</f>
        <v>NO PAGAR</v>
      </c>
      <c r="C179" s="227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 x14ac:dyDescent="0.4">
      <c r="B180" s="219" t="s">
        <v>9</v>
      </c>
      <c r="C180" s="220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27" t="str">
        <f>IF(Y179&lt;0,"NO PAGAR","COBRAR")</f>
        <v>NO PAGAR</v>
      </c>
      <c r="Y180" s="227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19" t="s">
        <v>9</v>
      </c>
      <c r="Y181" s="220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221" t="s">
        <v>7</v>
      </c>
      <c r="F190" s="222"/>
      <c r="G190" s="223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221" t="s">
        <v>7</v>
      </c>
      <c r="AB190" s="222"/>
      <c r="AC190" s="223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N192" s="221" t="s">
        <v>7</v>
      </c>
      <c r="O192" s="222"/>
      <c r="P192" s="222"/>
      <c r="Q192" s="223"/>
      <c r="R192" s="18">
        <f>SUM(R176:R191)</f>
        <v>450</v>
      </c>
      <c r="S192" s="3"/>
      <c r="V192" s="17"/>
      <c r="X192" s="12"/>
      <c r="Y192" s="10"/>
      <c r="AJ192" s="221" t="s">
        <v>7</v>
      </c>
      <c r="AK192" s="222"/>
      <c r="AL192" s="222"/>
      <c r="AM192" s="223"/>
      <c r="AN192" s="18">
        <f>SUM(AN176:AN191)</f>
        <v>810</v>
      </c>
      <c r="AO192" s="3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V194" s="17"/>
      <c r="X194" s="12"/>
      <c r="Y194" s="10"/>
    </row>
    <row r="195" spans="2:27" x14ac:dyDescent="0.25">
      <c r="B195" s="12"/>
      <c r="C195" s="10"/>
      <c r="E195" s="14"/>
      <c r="V195" s="17"/>
      <c r="X195" s="12"/>
      <c r="Y195" s="10"/>
      <c r="AA195" s="14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2"/>
      <c r="C198" s="10"/>
      <c r="V198" s="17"/>
      <c r="X198" s="12"/>
      <c r="Y198" s="10"/>
    </row>
    <row r="199" spans="2:27" x14ac:dyDescent="0.25">
      <c r="B199" s="11"/>
      <c r="C199" s="10"/>
      <c r="V199" s="17"/>
      <c r="X199" s="12"/>
      <c r="Y199" s="10"/>
    </row>
    <row r="200" spans="2:27" x14ac:dyDescent="0.25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 x14ac:dyDescent="0.25">
      <c r="V201" s="17"/>
      <c r="X201" s="15" t="s">
        <v>18</v>
      </c>
      <c r="Y201" s="16">
        <f>SUM(Y182:Y200)</f>
        <v>2588.2800000000007</v>
      </c>
    </row>
    <row r="202" spans="2:27" x14ac:dyDescent="0.25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 x14ac:dyDescent="0.25">
      <c r="E203" s="1" t="s">
        <v>19</v>
      </c>
      <c r="V203" s="17"/>
      <c r="AA203" s="1" t="s">
        <v>19</v>
      </c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V208" s="17"/>
    </row>
    <row r="209" spans="1:43" x14ac:dyDescent="0.25">
      <c r="B209" s="17"/>
      <c r="C209" s="17"/>
      <c r="V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V213" s="17"/>
    </row>
    <row r="214" spans="1:43" x14ac:dyDescent="0.25">
      <c r="H214" s="225" t="s">
        <v>30</v>
      </c>
      <c r="I214" s="225"/>
      <c r="J214" s="225"/>
      <c r="V214" s="17"/>
      <c r="AA214" s="225" t="s">
        <v>31</v>
      </c>
      <c r="AB214" s="225"/>
      <c r="AC214" s="225"/>
    </row>
    <row r="215" spans="1:43" x14ac:dyDescent="0.25">
      <c r="H215" s="225"/>
      <c r="I215" s="225"/>
      <c r="J215" s="225"/>
      <c r="V215" s="17"/>
      <c r="AA215" s="225"/>
      <c r="AB215" s="225"/>
      <c r="AC215" s="225"/>
    </row>
    <row r="216" spans="1:43" x14ac:dyDescent="0.25">
      <c r="V216" s="17"/>
    </row>
    <row r="217" spans="1:43" ht="23.25" x14ac:dyDescent="0.35">
      <c r="B217" s="24" t="s">
        <v>63</v>
      </c>
      <c r="V217" s="17"/>
    </row>
    <row r="218" spans="1:43" ht="23.25" x14ac:dyDescent="0.3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 x14ac:dyDescent="0.35">
      <c r="B219" s="1" t="s">
        <v>0</v>
      </c>
      <c r="C219" s="19">
        <f>H235</f>
        <v>1405</v>
      </c>
      <c r="E219" s="226" t="s">
        <v>356</v>
      </c>
      <c r="F219" s="226"/>
      <c r="G219" s="226"/>
      <c r="H219" s="226"/>
      <c r="V219" s="17"/>
      <c r="X219" s="23" t="s">
        <v>32</v>
      </c>
      <c r="Y219" s="20">
        <f>IF(B239="PAGADO",0,C223)</f>
        <v>-2403.2800000000007</v>
      </c>
      <c r="AA219" s="226" t="s">
        <v>529</v>
      </c>
      <c r="AB219" s="226"/>
      <c r="AC219" s="226"/>
      <c r="AD219" s="226"/>
    </row>
    <row r="220" spans="1:43" x14ac:dyDescent="0.25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 x14ac:dyDescent="0.25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 x14ac:dyDescent="0.25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 x14ac:dyDescent="0.25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 x14ac:dyDescent="0.25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 x14ac:dyDescent="0.35">
      <c r="B225" s="228" t="str">
        <f>IF(C223&lt;0,"NO PAGAR","COBRAR'")</f>
        <v>NO PAGAR</v>
      </c>
      <c r="C225" s="228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28" t="str">
        <f>IF(Y224&lt;0,"NO PAGAR","COBRAR'")</f>
        <v>NO PAGAR</v>
      </c>
      <c r="Y225" s="228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 x14ac:dyDescent="0.25">
      <c r="B226" s="219" t="s">
        <v>9</v>
      </c>
      <c r="C226" s="22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219" t="s">
        <v>9</v>
      </c>
      <c r="Y227" s="22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17</v>
      </c>
      <c r="C235" s="10"/>
      <c r="E235" s="221" t="s">
        <v>7</v>
      </c>
      <c r="F235" s="222"/>
      <c r="G235" s="223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21" t="s">
        <v>7</v>
      </c>
      <c r="AB235" s="222"/>
      <c r="AC235" s="223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 x14ac:dyDescent="0.25">
      <c r="B237" s="12"/>
      <c r="C237" s="10"/>
      <c r="N237" s="221" t="s">
        <v>7</v>
      </c>
      <c r="O237" s="222"/>
      <c r="P237" s="222"/>
      <c r="Q237" s="223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221" t="s">
        <v>7</v>
      </c>
      <c r="AK237" s="222"/>
      <c r="AL237" s="222"/>
      <c r="AM237" s="223"/>
      <c r="AN237" s="18">
        <f>SUM(AN221:AN236)</f>
        <v>360</v>
      </c>
      <c r="AO237" s="3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V239" s="17"/>
      <c r="X239" s="12"/>
      <c r="Y239" s="10"/>
    </row>
    <row r="240" spans="2:41" x14ac:dyDescent="0.25">
      <c r="B240" s="12"/>
      <c r="C240" s="10"/>
      <c r="E240" s="14"/>
      <c r="V240" s="17"/>
      <c r="X240" s="12"/>
      <c r="Y240" s="10"/>
      <c r="AA240" s="14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1"/>
      <c r="C245" s="10"/>
      <c r="V245" s="17"/>
      <c r="X245" s="12"/>
      <c r="Y245" s="10"/>
    </row>
    <row r="246" spans="2:27" x14ac:dyDescent="0.25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 x14ac:dyDescent="0.25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 x14ac:dyDescent="0.25">
      <c r="E248" s="1" t="s">
        <v>19</v>
      </c>
      <c r="V248" s="17"/>
      <c r="AA248" s="1" t="s">
        <v>19</v>
      </c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  <c r="AC260" s="224" t="s">
        <v>29</v>
      </c>
      <c r="AD260" s="224"/>
      <c r="AE260" s="224"/>
    </row>
    <row r="261" spans="2:41" x14ac:dyDescent="0.25">
      <c r="H261" s="225" t="s">
        <v>28</v>
      </c>
      <c r="I261" s="225"/>
      <c r="J261" s="225"/>
      <c r="V261" s="17"/>
      <c r="AC261" s="224"/>
      <c r="AD261" s="224"/>
      <c r="AE261" s="224"/>
    </row>
    <row r="262" spans="2:41" x14ac:dyDescent="0.25">
      <c r="H262" s="225"/>
      <c r="I262" s="225"/>
      <c r="J262" s="225"/>
      <c r="V262" s="17"/>
      <c r="AC262" s="224"/>
      <c r="AD262" s="224"/>
      <c r="AE262" s="224"/>
    </row>
    <row r="263" spans="2:41" x14ac:dyDescent="0.25">
      <c r="V263" s="17"/>
    </row>
    <row r="264" spans="2:41" ht="23.25" x14ac:dyDescent="0.35">
      <c r="B264" s="22" t="s">
        <v>65</v>
      </c>
      <c r="V264" s="17"/>
    </row>
    <row r="265" spans="2:41" ht="23.25" x14ac:dyDescent="0.3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 x14ac:dyDescent="0.35">
      <c r="B266" s="1" t="s">
        <v>0</v>
      </c>
      <c r="C266" s="19">
        <f>H282</f>
        <v>550</v>
      </c>
      <c r="E266" s="226" t="s">
        <v>591</v>
      </c>
      <c r="F266" s="226"/>
      <c r="G266" s="226"/>
      <c r="H266" s="226"/>
      <c r="V266" s="17"/>
      <c r="X266" s="23" t="s">
        <v>32</v>
      </c>
      <c r="Y266" s="20">
        <f>IF(B265="PAGADO",0,C270)</f>
        <v>-1680.7380000000007</v>
      </c>
      <c r="AA266" s="226" t="s">
        <v>591</v>
      </c>
      <c r="AB266" s="226"/>
      <c r="AC266" s="226"/>
      <c r="AD266" s="226"/>
    </row>
    <row r="267" spans="2:41" x14ac:dyDescent="0.25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 x14ac:dyDescent="0.25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 x14ac:dyDescent="0.25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227" t="str">
        <f>IF(C270&lt;0,"NO PAGAR","COBRAR")</f>
        <v>NO PAGAR</v>
      </c>
      <c r="C271" s="227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 x14ac:dyDescent="0.4">
      <c r="B272" s="219" t="s">
        <v>9</v>
      </c>
      <c r="C272" s="22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27" t="str">
        <f>IF(Y271&lt;0,"NO PAGAR","COBRAR")</f>
        <v>NO PAGAR</v>
      </c>
      <c r="Y272" s="227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219" t="s">
        <v>9</v>
      </c>
      <c r="Y273" s="22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221" t="s">
        <v>7</v>
      </c>
      <c r="F282" s="222"/>
      <c r="G282" s="223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21" t="s">
        <v>7</v>
      </c>
      <c r="AB282" s="222"/>
      <c r="AC282" s="223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 x14ac:dyDescent="0.25">
      <c r="B284" s="12"/>
      <c r="C284" s="10"/>
      <c r="N284" s="221" t="s">
        <v>7</v>
      </c>
      <c r="O284" s="222"/>
      <c r="P284" s="222"/>
      <c r="Q284" s="223"/>
      <c r="R284" s="18">
        <f>SUM(R268:R283)</f>
        <v>190</v>
      </c>
      <c r="S284" s="3"/>
      <c r="V284" s="17"/>
      <c r="X284" s="12"/>
      <c r="Y284" s="10"/>
      <c r="AJ284" s="221" t="s">
        <v>7</v>
      </c>
      <c r="AK284" s="222"/>
      <c r="AL284" s="222"/>
      <c r="AM284" s="223"/>
      <c r="AN284" s="18">
        <f>SUM(AN268:AN283)</f>
        <v>100</v>
      </c>
      <c r="AO284" s="3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V286" s="17"/>
      <c r="X286" s="12"/>
      <c r="Y286" s="10"/>
    </row>
    <row r="287" spans="2:41" x14ac:dyDescent="0.25">
      <c r="B287" s="12"/>
      <c r="C287" s="10"/>
      <c r="E287" s="14"/>
      <c r="V287" s="17"/>
      <c r="X287" s="12"/>
      <c r="Y287" s="10"/>
      <c r="AA287" s="14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1"/>
      <c r="C291" s="10"/>
      <c r="V291" s="17"/>
      <c r="X291" s="12"/>
      <c r="Y291" s="10"/>
    </row>
    <row r="292" spans="1:43" x14ac:dyDescent="0.25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 x14ac:dyDescent="0.25">
      <c r="V293" s="17"/>
      <c r="X293" s="15" t="s">
        <v>18</v>
      </c>
      <c r="Y293" s="16">
        <f>SUM(Y274:Y292)</f>
        <v>1970.3080000000007</v>
      </c>
    </row>
    <row r="294" spans="1:43" x14ac:dyDescent="0.25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 x14ac:dyDescent="0.25">
      <c r="E295" s="1" t="s">
        <v>19</v>
      </c>
      <c r="V295" s="17"/>
      <c r="AA295" s="1" t="s">
        <v>19</v>
      </c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B301" s="17"/>
      <c r="C301" s="17"/>
      <c r="V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 x14ac:dyDescent="0.25">
      <c r="V305" s="17"/>
    </row>
    <row r="306" spans="2:41" x14ac:dyDescent="0.25">
      <c r="H306" s="225" t="s">
        <v>30</v>
      </c>
      <c r="I306" s="225"/>
      <c r="J306" s="225"/>
      <c r="V306" s="17"/>
      <c r="AA306" s="225" t="s">
        <v>31</v>
      </c>
      <c r="AB306" s="225"/>
      <c r="AC306" s="225"/>
    </row>
    <row r="307" spans="2:41" x14ac:dyDescent="0.25">
      <c r="H307" s="225"/>
      <c r="I307" s="225"/>
      <c r="J307" s="225"/>
      <c r="V307" s="17"/>
      <c r="AA307" s="225"/>
      <c r="AB307" s="225"/>
      <c r="AC307" s="225"/>
    </row>
    <row r="308" spans="2:41" x14ac:dyDescent="0.25">
      <c r="V308" s="17"/>
    </row>
    <row r="309" spans="2:41" ht="23.25" x14ac:dyDescent="0.35">
      <c r="B309" s="24" t="s">
        <v>65</v>
      </c>
      <c r="V309" s="17"/>
    </row>
    <row r="310" spans="2:41" ht="23.25" x14ac:dyDescent="0.3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 x14ac:dyDescent="0.35">
      <c r="B311" s="1" t="s">
        <v>0</v>
      </c>
      <c r="C311" s="19">
        <f>H327</f>
        <v>1460</v>
      </c>
      <c r="E311" s="226" t="s">
        <v>356</v>
      </c>
      <c r="F311" s="226"/>
      <c r="G311" s="226"/>
      <c r="H311" s="226"/>
      <c r="V311" s="17"/>
      <c r="X311" s="23" t="s">
        <v>32</v>
      </c>
      <c r="Y311" s="20">
        <f>IF(B1050="PAGADO",0,C315)</f>
        <v>-3648.456000000001</v>
      </c>
      <c r="AA311" s="226" t="s">
        <v>679</v>
      </c>
      <c r="AB311" s="226"/>
      <c r="AC311" s="226"/>
      <c r="AD311" s="226"/>
    </row>
    <row r="312" spans="2:41" x14ac:dyDescent="0.25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 x14ac:dyDescent="0.25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 x14ac:dyDescent="0.25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28" t="str">
        <f>IF(C315&lt;0,"NO PAGAR","COBRAR'")</f>
        <v>NO PAGAR</v>
      </c>
      <c r="C317" s="228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28" t="str">
        <f>IF(Y316&lt;0,"NO PAGAR","COBRAR'")</f>
        <v>NO PAGAR</v>
      </c>
      <c r="Y317" s="22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219" t="s">
        <v>9</v>
      </c>
      <c r="C318" s="220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219" t="s">
        <v>9</v>
      </c>
      <c r="Y319" s="22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1" t="s">
        <v>670</v>
      </c>
      <c r="C327" s="10">
        <v>561.09799999999996</v>
      </c>
      <c r="E327" s="221" t="s">
        <v>7</v>
      </c>
      <c r="F327" s="222"/>
      <c r="G327" s="223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21" t="s">
        <v>7</v>
      </c>
      <c r="AB327" s="222"/>
      <c r="AC327" s="223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 x14ac:dyDescent="0.25">
      <c r="B329" s="12"/>
      <c r="C329" s="10"/>
      <c r="N329" s="221" t="s">
        <v>7</v>
      </c>
      <c r="O329" s="222"/>
      <c r="P329" s="222"/>
      <c r="Q329" s="223"/>
      <c r="R329" s="18">
        <f>SUM(R313:R328)</f>
        <v>2680</v>
      </c>
      <c r="S329" s="3"/>
      <c r="V329" s="17"/>
      <c r="X329" s="12"/>
      <c r="Y329" s="10"/>
      <c r="AJ329" s="221" t="s">
        <v>7</v>
      </c>
      <c r="AK329" s="222"/>
      <c r="AL329" s="222"/>
      <c r="AM329" s="223"/>
      <c r="AN329" s="18">
        <f>SUM(AN313:AN328)</f>
        <v>20</v>
      </c>
      <c r="AO329" s="3"/>
    </row>
    <row r="330" spans="2:4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V331" s="17"/>
      <c r="X331" s="12"/>
      <c r="Y331" s="10"/>
    </row>
    <row r="332" spans="2:41" x14ac:dyDescent="0.25">
      <c r="B332" s="12"/>
      <c r="C332" s="10"/>
      <c r="E332" s="14"/>
      <c r="V332" s="17"/>
      <c r="X332" s="12"/>
      <c r="Y332" s="10"/>
    </row>
    <row r="333" spans="2:41" x14ac:dyDescent="0.25">
      <c r="B333" s="12"/>
      <c r="C333" s="10"/>
      <c r="V333" s="17"/>
      <c r="X333" s="11"/>
      <c r="Y333" s="10"/>
    </row>
    <row r="334" spans="2:41" x14ac:dyDescent="0.25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 x14ac:dyDescent="0.25">
      <c r="B335" s="12"/>
      <c r="C335" s="10"/>
      <c r="V335" s="17"/>
      <c r="AA335" s="1" t="s">
        <v>19</v>
      </c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5108.456000000001</v>
      </c>
      <c r="V338" s="17"/>
    </row>
    <row r="339" spans="2:22" x14ac:dyDescent="0.25">
      <c r="D339" t="s">
        <v>22</v>
      </c>
      <c r="E339" t="s">
        <v>21</v>
      </c>
      <c r="V339" s="17"/>
    </row>
    <row r="340" spans="2:22" x14ac:dyDescent="0.25">
      <c r="E340" s="1" t="s">
        <v>19</v>
      </c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0" x14ac:dyDescent="0.25">
      <c r="V353" s="17"/>
    </row>
    <row r="354" spans="2:40" x14ac:dyDescent="0.25">
      <c r="H354" s="225" t="s">
        <v>28</v>
      </c>
      <c r="I354" s="225"/>
      <c r="J354" s="225"/>
      <c r="V354" s="17"/>
    </row>
    <row r="355" spans="2:40" x14ac:dyDescent="0.25">
      <c r="H355" s="225"/>
      <c r="I355" s="225"/>
      <c r="J355" s="225"/>
      <c r="V355" s="17"/>
    </row>
    <row r="356" spans="2:40" x14ac:dyDescent="0.25">
      <c r="V356" s="17"/>
      <c r="X356" s="238" t="s">
        <v>64</v>
      </c>
      <c r="AB356" s="232" t="s">
        <v>29</v>
      </c>
      <c r="AC356" s="232"/>
      <c r="AD356" s="232"/>
    </row>
    <row r="357" spans="2:40" ht="23.25" x14ac:dyDescent="0.35">
      <c r="B357" s="22" t="s">
        <v>64</v>
      </c>
      <c r="V357" s="17"/>
      <c r="X357" s="238"/>
      <c r="AB357" s="232"/>
      <c r="AC357" s="232"/>
      <c r="AD357" s="232"/>
    </row>
    <row r="358" spans="2:40" ht="23.25" x14ac:dyDescent="0.35">
      <c r="B358" s="23" t="s">
        <v>32</v>
      </c>
      <c r="C358" s="20">
        <f>IF(X311="PAGADO",0,Y316)</f>
        <v>-3968.3760000000011</v>
      </c>
      <c r="V358" s="17"/>
      <c r="X358" s="238"/>
      <c r="AB358" s="232"/>
      <c r="AC358" s="232"/>
      <c r="AD358" s="232"/>
    </row>
    <row r="359" spans="2:40" ht="23.25" x14ac:dyDescent="0.35">
      <c r="B359" s="1" t="s">
        <v>0</v>
      </c>
      <c r="C359" s="19">
        <f>H375</f>
        <v>600</v>
      </c>
      <c r="E359" s="226" t="s">
        <v>591</v>
      </c>
      <c r="F359" s="226"/>
      <c r="G359" s="226"/>
      <c r="H359" s="226"/>
      <c r="V359" s="17"/>
      <c r="X359" s="23" t="s">
        <v>32</v>
      </c>
      <c r="Y359" s="20">
        <f>IF(B358="PAGADO",0,C363)</f>
        <v>-3418.3760000000011</v>
      </c>
      <c r="AA359" s="226" t="s">
        <v>679</v>
      </c>
      <c r="AB359" s="226"/>
      <c r="AC359" s="226"/>
      <c r="AD359" s="226"/>
    </row>
    <row r="360" spans="2:40" x14ac:dyDescent="0.25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 x14ac:dyDescent="0.25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 x14ac:dyDescent="0.25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 x14ac:dyDescent="0.25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 x14ac:dyDescent="0.4">
      <c r="B364" s="227" t="str">
        <f>IF(C363&lt;0,"NO PAGAR","COBRAR")</f>
        <v>NO PAGAR</v>
      </c>
      <c r="C364" s="227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 x14ac:dyDescent="0.4">
      <c r="B365" s="219" t="s">
        <v>9</v>
      </c>
      <c r="C365" s="22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27" t="str">
        <f>IF(Y364&lt;0,"NO PAGAR","COBRAR")</f>
        <v>NO PAGAR</v>
      </c>
      <c r="Y365" s="227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 x14ac:dyDescent="0.25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219" t="s">
        <v>9</v>
      </c>
      <c r="Y366" s="220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 x14ac:dyDescent="0.25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21" t="s">
        <v>7</v>
      </c>
      <c r="AK371" s="222"/>
      <c r="AL371" s="222"/>
      <c r="AM371" s="223"/>
      <c r="AN371" s="115">
        <f>SUM(AN361:AN370)</f>
        <v>39.5</v>
      </c>
    </row>
    <row r="372" spans="2:46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 x14ac:dyDescent="0.25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21" t="s">
        <v>7</v>
      </c>
      <c r="AB374" s="222"/>
      <c r="AC374" s="223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 x14ac:dyDescent="0.25">
      <c r="B375" s="12"/>
      <c r="C375" s="10"/>
      <c r="E375" s="221" t="s">
        <v>7</v>
      </c>
      <c r="F375" s="222"/>
      <c r="G375" s="223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 x14ac:dyDescent="0.25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 x14ac:dyDescent="0.25">
      <c r="B377" s="12"/>
      <c r="C377" s="10"/>
      <c r="N377" s="221" t="s">
        <v>7</v>
      </c>
      <c r="O377" s="222"/>
      <c r="P377" s="222"/>
      <c r="Q377" s="223"/>
      <c r="R377" s="18">
        <f>SUM(R361:R376)</f>
        <v>50</v>
      </c>
      <c r="S377" s="3"/>
      <c r="V377" s="17"/>
      <c r="X377" s="12"/>
      <c r="Y377" s="10"/>
    </row>
    <row r="378" spans="2:46" x14ac:dyDescent="0.25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 x14ac:dyDescent="0.25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 x14ac:dyDescent="0.25">
      <c r="D380" t="s">
        <v>22</v>
      </c>
      <c r="E380" t="s">
        <v>21</v>
      </c>
      <c r="V380" s="17"/>
    </row>
    <row r="381" spans="2:46" x14ac:dyDescent="0.25">
      <c r="E381" s="1" t="s">
        <v>19</v>
      </c>
      <c r="V381" s="17"/>
    </row>
    <row r="382" spans="2:46" x14ac:dyDescent="0.25">
      <c r="V382" s="17"/>
    </row>
    <row r="383" spans="2:46" x14ac:dyDescent="0.25">
      <c r="V383" s="17"/>
    </row>
    <row r="384" spans="2:46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225" t="s">
        <v>30</v>
      </c>
      <c r="I392" s="225"/>
      <c r="J392" s="225"/>
      <c r="V392" s="17"/>
      <c r="AA392" s="225" t="s">
        <v>31</v>
      </c>
      <c r="AB392" s="225"/>
      <c r="AC392" s="225"/>
    </row>
    <row r="393" spans="1:43" x14ac:dyDescent="0.25">
      <c r="H393" s="225"/>
      <c r="I393" s="225"/>
      <c r="J393" s="225"/>
      <c r="V393" s="17"/>
      <c r="AA393" s="225"/>
      <c r="AB393" s="225"/>
      <c r="AC393" s="225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IF(X359="PAGADO",0,Y364)</f>
        <v>-3330.7160000000013</v>
      </c>
      <c r="E397" s="226" t="s">
        <v>80</v>
      </c>
      <c r="F397" s="226"/>
      <c r="G397" s="226"/>
      <c r="H397" s="226"/>
      <c r="V397" s="17"/>
      <c r="X397" s="23" t="s">
        <v>32</v>
      </c>
      <c r="Y397" s="20">
        <f>IF(B1143="PAGADO",0,C402)</f>
        <v>-3884.1160000000018</v>
      </c>
      <c r="AA397" s="226" t="s">
        <v>591</v>
      </c>
      <c r="AB397" s="226"/>
      <c r="AC397" s="226"/>
      <c r="AD397" s="226"/>
    </row>
    <row r="398" spans="1:43" x14ac:dyDescent="0.25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 x14ac:dyDescent="0.25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 x14ac:dyDescent="0.25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 x14ac:dyDescent="0.25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28" t="str">
        <f>IF(Y402&lt;0,"NO PAGAR","COBRAR'")</f>
        <v>NO PAGAR</v>
      </c>
      <c r="Y403" s="228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228" t="str">
        <f>IF(C402&lt;0,"NO PAGAR","COBRAR'")</f>
        <v>NO PAGAR</v>
      </c>
      <c r="C404" s="228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219" t="s">
        <v>9</v>
      </c>
      <c r="C405" s="22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219" t="s">
        <v>9</v>
      </c>
      <c r="Y405" s="220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21" t="s">
        <v>7</v>
      </c>
      <c r="AK408" s="222"/>
      <c r="AL408" s="222"/>
      <c r="AM408" s="223"/>
      <c r="AN408" s="18">
        <f>SUM(AN399:AN407)</f>
        <v>320</v>
      </c>
      <c r="AO408" s="3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 x14ac:dyDescent="0.25">
      <c r="B413" s="11" t="s">
        <v>16</v>
      </c>
      <c r="C413" s="10"/>
      <c r="E413" s="221" t="s">
        <v>7</v>
      </c>
      <c r="F413" s="222"/>
      <c r="G413" s="223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21" t="s">
        <v>7</v>
      </c>
      <c r="AB413" s="222"/>
      <c r="AC413" s="223"/>
      <c r="AD413" s="5">
        <f>SUM(AD399:AD412)</f>
        <v>980</v>
      </c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 x14ac:dyDescent="0.25">
      <c r="B415" s="12"/>
      <c r="C415" s="10"/>
      <c r="N415" s="221" t="s">
        <v>7</v>
      </c>
      <c r="O415" s="222"/>
      <c r="P415" s="222"/>
      <c r="Q415" s="223"/>
      <c r="R415" s="18">
        <f>SUM(R399:R414)</f>
        <v>1923.4</v>
      </c>
      <c r="S415" s="3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1"/>
      <c r="C418" s="10"/>
      <c r="V418" s="17"/>
      <c r="X418" s="11"/>
      <c r="Y418" s="10"/>
    </row>
    <row r="419" spans="2:27" x14ac:dyDescent="0.25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 x14ac:dyDescent="0.25">
      <c r="E420" s="1" t="s">
        <v>19</v>
      </c>
      <c r="V420" s="17"/>
      <c r="AA420" s="1" t="s">
        <v>19</v>
      </c>
    </row>
    <row r="421" spans="2:27" x14ac:dyDescent="0.25">
      <c r="V421" s="17"/>
    </row>
    <row r="422" spans="2:27" x14ac:dyDescent="0.25">
      <c r="V422" s="17"/>
    </row>
    <row r="423" spans="2:27" x14ac:dyDescent="0.25">
      <c r="V423" s="17"/>
    </row>
    <row r="424" spans="2:27" x14ac:dyDescent="0.25">
      <c r="V424" s="17"/>
    </row>
    <row r="425" spans="2:27" x14ac:dyDescent="0.25">
      <c r="V425" s="17"/>
    </row>
    <row r="426" spans="2:27" x14ac:dyDescent="0.25">
      <c r="V426" s="17"/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ht="15" customHeight="1" x14ac:dyDescent="0.35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 x14ac:dyDescent="0.35">
      <c r="H438" s="225" t="s">
        <v>28</v>
      </c>
      <c r="I438" s="225"/>
      <c r="J438" s="225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 x14ac:dyDescent="0.35">
      <c r="H439" s="225"/>
      <c r="I439" s="225"/>
      <c r="J439" s="225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 x14ac:dyDescent="0.35">
      <c r="V440" s="17"/>
      <c r="AB440" s="224" t="s">
        <v>29</v>
      </c>
      <c r="AC440" s="224"/>
      <c r="AJ440" s="3"/>
      <c r="AK440" s="3"/>
      <c r="AL440" s="3"/>
      <c r="AM440" s="3"/>
      <c r="AN440" s="18"/>
      <c r="AO440" s="3"/>
    </row>
    <row r="441" spans="2:41" x14ac:dyDescent="0.25">
      <c r="V441" s="17"/>
      <c r="AJ441" s="3"/>
      <c r="AK441" s="3"/>
      <c r="AL441" s="3"/>
      <c r="AM441" s="3"/>
      <c r="AN441" s="18"/>
      <c r="AO441" s="3"/>
    </row>
    <row r="442" spans="2:41" ht="23.25" x14ac:dyDescent="0.3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 x14ac:dyDescent="0.35">
      <c r="B443" s="23" t="s">
        <v>32</v>
      </c>
      <c r="C443" s="20">
        <f>IF(X397="PAGADO",0,Y402)</f>
        <v>-3383.7060000000019</v>
      </c>
      <c r="E443" s="226" t="s">
        <v>614</v>
      </c>
      <c r="F443" s="226"/>
      <c r="G443" s="226"/>
      <c r="H443" s="226"/>
      <c r="V443" s="17"/>
      <c r="X443" s="23" t="s">
        <v>32</v>
      </c>
      <c r="Y443" s="20">
        <f>IF(B443="PAGADO",0,C448)</f>
        <v>-3182.3660000000018</v>
      </c>
      <c r="AA443" s="226" t="s">
        <v>356</v>
      </c>
      <c r="AB443" s="226"/>
      <c r="AC443" s="226"/>
      <c r="AD443" s="226"/>
      <c r="AJ443" s="3"/>
      <c r="AK443" s="3"/>
      <c r="AL443" s="3"/>
      <c r="AM443" s="3"/>
      <c r="AN443" s="18"/>
      <c r="AO443" s="3"/>
    </row>
    <row r="444" spans="2:41" x14ac:dyDescent="0.25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 x14ac:dyDescent="0.25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 x14ac:dyDescent="0.4">
      <c r="B449" s="227" t="str">
        <f>IF(C448&lt;0,"NO PAGAR","COBRAR")</f>
        <v>NO PAGAR</v>
      </c>
      <c r="C449" s="227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27" t="str">
        <f>IF(Y448&lt;0,"NO PAGAR","COBRAR")</f>
        <v>NO PAGAR</v>
      </c>
      <c r="Y449" s="227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 x14ac:dyDescent="0.25">
      <c r="B450" s="219" t="s">
        <v>9</v>
      </c>
      <c r="C450" s="22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219" t="s">
        <v>9</v>
      </c>
      <c r="Y450" s="220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 x14ac:dyDescent="0.25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 x14ac:dyDescent="0.25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 x14ac:dyDescent="0.25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 x14ac:dyDescent="0.25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21" t="s">
        <v>7</v>
      </c>
      <c r="AK454" s="222"/>
      <c r="AL454" s="222"/>
      <c r="AM454" s="223"/>
      <c r="AN454" s="18">
        <f>SUM(AN438:AN453)</f>
        <v>4.13</v>
      </c>
      <c r="AO454" s="3"/>
    </row>
    <row r="455" spans="2:44" x14ac:dyDescent="0.25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 x14ac:dyDescent="0.25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 x14ac:dyDescent="0.2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 x14ac:dyDescent="0.2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 x14ac:dyDescent="0.25">
      <c r="B459" s="11" t="s">
        <v>17</v>
      </c>
      <c r="C459" s="10"/>
      <c r="E459" s="221" t="s">
        <v>7</v>
      </c>
      <c r="F459" s="222"/>
      <c r="G459" s="223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221" t="s">
        <v>7</v>
      </c>
      <c r="AB459" s="222"/>
      <c r="AC459" s="223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 x14ac:dyDescent="0.25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 x14ac:dyDescent="0.25">
      <c r="B461" s="12"/>
      <c r="C461" s="10"/>
      <c r="N461" s="221" t="s">
        <v>7</v>
      </c>
      <c r="O461" s="222"/>
      <c r="P461" s="222"/>
      <c r="Q461" s="223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 x14ac:dyDescent="0.2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 x14ac:dyDescent="0.25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 x14ac:dyDescent="0.25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 x14ac:dyDescent="0.25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 x14ac:dyDescent="0.25">
      <c r="E466" s="1" t="s">
        <v>19</v>
      </c>
      <c r="V466" s="17"/>
      <c r="AA466" s="1" t="s">
        <v>19</v>
      </c>
    </row>
    <row r="467" spans="1:43" x14ac:dyDescent="0.25">
      <c r="V467" s="17"/>
    </row>
    <row r="468" spans="1:43" x14ac:dyDescent="0.25">
      <c r="V468" s="17"/>
    </row>
    <row r="469" spans="1:43" x14ac:dyDescent="0.25">
      <c r="V469" s="17"/>
    </row>
    <row r="470" spans="1:43" x14ac:dyDescent="0.25">
      <c r="V470" s="17"/>
    </row>
    <row r="471" spans="1:43" x14ac:dyDescent="0.25">
      <c r="V471" s="17"/>
    </row>
    <row r="472" spans="1:43" x14ac:dyDescent="0.25">
      <c r="V472" s="17"/>
    </row>
    <row r="473" spans="1:43" x14ac:dyDescent="0.2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 x14ac:dyDescent="0.2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 x14ac:dyDescent="0.2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 x14ac:dyDescent="0.25">
      <c r="V476" s="17"/>
    </row>
    <row r="477" spans="1:43" x14ac:dyDescent="0.25">
      <c r="H477" s="225" t="s">
        <v>30</v>
      </c>
      <c r="I477" s="225"/>
      <c r="J477" s="225"/>
      <c r="V477" s="17"/>
      <c r="AA477" s="225" t="s">
        <v>31</v>
      </c>
      <c r="AB477" s="225"/>
      <c r="AC477" s="225"/>
    </row>
    <row r="478" spans="1:43" x14ac:dyDescent="0.25">
      <c r="H478" s="225"/>
      <c r="I478" s="225"/>
      <c r="J478" s="225"/>
      <c r="V478" s="17"/>
      <c r="AA478" s="225"/>
      <c r="AB478" s="225"/>
      <c r="AC478" s="225"/>
    </row>
    <row r="479" spans="1:43" x14ac:dyDescent="0.25">
      <c r="V479" s="17"/>
    </row>
    <row r="480" spans="1:43" x14ac:dyDescent="0.25">
      <c r="V480" s="17"/>
      <c r="AP480" s="17"/>
      <c r="AQ480" s="17"/>
    </row>
    <row r="481" spans="2:43" ht="23.25" x14ac:dyDescent="0.35">
      <c r="B481" s="24" t="s">
        <v>66</v>
      </c>
      <c r="V481" s="17"/>
      <c r="X481" s="22" t="s">
        <v>66</v>
      </c>
      <c r="AP481" s="17"/>
      <c r="AQ481" s="17"/>
    </row>
    <row r="482" spans="2:43" ht="23.25" x14ac:dyDescent="0.35">
      <c r="B482" s="23" t="s">
        <v>32</v>
      </c>
      <c r="C482" s="20">
        <f>IF(X443="PAGADO",0,C448)</f>
        <v>-3182.3660000000018</v>
      </c>
      <c r="E482" s="226" t="s">
        <v>356</v>
      </c>
      <c r="F482" s="226"/>
      <c r="G482" s="226"/>
      <c r="H482" s="226"/>
      <c r="V482" s="17"/>
      <c r="X482" s="23" t="s">
        <v>32</v>
      </c>
      <c r="Y482" s="20">
        <f>IF(B1240="PAGADO",0,C487)</f>
        <v>-4170.7470000000021</v>
      </c>
      <c r="AA482" s="226" t="s">
        <v>529</v>
      </c>
      <c r="AB482" s="226"/>
      <c r="AC482" s="226"/>
      <c r="AD482" s="226"/>
      <c r="AP482" s="17"/>
      <c r="AQ482" s="17"/>
    </row>
    <row r="483" spans="2:43" x14ac:dyDescent="0.25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 x14ac:dyDescent="0.25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 x14ac:dyDescent="0.25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 x14ac:dyDescent="0.25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 x14ac:dyDescent="0.25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 x14ac:dyDescent="0.3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28" t="str">
        <f>IF(Y487&lt;0,"NO PAGAR","COBRAR'")</f>
        <v>NO PAGAR</v>
      </c>
      <c r="Y488" s="228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 x14ac:dyDescent="0.35">
      <c r="B489" s="228" t="str">
        <f>IF(C487&lt;0,"NO PAGAR","COBRAR'")</f>
        <v>NO PAGAR</v>
      </c>
      <c r="C489" s="228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 x14ac:dyDescent="0.25">
      <c r="B490" s="219" t="s">
        <v>9</v>
      </c>
      <c r="C490" s="220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219" t="s">
        <v>9</v>
      </c>
      <c r="Y490" s="220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 x14ac:dyDescent="0.25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 x14ac:dyDescent="0.25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 x14ac:dyDescent="0.25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 x14ac:dyDescent="0.25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 x14ac:dyDescent="0.25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 x14ac:dyDescent="0.25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 x14ac:dyDescent="0.25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 x14ac:dyDescent="0.3">
      <c r="B498" s="11" t="s">
        <v>953</v>
      </c>
      <c r="C498" s="10">
        <v>48.66</v>
      </c>
      <c r="E498" s="221" t="s">
        <v>7</v>
      </c>
      <c r="F498" s="222"/>
      <c r="G498" s="223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21" t="s">
        <v>7</v>
      </c>
      <c r="AB498" s="222"/>
      <c r="AC498" s="223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 x14ac:dyDescent="0.3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 x14ac:dyDescent="0.3">
      <c r="B500" s="12"/>
      <c r="C500" s="10"/>
      <c r="N500" s="221" t="s">
        <v>7</v>
      </c>
      <c r="O500" s="222"/>
      <c r="P500" s="222"/>
      <c r="Q500" s="223"/>
      <c r="R500" s="18">
        <f>SUM(R484:R499)</f>
        <v>1705</v>
      </c>
      <c r="S500" s="3"/>
      <c r="V500" s="17"/>
      <c r="X500" s="12"/>
      <c r="Y500" s="10"/>
      <c r="AJ500" s="221" t="s">
        <v>7</v>
      </c>
      <c r="AK500" s="222"/>
      <c r="AL500" s="222"/>
      <c r="AM500" s="223"/>
      <c r="AN500" s="18">
        <f>SUM(AN484:AN499)</f>
        <v>50</v>
      </c>
      <c r="AO500" s="3"/>
    </row>
    <row r="501" spans="2:42" ht="27" thickBot="1" x14ac:dyDescent="0.3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 x14ac:dyDescent="0.25">
      <c r="B502" s="12"/>
      <c r="C502" s="10"/>
      <c r="V502" s="17"/>
      <c r="X502" s="12"/>
      <c r="Y502" s="10"/>
    </row>
    <row r="503" spans="2:42" x14ac:dyDescent="0.25">
      <c r="B503" s="11"/>
      <c r="C503" s="10"/>
      <c r="V503" s="17"/>
      <c r="X503" s="11"/>
      <c r="Y503" s="10"/>
    </row>
    <row r="504" spans="2:42" x14ac:dyDescent="0.25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 x14ac:dyDescent="0.25">
      <c r="E505" s="1" t="s">
        <v>19</v>
      </c>
      <c r="V505" s="17"/>
      <c r="AA505" s="1" t="s">
        <v>19</v>
      </c>
    </row>
    <row r="506" spans="2:42" x14ac:dyDescent="0.25">
      <c r="V506" s="17"/>
    </row>
    <row r="507" spans="2:42" x14ac:dyDescent="0.25">
      <c r="V507" s="17"/>
    </row>
    <row r="508" spans="2:42" x14ac:dyDescent="0.25">
      <c r="V508" s="17"/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31" x14ac:dyDescent="0.25">
      <c r="V513" s="17"/>
    </row>
    <row r="514" spans="2:31" x14ac:dyDescent="0.25">
      <c r="V514" s="17"/>
    </row>
    <row r="515" spans="2:31" x14ac:dyDescent="0.25">
      <c r="V515" s="17"/>
    </row>
    <row r="516" spans="2:31" x14ac:dyDescent="0.25">
      <c r="V516" s="17"/>
    </row>
    <row r="517" spans="2:31" x14ac:dyDescent="0.25">
      <c r="V517" s="17"/>
    </row>
    <row r="518" spans="2:31" x14ac:dyDescent="0.25">
      <c r="V518" s="17"/>
    </row>
    <row r="519" spans="2:31" x14ac:dyDescent="0.25">
      <c r="V519" s="17"/>
    </row>
    <row r="520" spans="2:31" x14ac:dyDescent="0.25">
      <c r="V520" s="17"/>
    </row>
    <row r="521" spans="2:31" x14ac:dyDescent="0.25">
      <c r="V521" s="17"/>
    </row>
    <row r="522" spans="2:31" x14ac:dyDescent="0.25">
      <c r="V522" s="17"/>
    </row>
    <row r="523" spans="2:31" x14ac:dyDescent="0.25">
      <c r="V523" s="17"/>
    </row>
    <row r="524" spans="2:31" x14ac:dyDescent="0.25">
      <c r="V524" s="17"/>
      <c r="AC524" s="224" t="s">
        <v>29</v>
      </c>
      <c r="AD524" s="224"/>
      <c r="AE524" s="224"/>
    </row>
    <row r="525" spans="2:31" x14ac:dyDescent="0.25">
      <c r="H525" s="225" t="s">
        <v>28</v>
      </c>
      <c r="I525" s="225"/>
      <c r="J525" s="225"/>
      <c r="V525" s="17"/>
      <c r="AC525" s="224"/>
      <c r="AD525" s="224"/>
      <c r="AE525" s="224"/>
    </row>
    <row r="526" spans="2:31" x14ac:dyDescent="0.25">
      <c r="H526" s="225"/>
      <c r="I526" s="225"/>
      <c r="J526" s="225"/>
      <c r="V526" s="17"/>
      <c r="AC526" s="224"/>
      <c r="AD526" s="224"/>
      <c r="AE526" s="224"/>
    </row>
    <row r="527" spans="2:31" ht="23.25" x14ac:dyDescent="0.35">
      <c r="B527" s="22" t="s">
        <v>67</v>
      </c>
      <c r="V527" s="17"/>
      <c r="X527" s="22" t="s">
        <v>67</v>
      </c>
    </row>
    <row r="528" spans="2:31" ht="23.25" x14ac:dyDescent="0.35">
      <c r="B528" s="23" t="s">
        <v>32</v>
      </c>
      <c r="C528" s="20">
        <f>IF(X482="PAGADO",0,Y487)</f>
        <v>-2366.5070000000023</v>
      </c>
      <c r="E528" s="226" t="s">
        <v>591</v>
      </c>
      <c r="F528" s="226"/>
      <c r="G528" s="226"/>
      <c r="H528" s="226"/>
      <c r="V528" s="17"/>
      <c r="X528" s="23" t="s">
        <v>32</v>
      </c>
      <c r="Y528" s="20">
        <f>IF(B528="PAGADO",0,C533)</f>
        <v>-2703.3370000000023</v>
      </c>
      <c r="AA528" s="226" t="s">
        <v>356</v>
      </c>
      <c r="AB528" s="226"/>
      <c r="AC528" s="226"/>
      <c r="AD528" s="226"/>
    </row>
    <row r="529" spans="2:41" x14ac:dyDescent="0.25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 x14ac:dyDescent="0.25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 x14ac:dyDescent="0.25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 x14ac:dyDescent="0.25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 x14ac:dyDescent="0.25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 x14ac:dyDescent="0.4">
      <c r="B534" s="227" t="str">
        <f>IF(C533&lt;0,"NO PAGAR","COBRAR")</f>
        <v>NO PAGAR</v>
      </c>
      <c r="C534" s="227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27" t="str">
        <f>IF(Y533&lt;0,"NO PAGAR","COBRAR")</f>
        <v>NO PAGAR</v>
      </c>
      <c r="Y534" s="227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219" t="s">
        <v>9</v>
      </c>
      <c r="C535" s="22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9" t="s">
        <v>9</v>
      </c>
      <c r="Y535" s="22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11" t="s">
        <v>1024</v>
      </c>
      <c r="C544" s="10">
        <v>281.19</v>
      </c>
      <c r="E544" s="221" t="s">
        <v>7</v>
      </c>
      <c r="F544" s="222"/>
      <c r="G544" s="223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21" t="s">
        <v>7</v>
      </c>
      <c r="AB544" s="222"/>
      <c r="AC544" s="223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 x14ac:dyDescent="0.25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 x14ac:dyDescent="0.3">
      <c r="B546" s="12"/>
      <c r="C546" s="10"/>
      <c r="N546" s="221" t="s">
        <v>7</v>
      </c>
      <c r="O546" s="222"/>
      <c r="P546" s="222"/>
      <c r="Q546" s="223"/>
      <c r="R546" s="18">
        <f>SUM(R530:R545)</f>
        <v>526.5</v>
      </c>
      <c r="S546" s="3"/>
      <c r="V546" s="17"/>
      <c r="X546" s="12"/>
      <c r="Y546" s="10"/>
      <c r="AJ546" s="221" t="s">
        <v>7</v>
      </c>
      <c r="AK546" s="222"/>
      <c r="AL546" s="222"/>
      <c r="AM546" s="223"/>
      <c r="AN546" s="18">
        <f>SUM(AN530:AN545)</f>
        <v>85</v>
      </c>
      <c r="AO546" s="3"/>
    </row>
    <row r="547" spans="1:43" ht="20.25" customHeight="1" thickBot="1" x14ac:dyDescent="0.3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 x14ac:dyDescent="0.3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 x14ac:dyDescent="0.3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 x14ac:dyDescent="0.25">
      <c r="B550" s="12"/>
      <c r="C550" s="10"/>
      <c r="Q550" s="166">
        <f>SUM(Q547:Q549)</f>
        <v>281.19</v>
      </c>
      <c r="V550" s="17"/>
      <c r="X550" s="12"/>
      <c r="Y550" s="10"/>
    </row>
    <row r="551" spans="1:43" x14ac:dyDescent="0.25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 x14ac:dyDescent="0.25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 x14ac:dyDescent="0.25">
      <c r="E553" s="1" t="s">
        <v>19</v>
      </c>
      <c r="V553" s="17"/>
      <c r="AA553" s="1" t="s">
        <v>19</v>
      </c>
    </row>
    <row r="554" spans="1:43" x14ac:dyDescent="0.25">
      <c r="V554" s="17"/>
    </row>
    <row r="555" spans="1:43" x14ac:dyDescent="0.25">
      <c r="V555" s="17"/>
    </row>
    <row r="556" spans="1:43" x14ac:dyDescent="0.25">
      <c r="V556" s="17"/>
    </row>
    <row r="557" spans="1:43" x14ac:dyDescent="0.25">
      <c r="V557" s="17"/>
    </row>
    <row r="558" spans="1:43" x14ac:dyDescent="0.25">
      <c r="V558" s="17"/>
    </row>
    <row r="559" spans="1:43" x14ac:dyDescent="0.25">
      <c r="V559" s="17"/>
    </row>
    <row r="560" spans="1:43" x14ac:dyDescent="0.2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V563" s="17"/>
    </row>
    <row r="564" spans="1:43" x14ac:dyDescent="0.25">
      <c r="H564" s="225" t="s">
        <v>30</v>
      </c>
      <c r="I564" s="225"/>
      <c r="J564" s="225"/>
      <c r="V564" s="17"/>
      <c r="AA564" s="225" t="s">
        <v>31</v>
      </c>
      <c r="AB564" s="225"/>
      <c r="AC564" s="225"/>
    </row>
    <row r="565" spans="1:43" x14ac:dyDescent="0.25">
      <c r="H565" s="225"/>
      <c r="I565" s="225"/>
      <c r="J565" s="225"/>
      <c r="V565" s="17"/>
      <c r="AA565" s="225"/>
      <c r="AB565" s="225"/>
      <c r="AC565" s="225"/>
    </row>
    <row r="566" spans="1:43" x14ac:dyDescent="0.25">
      <c r="V566" s="17"/>
    </row>
    <row r="567" spans="1:43" x14ac:dyDescent="0.25">
      <c r="V567" s="17"/>
    </row>
    <row r="568" spans="1:43" ht="23.25" x14ac:dyDescent="0.35">
      <c r="B568" s="24" t="s">
        <v>67</v>
      </c>
      <c r="V568" s="17"/>
      <c r="X568" s="22" t="s">
        <v>67</v>
      </c>
    </row>
    <row r="569" spans="1:43" ht="23.25" x14ac:dyDescent="0.35">
      <c r="B569" s="23" t="s">
        <v>32</v>
      </c>
      <c r="C569" s="20">
        <f>IF(X528="PAGADO",0,Y533)</f>
        <v>-2298.3370000000023</v>
      </c>
      <c r="E569" s="226" t="s">
        <v>591</v>
      </c>
      <c r="F569" s="226"/>
      <c r="G569" s="226"/>
      <c r="H569" s="226"/>
      <c r="V569" s="17"/>
      <c r="X569" s="23" t="s">
        <v>32</v>
      </c>
      <c r="Y569" s="20">
        <f>IF(B1339="PAGADO",0,C574)</f>
        <v>-2187.0370000000021</v>
      </c>
      <c r="AA569" s="226" t="s">
        <v>356</v>
      </c>
      <c r="AB569" s="226"/>
      <c r="AC569" s="226"/>
      <c r="AD569" s="226"/>
    </row>
    <row r="570" spans="1:43" x14ac:dyDescent="0.25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 x14ac:dyDescent="0.25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 x14ac:dyDescent="0.25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 x14ac:dyDescent="0.25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 x14ac:dyDescent="0.25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 x14ac:dyDescent="0.3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28" t="str">
        <f>IF(Y574&lt;0,"NO PAGAR","COBRAR'")</f>
        <v>NO PAGAR</v>
      </c>
      <c r="Y575" s="228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 x14ac:dyDescent="0.35">
      <c r="B576" s="228" t="str">
        <f>IF(C574&lt;0,"NO PAGAR","COBRAR'")</f>
        <v>NO PAGAR</v>
      </c>
      <c r="C576" s="228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219" t="s">
        <v>9</v>
      </c>
      <c r="C577" s="220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19" t="s">
        <v>9</v>
      </c>
      <c r="Y577" s="2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16</v>
      </c>
      <c r="C585" s="10"/>
      <c r="E585" s="221" t="s">
        <v>7</v>
      </c>
      <c r="F585" s="222"/>
      <c r="G585" s="223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21" t="s">
        <v>7</v>
      </c>
      <c r="AB585" s="222"/>
      <c r="AC585" s="223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 x14ac:dyDescent="0.25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 x14ac:dyDescent="0.25">
      <c r="B587" s="12"/>
      <c r="C587" s="10"/>
      <c r="N587" s="221" t="s">
        <v>7</v>
      </c>
      <c r="O587" s="222"/>
      <c r="P587" s="222"/>
      <c r="Q587" s="223"/>
      <c r="R587" s="18">
        <f>SUM(R571:R586)</f>
        <v>1580</v>
      </c>
      <c r="S587" s="3"/>
      <c r="V587" s="17"/>
      <c r="X587" s="12"/>
      <c r="Y587" s="10"/>
      <c r="AJ587" s="221" t="s">
        <v>7</v>
      </c>
      <c r="AK587" s="222"/>
      <c r="AL587" s="222"/>
      <c r="AM587" s="223"/>
      <c r="AN587" s="18">
        <f>SUM(AN571:AN586)</f>
        <v>616</v>
      </c>
      <c r="AO587" s="3"/>
    </row>
    <row r="588" spans="2:41" ht="15.75" thickBot="1" x14ac:dyDescent="0.3">
      <c r="B588" s="12"/>
      <c r="C588" s="10"/>
      <c r="V588" s="17"/>
      <c r="X588" s="12"/>
      <c r="Y588" s="10"/>
    </row>
    <row r="589" spans="2:41" ht="19.5" customHeight="1" thickBot="1" x14ac:dyDescent="0.3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2:31" x14ac:dyDescent="0.25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 x14ac:dyDescent="0.25">
      <c r="E594" s="1" t="s">
        <v>19</v>
      </c>
      <c r="V594" s="17"/>
      <c r="AA594" s="1" t="s">
        <v>19</v>
      </c>
    </row>
    <row r="595" spans="2:31" x14ac:dyDescent="0.25"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  <c r="AC607" s="224" t="s">
        <v>29</v>
      </c>
      <c r="AD607" s="224"/>
      <c r="AE607" s="224"/>
    </row>
    <row r="608" spans="2:31" x14ac:dyDescent="0.25">
      <c r="H608" s="225" t="s">
        <v>28</v>
      </c>
      <c r="I608" s="225"/>
      <c r="J608" s="225"/>
      <c r="V608" s="17"/>
      <c r="AC608" s="224"/>
      <c r="AD608" s="224"/>
      <c r="AE608" s="224"/>
    </row>
    <row r="609" spans="2:41" x14ac:dyDescent="0.25">
      <c r="H609" s="225"/>
      <c r="I609" s="225"/>
      <c r="J609" s="225"/>
      <c r="V609" s="17"/>
      <c r="AC609" s="224"/>
      <c r="AD609" s="224"/>
      <c r="AE609" s="224"/>
    </row>
    <row r="610" spans="2:41" ht="23.25" x14ac:dyDescent="0.35">
      <c r="B610" s="22" t="s">
        <v>68</v>
      </c>
      <c r="V610" s="17"/>
      <c r="X610" s="22" t="s">
        <v>68</v>
      </c>
    </row>
    <row r="611" spans="2:41" ht="23.25" x14ac:dyDescent="0.35">
      <c r="B611" s="23" t="s">
        <v>32</v>
      </c>
      <c r="C611" s="20">
        <f>IF(X569="PAGADO",0,Y574)</f>
        <v>-2023.0370000000021</v>
      </c>
      <c r="E611" s="226" t="s">
        <v>356</v>
      </c>
      <c r="F611" s="226"/>
      <c r="G611" s="226"/>
      <c r="H611" s="226"/>
      <c r="V611" s="17"/>
      <c r="X611" s="23" t="s">
        <v>32</v>
      </c>
      <c r="Y611" s="20">
        <f>IF(B611="PAGADO",0,C616)</f>
        <v>-1752.9910000000023</v>
      </c>
      <c r="AA611" s="226" t="s">
        <v>254</v>
      </c>
      <c r="AB611" s="226"/>
      <c r="AC611" s="226"/>
      <c r="AD611" s="226"/>
    </row>
    <row r="612" spans="2:41" x14ac:dyDescent="0.25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 x14ac:dyDescent="0.25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 x14ac:dyDescent="0.25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 x14ac:dyDescent="0.25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 x14ac:dyDescent="0.4">
      <c r="B617" s="227" t="str">
        <f>IF(C616&lt;0,"NO PAGAR","COBRAR")</f>
        <v>NO PAGAR</v>
      </c>
      <c r="C617" s="227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27" t="str">
        <f>IF(Y616&lt;0,"NO PAGAR","COBRAR")</f>
        <v>NO PAGAR</v>
      </c>
      <c r="Y617" s="227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219" t="s">
        <v>9</v>
      </c>
      <c r="C618" s="22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219" t="s">
        <v>9</v>
      </c>
      <c r="Y618" s="22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17</v>
      </c>
      <c r="C627" s="10">
        <f>R636</f>
        <v>420.95400000000006</v>
      </c>
      <c r="E627" s="221" t="s">
        <v>7</v>
      </c>
      <c r="F627" s="222"/>
      <c r="G627" s="223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21" t="s">
        <v>7</v>
      </c>
      <c r="AB627" s="222"/>
      <c r="AC627" s="223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 x14ac:dyDescent="0.25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 x14ac:dyDescent="0.25">
      <c r="B629" s="12"/>
      <c r="C629" s="10"/>
      <c r="N629" s="221" t="s">
        <v>7</v>
      </c>
      <c r="O629" s="222"/>
      <c r="P629" s="222"/>
      <c r="Q629" s="223"/>
      <c r="R629" s="18">
        <f>SUM(R613:R628)</f>
        <v>179</v>
      </c>
      <c r="S629" s="3"/>
      <c r="V629" s="17"/>
      <c r="X629" s="12"/>
      <c r="Y629" s="10"/>
      <c r="AJ629" s="221" t="s">
        <v>7</v>
      </c>
      <c r="AK629" s="222"/>
      <c r="AL629" s="222"/>
      <c r="AM629" s="223"/>
      <c r="AN629" s="18">
        <f>SUM(AN613:AN628)</f>
        <v>205</v>
      </c>
      <c r="AO629" s="3"/>
    </row>
    <row r="630" spans="2:41" x14ac:dyDescent="0.25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 x14ac:dyDescent="0.25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 x14ac:dyDescent="0.25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 x14ac:dyDescent="0.25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 x14ac:dyDescent="0.25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 x14ac:dyDescent="0.25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 x14ac:dyDescent="0.25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 x14ac:dyDescent="0.25">
      <c r="B637" s="11"/>
      <c r="C637" s="10"/>
      <c r="V637" s="17"/>
      <c r="X637" s="11"/>
      <c r="Y637" s="10"/>
    </row>
    <row r="638" spans="2:41" x14ac:dyDescent="0.25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 x14ac:dyDescent="0.25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 x14ac:dyDescent="0.25">
      <c r="E640" s="1" t="s">
        <v>19</v>
      </c>
      <c r="V640" s="17"/>
      <c r="AA640" s="1" t="s">
        <v>19</v>
      </c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V645" s="17"/>
    </row>
    <row r="646" spans="1:43" x14ac:dyDescent="0.25">
      <c r="V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 x14ac:dyDescent="0.25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 x14ac:dyDescent="0.25">
      <c r="V650" s="17"/>
    </row>
    <row r="651" spans="1:43" x14ac:dyDescent="0.25">
      <c r="H651" s="225" t="s">
        <v>30</v>
      </c>
      <c r="I651" s="225"/>
      <c r="J651" s="225"/>
      <c r="V651" s="17"/>
      <c r="AA651" s="225" t="s">
        <v>31</v>
      </c>
      <c r="AB651" s="225"/>
      <c r="AC651" s="225"/>
    </row>
    <row r="652" spans="1:43" x14ac:dyDescent="0.25">
      <c r="H652" s="225"/>
      <c r="I652" s="225"/>
      <c r="J652" s="225"/>
      <c r="V652" s="17"/>
      <c r="AA652" s="225"/>
      <c r="AB652" s="225"/>
      <c r="AC652" s="225"/>
    </row>
    <row r="653" spans="1:43" x14ac:dyDescent="0.25">
      <c r="V653" s="17"/>
    </row>
    <row r="654" spans="1:43" x14ac:dyDescent="0.25">
      <c r="V654" s="17"/>
    </row>
    <row r="655" spans="1:43" ht="23.25" x14ac:dyDescent="0.35">
      <c r="B655" s="24" t="s">
        <v>68</v>
      </c>
      <c r="V655" s="17"/>
      <c r="X655" s="22" t="s">
        <v>68</v>
      </c>
    </row>
    <row r="656" spans="1:43" ht="23.25" x14ac:dyDescent="0.35">
      <c r="B656" s="23" t="s">
        <v>32</v>
      </c>
      <c r="C656" s="20">
        <f>IF(X611="PAGADO",0,Y616)</f>
        <v>-2047.0810000000022</v>
      </c>
      <c r="E656" s="226" t="s">
        <v>356</v>
      </c>
      <c r="F656" s="226"/>
      <c r="G656" s="226"/>
      <c r="H656" s="226"/>
      <c r="V656" s="17"/>
      <c r="X656" s="23" t="s">
        <v>32</v>
      </c>
      <c r="Y656" s="20">
        <f>IF(B1432="PAGADO",0,C661)</f>
        <v>-2262.0810000000019</v>
      </c>
      <c r="AA656" s="226" t="s">
        <v>254</v>
      </c>
      <c r="AB656" s="226"/>
      <c r="AC656" s="226"/>
      <c r="AD656" s="226"/>
    </row>
    <row r="657" spans="2:41" x14ac:dyDescent="0.25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 x14ac:dyDescent="0.25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 x14ac:dyDescent="0.25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 x14ac:dyDescent="0.25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 x14ac:dyDescent="0.3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28" t="str">
        <f>IF(Y661&lt;0,"NO PAGAR","COBRAR'")</f>
        <v>NO PAGAR</v>
      </c>
      <c r="Y662" s="228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 x14ac:dyDescent="0.35">
      <c r="B663" s="228" t="str">
        <f>IF(C661&lt;0,"NO PAGAR","COBRAR'")</f>
        <v>NO PAGAR</v>
      </c>
      <c r="C663" s="228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219" t="s">
        <v>9</v>
      </c>
      <c r="C664" s="22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219" t="s">
        <v>9</v>
      </c>
      <c r="Y664" s="22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221" t="s">
        <v>7</v>
      </c>
      <c r="F672" s="222"/>
      <c r="G672" s="223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21" t="s">
        <v>7</v>
      </c>
      <c r="AB672" s="222"/>
      <c r="AC672" s="223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 x14ac:dyDescent="0.25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 x14ac:dyDescent="0.3">
      <c r="B674" s="12"/>
      <c r="C674" s="10"/>
      <c r="N674" s="221" t="s">
        <v>7</v>
      </c>
      <c r="O674" s="222"/>
      <c r="P674" s="222"/>
      <c r="Q674" s="223"/>
      <c r="R674" s="18">
        <f>SUM(R658:R673)</f>
        <v>1500</v>
      </c>
      <c r="S674" s="3"/>
      <c r="V674" s="17"/>
      <c r="X674" s="12"/>
      <c r="Y674" s="10"/>
      <c r="AJ674" s="221" t="s">
        <v>7</v>
      </c>
      <c r="AK674" s="222"/>
      <c r="AL674" s="222"/>
      <c r="AM674" s="223"/>
      <c r="AN674" s="18">
        <f>SUM(AN658:AN673)</f>
        <v>310</v>
      </c>
      <c r="AO674" s="3"/>
    </row>
    <row r="675" spans="2:43" ht="15.75" thickBot="1" x14ac:dyDescent="0.3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 x14ac:dyDescent="0.25">
      <c r="B676" s="12"/>
      <c r="C676" s="10"/>
      <c r="V676" s="17"/>
      <c r="X676" s="12"/>
      <c r="Y676" s="10"/>
    </row>
    <row r="677" spans="2:43" x14ac:dyDescent="0.25">
      <c r="B677" s="12"/>
      <c r="C677" s="10"/>
      <c r="E677" s="14"/>
      <c r="V677" s="17"/>
      <c r="X677" s="12"/>
      <c r="Y677" s="10"/>
      <c r="AA677" s="14"/>
    </row>
    <row r="678" spans="2:43" x14ac:dyDescent="0.25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 x14ac:dyDescent="0.25">
      <c r="E679" s="1" t="s">
        <v>19</v>
      </c>
      <c r="V679" s="17"/>
      <c r="AA679" s="1" t="s">
        <v>19</v>
      </c>
    </row>
    <row r="680" spans="2:43" x14ac:dyDescent="0.25">
      <c r="V680" s="17"/>
    </row>
    <row r="681" spans="2:43" x14ac:dyDescent="0.25">
      <c r="V681" s="17"/>
    </row>
    <row r="682" spans="2:43" x14ac:dyDescent="0.25">
      <c r="V682" s="17"/>
    </row>
    <row r="683" spans="2:43" x14ac:dyDescent="0.25">
      <c r="V683" s="17"/>
    </row>
    <row r="684" spans="2:43" x14ac:dyDescent="0.25">
      <c r="V684" s="17"/>
    </row>
    <row r="685" spans="2:43" x14ac:dyDescent="0.25">
      <c r="V685" s="17"/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41" x14ac:dyDescent="0.25">
      <c r="V689" s="17"/>
    </row>
    <row r="690" spans="2:41" x14ac:dyDescent="0.25">
      <c r="V690" s="17"/>
    </row>
    <row r="691" spans="2:41" x14ac:dyDescent="0.25">
      <c r="V691" s="17"/>
    </row>
    <row r="692" spans="2:41" x14ac:dyDescent="0.25">
      <c r="V692" s="17"/>
      <c r="AC692" s="224" t="s">
        <v>29</v>
      </c>
      <c r="AD692" s="224"/>
      <c r="AE692" s="224"/>
    </row>
    <row r="693" spans="2:41" x14ac:dyDescent="0.25">
      <c r="H693" s="225" t="s">
        <v>28</v>
      </c>
      <c r="I693" s="225"/>
      <c r="J693" s="225"/>
      <c r="V693" s="17"/>
      <c r="AC693" s="224"/>
      <c r="AD693" s="224"/>
      <c r="AE693" s="224"/>
    </row>
    <row r="694" spans="2:41" x14ac:dyDescent="0.25">
      <c r="H694" s="225"/>
      <c r="I694" s="225"/>
      <c r="J694" s="225"/>
      <c r="V694" s="17"/>
      <c r="AC694" s="224"/>
      <c r="AD694" s="224"/>
      <c r="AE694" s="224"/>
    </row>
    <row r="695" spans="2:41" x14ac:dyDescent="0.25">
      <c r="V695" s="17"/>
    </row>
    <row r="696" spans="2:41" x14ac:dyDescent="0.25">
      <c r="V696" s="17"/>
    </row>
    <row r="697" spans="2:41" ht="23.25" x14ac:dyDescent="0.35">
      <c r="B697" s="22" t="s">
        <v>69</v>
      </c>
      <c r="V697" s="17"/>
      <c r="X697" s="22" t="s">
        <v>69</v>
      </c>
    </row>
    <row r="698" spans="2:41" ht="26.25" x14ac:dyDescent="0.4">
      <c r="B698" s="23" t="s">
        <v>32</v>
      </c>
      <c r="C698" s="20">
        <f>IF(X656="PAGADO",0,Y661)</f>
        <v>-2480.981000000002</v>
      </c>
      <c r="E698" s="226" t="s">
        <v>356</v>
      </c>
      <c r="F698" s="226"/>
      <c r="G698" s="226"/>
      <c r="H698" s="226"/>
      <c r="V698" s="17"/>
      <c r="X698" s="23" t="s">
        <v>32</v>
      </c>
      <c r="Y698" s="20">
        <f>IF(B698="PAGADO",0,C703)</f>
        <v>-418.08100000000195</v>
      </c>
      <c r="AA698" s="226" t="s">
        <v>254</v>
      </c>
      <c r="AB698" s="226"/>
      <c r="AC698" s="226"/>
      <c r="AD698" s="226"/>
      <c r="AK698" s="236" t="s">
        <v>110</v>
      </c>
      <c r="AL698" s="236"/>
      <c r="AM698" s="236"/>
    </row>
    <row r="699" spans="2:41" x14ac:dyDescent="0.25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 x14ac:dyDescent="0.25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 x14ac:dyDescent="0.25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 x14ac:dyDescent="0.25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 x14ac:dyDescent="0.25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 x14ac:dyDescent="0.4">
      <c r="B704" s="227" t="str">
        <f>IF(C703&lt;0,"NO PAGAR","COBRAR")</f>
        <v>NO PAGAR</v>
      </c>
      <c r="C704" s="227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27" t="str">
        <f>IF(Y703&lt;0,"NO PAGAR","COBRAR")</f>
        <v>NO PAGAR</v>
      </c>
      <c r="Y704" s="227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 x14ac:dyDescent="0.25">
      <c r="B705" s="219" t="s">
        <v>9</v>
      </c>
      <c r="C705" s="220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219" t="s">
        <v>9</v>
      </c>
      <c r="Y705" s="220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 x14ac:dyDescent="0.25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1334</v>
      </c>
      <c r="C714" s="10">
        <f>R720</f>
        <v>193</v>
      </c>
      <c r="E714" s="221" t="s">
        <v>7</v>
      </c>
      <c r="F714" s="222"/>
      <c r="G714" s="223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21" t="s">
        <v>7</v>
      </c>
      <c r="AB714" s="222"/>
      <c r="AC714" s="223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 x14ac:dyDescent="0.25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 x14ac:dyDescent="0.25">
      <c r="B716" s="12"/>
      <c r="C716" s="10"/>
      <c r="N716" s="221" t="s">
        <v>7</v>
      </c>
      <c r="O716" s="222"/>
      <c r="P716" s="222"/>
      <c r="Q716" s="223"/>
      <c r="R716" s="18">
        <f>SUM(R700:R715)</f>
        <v>270</v>
      </c>
      <c r="S716" s="3"/>
      <c r="V716" s="17"/>
      <c r="X716" s="12"/>
      <c r="Y716" s="10"/>
      <c r="AJ716" s="221" t="s">
        <v>7</v>
      </c>
      <c r="AK716" s="222"/>
      <c r="AL716" s="222"/>
      <c r="AM716" s="223"/>
      <c r="AN716" s="18">
        <f>SUM(AN700:AN715)</f>
        <v>1900</v>
      </c>
      <c r="AO716" s="3"/>
    </row>
    <row r="717" spans="2:41" x14ac:dyDescent="0.25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 x14ac:dyDescent="0.25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 x14ac:dyDescent="0.25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 x14ac:dyDescent="0.25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 x14ac:dyDescent="0.25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 x14ac:dyDescent="0.25">
      <c r="V722" s="17"/>
    </row>
    <row r="723" spans="1:43" x14ac:dyDescent="0.25">
      <c r="E723" s="1"/>
      <c r="V723" s="17"/>
      <c r="AA723" s="1"/>
    </row>
    <row r="724" spans="1:43" x14ac:dyDescent="0.25">
      <c r="V724" s="17"/>
    </row>
    <row r="725" spans="1:43" x14ac:dyDescent="0.25"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 x14ac:dyDescent="0.25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V733" s="17"/>
    </row>
    <row r="734" spans="1:43" x14ac:dyDescent="0.25">
      <c r="H734" s="225" t="s">
        <v>30</v>
      </c>
      <c r="I734" s="225"/>
      <c r="J734" s="225"/>
      <c r="V734" s="17"/>
      <c r="AA734" s="225" t="s">
        <v>31</v>
      </c>
      <c r="AB734" s="225"/>
      <c r="AC734" s="225"/>
    </row>
    <row r="735" spans="1:43" x14ac:dyDescent="0.25">
      <c r="H735" s="225"/>
      <c r="I735" s="225"/>
      <c r="J735" s="225"/>
      <c r="V735" s="17"/>
      <c r="AA735" s="225"/>
      <c r="AB735" s="225"/>
      <c r="AC735" s="225"/>
    </row>
    <row r="736" spans="1:43" ht="23.25" x14ac:dyDescent="0.35">
      <c r="B736" s="24" t="s">
        <v>69</v>
      </c>
      <c r="V736" s="17"/>
      <c r="X736" s="22" t="s">
        <v>69</v>
      </c>
    </row>
    <row r="737" spans="2:41" ht="23.25" x14ac:dyDescent="0.35">
      <c r="B737" s="23" t="s">
        <v>32</v>
      </c>
      <c r="C737" s="20">
        <f>IF(X698="PAGADO",0,C703)</f>
        <v>-418.08100000000195</v>
      </c>
      <c r="E737" s="226" t="s">
        <v>356</v>
      </c>
      <c r="F737" s="226"/>
      <c r="G737" s="226"/>
      <c r="H737" s="226"/>
      <c r="V737" s="17"/>
      <c r="X737" s="23" t="s">
        <v>32</v>
      </c>
      <c r="Y737" s="20">
        <f>IF(B1525="PAGADO",0,C742)</f>
        <v>156.718999999998</v>
      </c>
      <c r="AA737" s="226" t="s">
        <v>254</v>
      </c>
      <c r="AB737" s="226"/>
      <c r="AC737" s="226"/>
      <c r="AD737" s="226"/>
      <c r="AK737" s="226" t="s">
        <v>10</v>
      </c>
      <c r="AL737" s="226"/>
      <c r="AM737" s="226"/>
    </row>
    <row r="738" spans="2:41" x14ac:dyDescent="0.25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 x14ac:dyDescent="0.25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 x14ac:dyDescent="0.25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 x14ac:dyDescent="0.25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 x14ac:dyDescent="0.3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28" t="str">
        <f>IF(Y742&lt;0,"NO PAGAR","COBRAR'")</f>
        <v>COBRAR'</v>
      </c>
      <c r="Y743" s="228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 x14ac:dyDescent="0.35">
      <c r="B744" s="228" t="str">
        <f>IF(C742&lt;0,"NO PAGAR","COBRAR'")</f>
        <v>COBRAR'</v>
      </c>
      <c r="C744" s="228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219" t="s">
        <v>9</v>
      </c>
      <c r="C745" s="22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19" t="s">
        <v>9</v>
      </c>
      <c r="Y745" s="22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16</v>
      </c>
      <c r="C753" s="10"/>
      <c r="E753" s="221" t="s">
        <v>7</v>
      </c>
      <c r="F753" s="222"/>
      <c r="G753" s="223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21" t="s">
        <v>7</v>
      </c>
      <c r="AB753" s="222"/>
      <c r="AC753" s="223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 x14ac:dyDescent="0.25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 x14ac:dyDescent="0.25">
      <c r="B755" s="12"/>
      <c r="C755" s="10"/>
      <c r="N755" s="221" t="s">
        <v>7</v>
      </c>
      <c r="O755" s="222"/>
      <c r="P755" s="222"/>
      <c r="Q755" s="223"/>
      <c r="R755" s="18">
        <f>SUM(R739:R754)</f>
        <v>100</v>
      </c>
      <c r="S755" s="3"/>
      <c r="V755" s="17"/>
      <c r="X755" s="12"/>
      <c r="Y755" s="10"/>
      <c r="AJ755" s="221" t="s">
        <v>7</v>
      </c>
      <c r="AK755" s="222"/>
      <c r="AL755" s="222"/>
      <c r="AM755" s="223"/>
      <c r="AN755" s="18">
        <f>SUM(AN739:AN754)</f>
        <v>304</v>
      </c>
      <c r="AO755" s="3"/>
    </row>
    <row r="756" spans="2:41" x14ac:dyDescent="0.25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2"/>
      <c r="C758" s="10"/>
      <c r="E758" s="14"/>
      <c r="V758" s="17"/>
      <c r="X758" s="12"/>
      <c r="Y758" s="10"/>
      <c r="AA758" s="14"/>
    </row>
    <row r="759" spans="2:41" x14ac:dyDescent="0.25">
      <c r="B759" s="12"/>
      <c r="C759" s="10"/>
      <c r="V759" s="17"/>
      <c r="X759" s="12"/>
      <c r="Y759" s="10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 x14ac:dyDescent="0.25">
      <c r="E763" s="1" t="s">
        <v>19</v>
      </c>
      <c r="V763" s="17"/>
      <c r="AA763" s="1" t="s">
        <v>19</v>
      </c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</row>
    <row r="773" spans="2:41" x14ac:dyDescent="0.25">
      <c r="V773" s="17"/>
    </row>
    <row r="774" spans="2:41" x14ac:dyDescent="0.25">
      <c r="V774" s="17"/>
    </row>
    <row r="775" spans="2:41" x14ac:dyDescent="0.25">
      <c r="V775" s="17"/>
    </row>
    <row r="776" spans="2:41" x14ac:dyDescent="0.25">
      <c r="V776" s="17"/>
      <c r="AC776" s="224" t="s">
        <v>29</v>
      </c>
      <c r="AD776" s="224"/>
      <c r="AE776" s="224"/>
    </row>
    <row r="777" spans="2:41" x14ac:dyDescent="0.25">
      <c r="H777" s="225" t="s">
        <v>28</v>
      </c>
      <c r="I777" s="225"/>
      <c r="J777" s="225"/>
      <c r="V777" s="17"/>
      <c r="AC777" s="224"/>
      <c r="AD777" s="224"/>
      <c r="AE777" s="224"/>
    </row>
    <row r="778" spans="2:41" x14ac:dyDescent="0.25">
      <c r="H778" s="225"/>
      <c r="I778" s="225"/>
      <c r="J778" s="225"/>
      <c r="V778" s="17"/>
      <c r="AC778" s="224"/>
      <c r="AD778" s="224"/>
      <c r="AE778" s="224"/>
    </row>
    <row r="779" spans="2:41" x14ac:dyDescent="0.25">
      <c r="V779" s="17"/>
    </row>
    <row r="780" spans="2:41" x14ac:dyDescent="0.25">
      <c r="V780" s="17"/>
    </row>
    <row r="781" spans="2:41" ht="23.25" x14ac:dyDescent="0.35">
      <c r="B781" s="22" t="s">
        <v>70</v>
      </c>
      <c r="V781" s="17"/>
      <c r="X781" s="22" t="s">
        <v>70</v>
      </c>
    </row>
    <row r="782" spans="2:41" ht="23.25" x14ac:dyDescent="0.35">
      <c r="B782" s="23" t="s">
        <v>32</v>
      </c>
      <c r="C782" s="20">
        <f>IF(X737="PAGADO",0,Y742)</f>
        <v>52.718999999998005</v>
      </c>
      <c r="E782" s="226" t="s">
        <v>679</v>
      </c>
      <c r="F782" s="226"/>
      <c r="G782" s="226"/>
      <c r="H782" s="226"/>
      <c r="O782" s="226" t="s">
        <v>431</v>
      </c>
      <c r="P782" s="226"/>
      <c r="Q782" s="226"/>
      <c r="V782" s="17"/>
      <c r="X782" s="23" t="s">
        <v>32</v>
      </c>
      <c r="Y782" s="20">
        <f>IF(B782="PAGADO",0,C787)</f>
        <v>-613.64000000000192</v>
      </c>
      <c r="AA782" s="226" t="s">
        <v>356</v>
      </c>
      <c r="AB782" s="226"/>
      <c r="AC782" s="226"/>
      <c r="AD782" s="226"/>
    </row>
    <row r="783" spans="2:41" x14ac:dyDescent="0.25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 x14ac:dyDescent="0.25">
      <c r="C784" s="20"/>
      <c r="E784" s="4" t="s">
        <v>1438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 x14ac:dyDescent="0.25">
      <c r="B785" s="1" t="s">
        <v>24</v>
      </c>
      <c r="C785" s="19">
        <f>IF(C782&gt;0,C782+C783,C783)</f>
        <v>587.44899999999802</v>
      </c>
      <c r="E785" s="4" t="s">
        <v>1439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" t="s">
        <v>9</v>
      </c>
      <c r="C786" s="20">
        <f>C809</f>
        <v>1201.0889999999999</v>
      </c>
      <c r="E786" s="4">
        <v>45183</v>
      </c>
      <c r="F786" s="3" t="s">
        <v>1459</v>
      </c>
      <c r="G786" s="3" t="s">
        <v>1460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 x14ac:dyDescent="0.4">
      <c r="B788" s="227" t="str">
        <f>IF(C787&lt;0,"NO PAGAR","COBRAR")</f>
        <v>NO PAGAR</v>
      </c>
      <c r="C788" s="227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27" t="str">
        <f>IF(Y787&lt;0,"NO PAGAR","COBRAR")</f>
        <v>NO PAGAR</v>
      </c>
      <c r="Y788" s="227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219" t="s">
        <v>9</v>
      </c>
      <c r="C789" s="22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219" t="s">
        <v>9</v>
      </c>
      <c r="Y789" s="22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1507</v>
      </c>
      <c r="C798" s="10">
        <f>S805</f>
        <v>251.91900000000001</v>
      </c>
      <c r="E798" s="221" t="s">
        <v>7</v>
      </c>
      <c r="F798" s="222"/>
      <c r="G798" s="223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21" t="s">
        <v>7</v>
      </c>
      <c r="AB798" s="222"/>
      <c r="AC798" s="223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 x14ac:dyDescent="0.25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 x14ac:dyDescent="0.25">
      <c r="B800" s="12"/>
      <c r="C800" s="10"/>
      <c r="N800" s="221" t="s">
        <v>7</v>
      </c>
      <c r="O800" s="222"/>
      <c r="P800" s="222"/>
      <c r="Q800" s="223"/>
      <c r="R800" s="18">
        <f>SUM(R784:R799)</f>
        <v>730.51</v>
      </c>
      <c r="S800" s="3"/>
      <c r="V800" s="17"/>
      <c r="X800" s="12"/>
      <c r="Y800" s="10"/>
      <c r="AJ800" s="221" t="s">
        <v>7</v>
      </c>
      <c r="AK800" s="222"/>
      <c r="AL800" s="222"/>
      <c r="AM800" s="223"/>
      <c r="AN800" s="18">
        <f>SUM(AN784:AN799)</f>
        <v>340</v>
      </c>
      <c r="AO800" s="3"/>
    </row>
    <row r="801" spans="2:27" x14ac:dyDescent="0.25">
      <c r="B801" s="12"/>
      <c r="C801" s="10"/>
      <c r="N801" s="125" t="s">
        <v>556</v>
      </c>
      <c r="O801" s="126">
        <v>45191.084108800002</v>
      </c>
      <c r="P801" s="125" t="s">
        <v>1485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 x14ac:dyDescent="0.25">
      <c r="B802" s="12"/>
      <c r="C802" s="10"/>
      <c r="N802" s="125" t="s">
        <v>556</v>
      </c>
      <c r="O802" s="126">
        <v>45192.417129629997</v>
      </c>
      <c r="P802" s="125" t="s">
        <v>1484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 x14ac:dyDescent="0.25">
      <c r="B803" s="12"/>
      <c r="C803" s="10"/>
      <c r="E803" s="14"/>
      <c r="N803" s="125" t="s">
        <v>556</v>
      </c>
      <c r="O803" s="126">
        <v>45189.589895830002</v>
      </c>
      <c r="P803" s="125" t="s">
        <v>1483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 x14ac:dyDescent="0.25">
      <c r="B804" s="12"/>
      <c r="C804" s="10"/>
      <c r="N804" s="125" t="s">
        <v>556</v>
      </c>
      <c r="O804" s="126">
        <v>45197.968854170002</v>
      </c>
      <c r="P804" s="125" t="s">
        <v>1482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 x14ac:dyDescent="0.25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 x14ac:dyDescent="0.25">
      <c r="B806" s="12"/>
      <c r="C806" s="10"/>
      <c r="V806" s="17"/>
      <c r="X806" s="12"/>
      <c r="Y806" s="10"/>
    </row>
    <row r="807" spans="2:27" x14ac:dyDescent="0.25">
      <c r="B807" s="12"/>
      <c r="C807" s="10"/>
      <c r="V807" s="17"/>
      <c r="X807" s="12"/>
      <c r="Y807" s="10"/>
    </row>
    <row r="808" spans="2:27" x14ac:dyDescent="0.25">
      <c r="B808" s="11"/>
      <c r="C808" s="10"/>
      <c r="V808" s="17"/>
      <c r="X808" s="11"/>
      <c r="Y808" s="10"/>
    </row>
    <row r="809" spans="2:27" x14ac:dyDescent="0.25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 x14ac:dyDescent="0.25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 x14ac:dyDescent="0.25">
      <c r="E811" s="1" t="s">
        <v>19</v>
      </c>
      <c r="V811" s="17"/>
      <c r="AA811" s="1" t="s">
        <v>19</v>
      </c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1:43" x14ac:dyDescent="0.25">
      <c r="V817" s="17"/>
    </row>
    <row r="818" spans="1:43" x14ac:dyDescent="0.25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 x14ac:dyDescent="0.25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V821" s="17"/>
    </row>
    <row r="822" spans="1:43" x14ac:dyDescent="0.25">
      <c r="H822" s="225" t="s">
        <v>30</v>
      </c>
      <c r="I822" s="225"/>
      <c r="J822" s="225"/>
      <c r="V822" s="17"/>
      <c r="AA822" s="225" t="s">
        <v>31</v>
      </c>
      <c r="AB822" s="225"/>
      <c r="AC822" s="225"/>
    </row>
    <row r="823" spans="1:43" x14ac:dyDescent="0.25">
      <c r="H823" s="225"/>
      <c r="I823" s="225"/>
      <c r="J823" s="225"/>
      <c r="V823" s="17"/>
      <c r="AA823" s="225"/>
      <c r="AB823" s="225"/>
      <c r="AC823" s="225"/>
    </row>
    <row r="824" spans="1:43" x14ac:dyDescent="0.25">
      <c r="V824" s="17"/>
    </row>
    <row r="825" spans="1:43" x14ac:dyDescent="0.25">
      <c r="V825" s="17"/>
    </row>
    <row r="826" spans="1:43" ht="23.25" x14ac:dyDescent="0.35">
      <c r="B826" s="24" t="s">
        <v>70</v>
      </c>
      <c r="V826" s="17"/>
      <c r="X826" s="22" t="s">
        <v>70</v>
      </c>
    </row>
    <row r="827" spans="1:43" ht="26.25" x14ac:dyDescent="0.4">
      <c r="B827" s="23" t="s">
        <v>32</v>
      </c>
      <c r="C827" s="20">
        <f>IF(X782="PAGADO",0,C787)</f>
        <v>-613.64000000000192</v>
      </c>
      <c r="E827" s="226" t="s">
        <v>356</v>
      </c>
      <c r="F827" s="226"/>
      <c r="G827" s="226"/>
      <c r="H827" s="226"/>
      <c r="V827" s="17"/>
      <c r="X827" s="23" t="s">
        <v>32</v>
      </c>
      <c r="Y827" s="20">
        <f>IF(B1618="PAGADO",0,C832)</f>
        <v>-1618.1800000000017</v>
      </c>
      <c r="AA827" s="226" t="s">
        <v>679</v>
      </c>
      <c r="AB827" s="226"/>
      <c r="AC827" s="226"/>
      <c r="AD827" s="226"/>
      <c r="AK827" s="249" t="s">
        <v>188</v>
      </c>
      <c r="AL827" s="249"/>
    </row>
    <row r="828" spans="1:43" x14ac:dyDescent="0.25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730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>
        <v>45174</v>
      </c>
      <c r="F829" s="3" t="s">
        <v>397</v>
      </c>
      <c r="G829" s="3" t="s">
        <v>170</v>
      </c>
      <c r="H829" s="5">
        <v>330</v>
      </c>
      <c r="N829" s="25">
        <v>45216</v>
      </c>
      <c r="O829" s="3" t="s">
        <v>110</v>
      </c>
      <c r="P829" s="3"/>
      <c r="Q829" s="3"/>
      <c r="R829" s="18">
        <v>1550</v>
      </c>
      <c r="S829" s="3"/>
      <c r="V829" s="17"/>
      <c r="Y829" s="20"/>
      <c r="AA829" s="4">
        <v>45220</v>
      </c>
      <c r="AB829" s="3" t="s">
        <v>1570</v>
      </c>
      <c r="AC829" s="3" t="s">
        <v>203</v>
      </c>
      <c r="AD829" s="5">
        <v>580</v>
      </c>
      <c r="AJ829" s="25">
        <v>45222</v>
      </c>
      <c r="AK829" s="3" t="s">
        <v>110</v>
      </c>
      <c r="AL829" s="3"/>
      <c r="AM829" s="3">
        <v>1495</v>
      </c>
      <c r="AN829" s="18">
        <v>100</v>
      </c>
      <c r="AO829" s="3"/>
    </row>
    <row r="830" spans="1:43" x14ac:dyDescent="0.25">
      <c r="B830" s="1" t="s">
        <v>24</v>
      </c>
      <c r="C830" s="19">
        <f>IF(C827&gt;0,C827+C828,C828)</f>
        <v>1315</v>
      </c>
      <c r="E830" s="4">
        <v>45184</v>
      </c>
      <c r="F830" s="3" t="s">
        <v>397</v>
      </c>
      <c r="G830" s="3" t="s">
        <v>200</v>
      </c>
      <c r="H830" s="5">
        <v>170</v>
      </c>
      <c r="N830" s="25">
        <v>45216</v>
      </c>
      <c r="O830" s="3" t="s">
        <v>1547</v>
      </c>
      <c r="P830" s="3"/>
      <c r="Q830" s="3"/>
      <c r="R830" s="18">
        <v>100</v>
      </c>
      <c r="S830" s="3"/>
      <c r="V830" s="17"/>
      <c r="X830" s="1" t="s">
        <v>24</v>
      </c>
      <c r="Y830" s="19">
        <f>IF(Y827&gt;0,Y827+Y828,Y828)</f>
        <v>730</v>
      </c>
      <c r="AA830" s="4">
        <v>45202</v>
      </c>
      <c r="AB830" s="3" t="s">
        <v>412</v>
      </c>
      <c r="AC830" s="3" t="s">
        <v>169</v>
      </c>
      <c r="AD830" s="5">
        <v>150</v>
      </c>
      <c r="AJ830" s="25">
        <v>45222</v>
      </c>
      <c r="AK830" s="3" t="s">
        <v>1385</v>
      </c>
      <c r="AL830" s="3"/>
      <c r="AM830" s="3"/>
      <c r="AN830" s="18">
        <v>100</v>
      </c>
      <c r="AO830" s="3"/>
    </row>
    <row r="831" spans="1:43" x14ac:dyDescent="0.25">
      <c r="B831" s="1" t="s">
        <v>9</v>
      </c>
      <c r="C831" s="20">
        <f>C852</f>
        <v>2933.1800000000017</v>
      </c>
      <c r="E831" s="4">
        <v>45194</v>
      </c>
      <c r="F831" s="3" t="s">
        <v>412</v>
      </c>
      <c r="G831" s="3" t="s">
        <v>200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2185.5300000000016</v>
      </c>
      <c r="AA831" s="4"/>
      <c r="AB831" s="3"/>
      <c r="AC831" s="3"/>
      <c r="AD831" s="5"/>
      <c r="AJ831" s="25">
        <v>45224</v>
      </c>
      <c r="AK831" s="3" t="s">
        <v>1587</v>
      </c>
      <c r="AL831" s="3"/>
      <c r="AM831" s="3"/>
      <c r="AN831" s="18">
        <v>100</v>
      </c>
      <c r="AO831" s="3"/>
    </row>
    <row r="832" spans="1:43" x14ac:dyDescent="0.25">
      <c r="B832" s="6" t="s">
        <v>26</v>
      </c>
      <c r="C832" s="21">
        <f>C830-C831</f>
        <v>-1618.1800000000017</v>
      </c>
      <c r="E832" s="4">
        <v>45196</v>
      </c>
      <c r="F832" s="3" t="s">
        <v>412</v>
      </c>
      <c r="G832" s="3" t="s">
        <v>200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-1455.5300000000016</v>
      </c>
      <c r="AA832" s="4"/>
      <c r="AB832" s="3"/>
      <c r="AC832" s="3"/>
      <c r="AD832" s="5"/>
      <c r="AJ832" s="25">
        <v>45225</v>
      </c>
      <c r="AK832" s="3" t="s">
        <v>110</v>
      </c>
      <c r="AL832" s="3"/>
      <c r="AM832" s="3"/>
      <c r="AN832" s="18">
        <v>200</v>
      </c>
      <c r="AO832" s="3"/>
    </row>
    <row r="833" spans="2:41" ht="23.25" x14ac:dyDescent="0.35">
      <c r="B833" s="6"/>
      <c r="C833" s="7"/>
      <c r="E833" s="4">
        <v>45197</v>
      </c>
      <c r="F833" s="3" t="s">
        <v>412</v>
      </c>
      <c r="G833" s="3" t="s">
        <v>1552</v>
      </c>
      <c r="H833" s="5">
        <v>415</v>
      </c>
      <c r="N833" s="3"/>
      <c r="O833" s="3"/>
      <c r="P833" s="3"/>
      <c r="Q833" s="3"/>
      <c r="R833" s="18"/>
      <c r="S833" s="3"/>
      <c r="V833" s="17"/>
      <c r="X833" s="228" t="str">
        <f>IF(Y832&lt;0,"NO PAGAR","COBRAR'")</f>
        <v>NO PAGAR</v>
      </c>
      <c r="Y833" s="228"/>
      <c r="AA833" s="4"/>
      <c r="AB833" s="3"/>
      <c r="AC833" s="3"/>
      <c r="AD833" s="5"/>
      <c r="AJ833" s="25">
        <v>45225</v>
      </c>
      <c r="AK833" s="3" t="s">
        <v>110</v>
      </c>
      <c r="AL833" s="3"/>
      <c r="AM833" s="3"/>
      <c r="AN833" s="18">
        <v>67.349999999999994</v>
      </c>
      <c r="AO833" s="3"/>
    </row>
    <row r="834" spans="2:41" ht="23.25" x14ac:dyDescent="0.35">
      <c r="B834" s="228" t="str">
        <f>IF(C832&lt;0,"NO PAGAR","COBRAR'")</f>
        <v>NO PAGAR</v>
      </c>
      <c r="C834" s="228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219" t="s">
        <v>9</v>
      </c>
      <c r="C835" s="22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19" t="s">
        <v>9</v>
      </c>
      <c r="Y835" s="22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1618.1800000000017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567.35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221" t="s">
        <v>7</v>
      </c>
      <c r="F843" s="222"/>
      <c r="G843" s="223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21" t="s">
        <v>7</v>
      </c>
      <c r="AB843" s="222"/>
      <c r="AC843" s="223"/>
      <c r="AD843" s="5">
        <f>SUM(AD829:AD842)</f>
        <v>730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1560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/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221" t="s">
        <v>7</v>
      </c>
      <c r="O845" s="222"/>
      <c r="P845" s="222"/>
      <c r="Q845" s="223"/>
      <c r="R845" s="18">
        <f>SUM(R829:R844)</f>
        <v>1650</v>
      </c>
      <c r="S845" s="3"/>
      <c r="V845" s="17"/>
      <c r="X845" s="12"/>
      <c r="Y845" s="10"/>
      <c r="AJ845" s="221" t="s">
        <v>7</v>
      </c>
      <c r="AK845" s="222"/>
      <c r="AL845" s="222"/>
      <c r="AM845" s="223"/>
      <c r="AN845" s="18">
        <f>SUM(AN829:AN844)</f>
        <v>567.35</v>
      </c>
      <c r="AO845" s="3"/>
    </row>
    <row r="846" spans="2:41" x14ac:dyDescent="0.25">
      <c r="B846" s="12"/>
      <c r="C846" s="10"/>
      <c r="N846" t="s">
        <v>1556</v>
      </c>
      <c r="O846" s="196">
        <v>44995</v>
      </c>
      <c r="P846" t="s">
        <v>556</v>
      </c>
      <c r="Q846" t="s">
        <v>474</v>
      </c>
      <c r="R846">
        <v>61.4</v>
      </c>
      <c r="S846">
        <v>35.082999999999998</v>
      </c>
      <c r="V846" s="17"/>
      <c r="X846" s="12"/>
      <c r="Y846" s="10"/>
    </row>
    <row r="847" spans="2:41" x14ac:dyDescent="0.25">
      <c r="B847" s="12"/>
      <c r="C847" s="10"/>
      <c r="N847" t="s">
        <v>1556</v>
      </c>
      <c r="O847" s="196">
        <v>45056</v>
      </c>
      <c r="P847" t="s">
        <v>556</v>
      </c>
      <c r="Q847" t="s">
        <v>474</v>
      </c>
      <c r="R847">
        <v>57.277999999999999</v>
      </c>
      <c r="S847">
        <v>32.729999999999997</v>
      </c>
      <c r="V847" s="17"/>
      <c r="X847" s="12"/>
      <c r="Y847" s="10"/>
    </row>
    <row r="848" spans="2:41" x14ac:dyDescent="0.25">
      <c r="B848" s="12"/>
      <c r="C848" s="10"/>
      <c r="E848" s="14"/>
      <c r="N848" t="s">
        <v>1556</v>
      </c>
      <c r="O848" s="196">
        <v>45087</v>
      </c>
      <c r="P848" t="s">
        <v>556</v>
      </c>
      <c r="Q848" t="s">
        <v>474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9" x14ac:dyDescent="0.25">
      <c r="B849" s="12"/>
      <c r="C849" s="10"/>
      <c r="N849" t="s">
        <v>1556</v>
      </c>
      <c r="O849" s="196">
        <v>45270</v>
      </c>
      <c r="P849" t="s">
        <v>556</v>
      </c>
      <c r="Q849" t="s">
        <v>474</v>
      </c>
      <c r="R849">
        <v>122</v>
      </c>
      <c r="S849">
        <v>69.715000000000003</v>
      </c>
      <c r="V849" s="17"/>
      <c r="X849" s="12"/>
      <c r="Y849" s="10"/>
      <c r="AB849" t="s">
        <v>22</v>
      </c>
      <c r="AC849" t="s">
        <v>21</v>
      </c>
    </row>
    <row r="850" spans="2:29" x14ac:dyDescent="0.25">
      <c r="B850" s="12"/>
      <c r="C850" s="10"/>
      <c r="N850" t="s">
        <v>1556</v>
      </c>
      <c r="O850" s="196">
        <v>44936</v>
      </c>
      <c r="P850" t="s">
        <v>556</v>
      </c>
      <c r="Q850" t="s">
        <v>474</v>
      </c>
      <c r="R850">
        <v>40.76</v>
      </c>
      <c r="S850">
        <v>23.292999999999999</v>
      </c>
      <c r="V850" s="17"/>
      <c r="X850" s="12"/>
      <c r="Y850" s="10"/>
      <c r="AC850" s="1" t="s">
        <v>19</v>
      </c>
    </row>
    <row r="851" spans="2:29" x14ac:dyDescent="0.25">
      <c r="B851" s="12"/>
      <c r="C851" s="10"/>
      <c r="R851">
        <f>SUM(R846:R850)</f>
        <v>370.44</v>
      </c>
      <c r="V851" s="17"/>
      <c r="X851" s="12"/>
      <c r="Y851" s="10"/>
    </row>
    <row r="852" spans="2:29" x14ac:dyDescent="0.25">
      <c r="B852" s="15" t="s">
        <v>18</v>
      </c>
      <c r="C852" s="16">
        <f>SUM(C836:C851)</f>
        <v>2933.1800000000017</v>
      </c>
      <c r="D852" t="s">
        <v>22</v>
      </c>
      <c r="E852" t="s">
        <v>21</v>
      </c>
      <c r="V852" s="17"/>
      <c r="X852" s="15" t="s">
        <v>18</v>
      </c>
      <c r="Y852" s="16">
        <f>SUM(Y836:Y851)</f>
        <v>2185.5300000000016</v>
      </c>
    </row>
    <row r="853" spans="2:29" x14ac:dyDescent="0.25">
      <c r="E853" s="1" t="s">
        <v>19</v>
      </c>
      <c r="V853" s="17"/>
    </row>
    <row r="854" spans="2:29" x14ac:dyDescent="0.25">
      <c r="V854" s="17"/>
    </row>
    <row r="855" spans="2:29" x14ac:dyDescent="0.25">
      <c r="V855" s="17"/>
    </row>
    <row r="856" spans="2:29" x14ac:dyDescent="0.25">
      <c r="V856" s="17"/>
    </row>
    <row r="857" spans="2:29" x14ac:dyDescent="0.25">
      <c r="V857" s="17"/>
    </row>
    <row r="858" spans="2:29" x14ac:dyDescent="0.25">
      <c r="V858" s="17"/>
    </row>
    <row r="859" spans="2:29" x14ac:dyDescent="0.25">
      <c r="V859" s="17"/>
    </row>
    <row r="860" spans="2:29" x14ac:dyDescent="0.25">
      <c r="V860" s="17"/>
    </row>
    <row r="861" spans="2:29" x14ac:dyDescent="0.25">
      <c r="V861" s="17"/>
    </row>
    <row r="862" spans="2:29" x14ac:dyDescent="0.25">
      <c r="V862" s="17"/>
    </row>
    <row r="863" spans="2:29" x14ac:dyDescent="0.25">
      <c r="V863" s="17"/>
    </row>
    <row r="864" spans="2:29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  <c r="AC867" s="224" t="s">
        <v>29</v>
      </c>
      <c r="AD867" s="224"/>
      <c r="AE867" s="224"/>
    </row>
    <row r="868" spans="2:41" x14ac:dyDescent="0.25">
      <c r="H868" s="225" t="s">
        <v>28</v>
      </c>
      <c r="I868" s="225"/>
      <c r="J868" s="225"/>
      <c r="V868" s="17"/>
      <c r="AC868" s="224"/>
      <c r="AD868" s="224"/>
      <c r="AE868" s="224"/>
    </row>
    <row r="869" spans="2:41" x14ac:dyDescent="0.25">
      <c r="H869" s="225"/>
      <c r="I869" s="225"/>
      <c r="J869" s="225"/>
      <c r="V869" s="17"/>
      <c r="AC869" s="224"/>
      <c r="AD869" s="224"/>
      <c r="AE869" s="224"/>
    </row>
    <row r="870" spans="2:41" x14ac:dyDescent="0.25">
      <c r="V870" s="17"/>
    </row>
    <row r="871" spans="2:41" x14ac:dyDescent="0.25">
      <c r="V871" s="17"/>
    </row>
    <row r="872" spans="2:41" ht="23.25" x14ac:dyDescent="0.35">
      <c r="B872" s="22" t="s">
        <v>71</v>
      </c>
      <c r="V872" s="17"/>
      <c r="X872" s="22" t="s">
        <v>71</v>
      </c>
    </row>
    <row r="873" spans="2:41" ht="23.25" x14ac:dyDescent="0.35">
      <c r="B873" s="23" t="s">
        <v>32</v>
      </c>
      <c r="C873" s="20">
        <f>IF(X827="PAGADO",0,Y832)</f>
        <v>-1455.5300000000016</v>
      </c>
      <c r="E873" s="226" t="s">
        <v>356</v>
      </c>
      <c r="F873" s="226"/>
      <c r="G873" s="226"/>
      <c r="H873" s="226"/>
      <c r="V873" s="17"/>
      <c r="X873" s="23" t="s">
        <v>32</v>
      </c>
      <c r="Y873" s="20">
        <f>IF(B873="PAGADO",0,C878)</f>
        <v>-1716.7520000000013</v>
      </c>
      <c r="AA873" s="226" t="s">
        <v>356</v>
      </c>
      <c r="AB873" s="226"/>
      <c r="AC873" s="226"/>
      <c r="AD873" s="226"/>
    </row>
    <row r="874" spans="2:41" x14ac:dyDescent="0.25">
      <c r="B874" s="1" t="s">
        <v>0</v>
      </c>
      <c r="C874" s="19">
        <f>H889</f>
        <v>520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1375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 x14ac:dyDescent="0.25">
      <c r="C875" s="20"/>
      <c r="E875" s="4">
        <v>45154</v>
      </c>
      <c r="F875" s="3" t="s">
        <v>516</v>
      </c>
      <c r="G875" s="3" t="s">
        <v>260</v>
      </c>
      <c r="H875" s="5">
        <v>160</v>
      </c>
      <c r="I875" t="s">
        <v>521</v>
      </c>
      <c r="N875" s="25">
        <v>45226</v>
      </c>
      <c r="O875" s="3" t="s">
        <v>110</v>
      </c>
      <c r="P875" s="3"/>
      <c r="Q875" s="3"/>
      <c r="R875" s="18">
        <v>125</v>
      </c>
      <c r="S875" s="3"/>
      <c r="V875" s="17"/>
      <c r="Y875" s="20"/>
      <c r="AA875" s="4">
        <v>45200</v>
      </c>
      <c r="AB875" s="3" t="s">
        <v>1206</v>
      </c>
      <c r="AC875" s="3" t="s">
        <v>1656</v>
      </c>
      <c r="AD875" s="5">
        <v>210</v>
      </c>
      <c r="AJ875" s="25">
        <v>45237</v>
      </c>
      <c r="AK875" s="3" t="s">
        <v>1641</v>
      </c>
      <c r="AL875" s="3"/>
      <c r="AM875" s="3"/>
      <c r="AN875" s="18">
        <v>50</v>
      </c>
      <c r="AO875" s="3"/>
    </row>
    <row r="876" spans="2:41" x14ac:dyDescent="0.25">
      <c r="B876" s="1" t="s">
        <v>24</v>
      </c>
      <c r="C876" s="19">
        <f>IF(C873&gt;0,C873+C874,C874)</f>
        <v>520</v>
      </c>
      <c r="E876" s="4">
        <v>45156</v>
      </c>
      <c r="F876" s="3" t="s">
        <v>516</v>
      </c>
      <c r="G876" s="3" t="s">
        <v>260</v>
      </c>
      <c r="H876" s="5">
        <v>160</v>
      </c>
      <c r="I876" t="s">
        <v>521</v>
      </c>
      <c r="N876" s="25">
        <v>45227</v>
      </c>
      <c r="O876" s="3" t="s">
        <v>110</v>
      </c>
      <c r="P876" s="3"/>
      <c r="Q876" s="3"/>
      <c r="R876" s="18">
        <v>100</v>
      </c>
      <c r="S876" s="3"/>
      <c r="V876" s="17"/>
      <c r="X876" s="1" t="s">
        <v>24</v>
      </c>
      <c r="Y876" s="19">
        <f>IF(Y873&gt;0,Y874+Y873,Y874)</f>
        <v>1375</v>
      </c>
      <c r="AA876" s="4">
        <v>45210</v>
      </c>
      <c r="AB876" s="3" t="s">
        <v>1206</v>
      </c>
      <c r="AC876" s="3" t="s">
        <v>1212</v>
      </c>
      <c r="AD876" s="5">
        <v>285</v>
      </c>
      <c r="AJ876" s="25">
        <v>45240</v>
      </c>
      <c r="AK876" s="3" t="s">
        <v>110</v>
      </c>
      <c r="AL876" s="3"/>
      <c r="AM876" s="3"/>
      <c r="AN876" s="18">
        <v>100</v>
      </c>
      <c r="AO876" s="3"/>
    </row>
    <row r="877" spans="2:41" x14ac:dyDescent="0.25">
      <c r="B877" s="1" t="s">
        <v>9</v>
      </c>
      <c r="C877" s="20">
        <f>C900</f>
        <v>2236.7520000000013</v>
      </c>
      <c r="E877" s="4">
        <v>45217</v>
      </c>
      <c r="F877" s="3" t="s">
        <v>412</v>
      </c>
      <c r="G877" s="3" t="s">
        <v>200</v>
      </c>
      <c r="H877" s="5">
        <v>200</v>
      </c>
      <c r="N877" s="3"/>
      <c r="O877" s="3"/>
      <c r="P877" s="3"/>
      <c r="Q877" s="3"/>
      <c r="R877" s="18"/>
      <c r="S877" s="3"/>
      <c r="V877" s="17"/>
      <c r="X877" s="1" t="s">
        <v>9</v>
      </c>
      <c r="Y877" s="20">
        <f>Y900</f>
        <v>1974.5120000000013</v>
      </c>
      <c r="AA877" s="4">
        <v>45211</v>
      </c>
      <c r="AB877" s="3" t="s">
        <v>1206</v>
      </c>
      <c r="AC877" s="3" t="s">
        <v>1212</v>
      </c>
      <c r="AD877" s="5">
        <v>285</v>
      </c>
      <c r="AJ877" s="3"/>
      <c r="AK877" s="3"/>
      <c r="AL877" s="3"/>
      <c r="AM877" s="3"/>
      <c r="AN877" s="18"/>
      <c r="AO877" s="3"/>
    </row>
    <row r="878" spans="2:41" x14ac:dyDescent="0.25">
      <c r="B878" s="6" t="s">
        <v>25</v>
      </c>
      <c r="C878" s="21">
        <f>C876-C877</f>
        <v>-1716.7520000000013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-599.51200000000131</v>
      </c>
      <c r="AA878" s="4">
        <v>45218</v>
      </c>
      <c r="AB878" s="3" t="s">
        <v>1206</v>
      </c>
      <c r="AC878" s="3" t="s">
        <v>1212</v>
      </c>
      <c r="AD878" s="5">
        <v>285</v>
      </c>
      <c r="AJ878" s="3"/>
      <c r="AK878" s="3"/>
      <c r="AL878" s="3"/>
      <c r="AM878" s="3"/>
      <c r="AN878" s="18"/>
      <c r="AO878" s="3"/>
    </row>
    <row r="879" spans="2:41" ht="26.25" x14ac:dyDescent="0.4">
      <c r="B879" s="227" t="str">
        <f>IF(C878&lt;0,"NO PAGAR","COBRAR")</f>
        <v>NO PAGAR</v>
      </c>
      <c r="C879" s="227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227" t="str">
        <f>IF(Y878&lt;0,"NO PAGAR","COBRAR")</f>
        <v>NO PAGAR</v>
      </c>
      <c r="Y879" s="227"/>
      <c r="AA879" s="4">
        <v>45225</v>
      </c>
      <c r="AB879" s="3" t="s">
        <v>1206</v>
      </c>
      <c r="AC879" s="3" t="s">
        <v>1656</v>
      </c>
      <c r="AD879" s="5">
        <v>310</v>
      </c>
      <c r="AJ879" s="3"/>
      <c r="AK879" s="3"/>
      <c r="AL879" s="3"/>
      <c r="AM879" s="3"/>
      <c r="AN879" s="18"/>
      <c r="AO879" s="3"/>
    </row>
    <row r="880" spans="2:41" x14ac:dyDescent="0.25">
      <c r="B880" s="219" t="s">
        <v>9</v>
      </c>
      <c r="C880" s="22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219" t="s">
        <v>9</v>
      </c>
      <c r="Y880" s="22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9" t="str">
        <f>IF(C914&lt;0,"SALDO A FAVOR","SALDO ADELANTAD0'")</f>
        <v>SALDO ADELANTAD0'</v>
      </c>
      <c r="C881" s="10">
        <f>IF(Y832&lt;=0,Y832*-1)</f>
        <v>1455.5300000000016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1716.7520000000013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R891</f>
        <v>225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>
        <v>170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>
        <v>20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59.1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1788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1637</v>
      </c>
      <c r="C889" s="10">
        <f>R897</f>
        <v>366.22199999999998</v>
      </c>
      <c r="E889" s="221" t="s">
        <v>7</v>
      </c>
      <c r="F889" s="222"/>
      <c r="G889" s="223"/>
      <c r="H889" s="5">
        <f>SUM(H875:H888)</f>
        <v>520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21" t="s">
        <v>7</v>
      </c>
      <c r="AB889" s="222"/>
      <c r="AC889" s="223"/>
      <c r="AD889" s="5">
        <f>SUM(AD875:AD888)</f>
        <v>1375</v>
      </c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E890" s="13"/>
      <c r="F890" s="13"/>
      <c r="G890" s="13"/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 x14ac:dyDescent="0.25">
      <c r="B891" s="12"/>
      <c r="C891" s="10"/>
      <c r="N891" s="221" t="s">
        <v>7</v>
      </c>
      <c r="O891" s="222"/>
      <c r="P891" s="222"/>
      <c r="Q891" s="223"/>
      <c r="R891" s="18">
        <f>SUM(R875:R890)</f>
        <v>225</v>
      </c>
      <c r="S891" s="3"/>
      <c r="V891" s="17"/>
      <c r="X891" s="12"/>
      <c r="Y891" s="10"/>
      <c r="AJ891" s="221" t="s">
        <v>7</v>
      </c>
      <c r="AK891" s="222"/>
      <c r="AL891" s="222"/>
      <c r="AM891" s="223"/>
      <c r="AN891" s="18">
        <f>SUM(AN875:AN890)</f>
        <v>150</v>
      </c>
      <c r="AO891" s="3"/>
    </row>
    <row r="892" spans="2:41" x14ac:dyDescent="0.25">
      <c r="B892" s="12"/>
      <c r="C892" s="10"/>
      <c r="N892" s="125" t="s">
        <v>556</v>
      </c>
      <c r="O892" s="125" t="s">
        <v>465</v>
      </c>
      <c r="P892" s="126">
        <v>45229.930682869999</v>
      </c>
      <c r="Q892" s="127">
        <v>25.385999999999999</v>
      </c>
      <c r="R892" s="127">
        <v>44.426000000000002</v>
      </c>
      <c r="V892" s="17"/>
      <c r="X892" s="12"/>
      <c r="Y892" s="10"/>
    </row>
    <row r="893" spans="2:41" x14ac:dyDescent="0.25">
      <c r="B893" s="12"/>
      <c r="C893" s="10"/>
      <c r="N893" s="125" t="s">
        <v>556</v>
      </c>
      <c r="O893" s="125" t="s">
        <v>465</v>
      </c>
      <c r="P893" s="126">
        <v>45230.837129630003</v>
      </c>
      <c r="Q893" s="127">
        <v>40.575000000000003</v>
      </c>
      <c r="R893" s="127">
        <v>71.006</v>
      </c>
      <c r="V893" s="17"/>
      <c r="X893" s="12"/>
      <c r="Y893" s="10"/>
    </row>
    <row r="894" spans="2:41" x14ac:dyDescent="0.25">
      <c r="B894" s="12"/>
      <c r="C894" s="10"/>
      <c r="E894" s="14"/>
      <c r="N894" s="125" t="s">
        <v>556</v>
      </c>
      <c r="O894" s="125" t="s">
        <v>468</v>
      </c>
      <c r="P894" s="126">
        <v>45217.445196760003</v>
      </c>
      <c r="Q894" s="127">
        <v>53.578000000000003</v>
      </c>
      <c r="R894" s="127">
        <v>93.76</v>
      </c>
      <c r="V894" s="17"/>
      <c r="X894" s="12"/>
      <c r="Y894" s="10"/>
      <c r="AA894" s="14"/>
    </row>
    <row r="895" spans="2:41" x14ac:dyDescent="0.25">
      <c r="B895" s="12"/>
      <c r="C895" s="10"/>
      <c r="N895" s="125" t="s">
        <v>556</v>
      </c>
      <c r="O895" s="125" t="s">
        <v>468</v>
      </c>
      <c r="P895" s="126">
        <v>45222.489837959998</v>
      </c>
      <c r="Q895" s="127">
        <v>42.863999999999997</v>
      </c>
      <c r="R895" s="127">
        <v>75.010000000000005</v>
      </c>
      <c r="V895" s="17"/>
      <c r="X895" s="12"/>
      <c r="Y895" s="10"/>
    </row>
    <row r="896" spans="2:41" x14ac:dyDescent="0.25">
      <c r="B896" s="12"/>
      <c r="C896" s="10"/>
      <c r="N896" s="125" t="s">
        <v>556</v>
      </c>
      <c r="O896" s="125" t="s">
        <v>468</v>
      </c>
      <c r="P896" s="126">
        <v>45226.790428239998</v>
      </c>
      <c r="Q896" s="127">
        <v>46.866</v>
      </c>
      <c r="R896" s="127">
        <v>82.02</v>
      </c>
      <c r="V896" s="17"/>
      <c r="X896" s="12"/>
      <c r="Y896" s="10"/>
    </row>
    <row r="897" spans="1:43" x14ac:dyDescent="0.25">
      <c r="B897" s="12"/>
      <c r="C897" s="10"/>
      <c r="R897" s="187">
        <f>SUM(R892:R896)</f>
        <v>366.22199999999998</v>
      </c>
      <c r="V897" s="17"/>
      <c r="X897" s="12"/>
      <c r="Y897" s="10"/>
    </row>
    <row r="898" spans="1:43" x14ac:dyDescent="0.25">
      <c r="B898" s="12"/>
      <c r="C898" s="10"/>
      <c r="V898" s="17"/>
      <c r="X898" s="12"/>
      <c r="Y898" s="10"/>
    </row>
    <row r="899" spans="1:43" x14ac:dyDescent="0.25">
      <c r="B899" s="11"/>
      <c r="C899" s="10"/>
      <c r="V899" s="17"/>
      <c r="X899" s="11"/>
      <c r="Y899" s="10"/>
    </row>
    <row r="900" spans="1:43" x14ac:dyDescent="0.25">
      <c r="B900" s="15" t="s">
        <v>18</v>
      </c>
      <c r="C900" s="16">
        <f>SUM(C881:C899)</f>
        <v>2236.7520000000013</v>
      </c>
      <c r="V900" s="17"/>
      <c r="X900" s="15" t="s">
        <v>18</v>
      </c>
      <c r="Y900" s="16">
        <f>SUM(Y881:Y899)</f>
        <v>1974.5120000000013</v>
      </c>
    </row>
    <row r="901" spans="1:43" x14ac:dyDescent="0.25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 x14ac:dyDescent="0.25">
      <c r="E902" s="1" t="s">
        <v>19</v>
      </c>
      <c r="V902" s="17"/>
      <c r="AA902" s="1" t="s">
        <v>19</v>
      </c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 x14ac:dyDescent="0.25">
      <c r="V912" s="17"/>
    </row>
    <row r="913" spans="2:41" x14ac:dyDescent="0.25">
      <c r="H913" s="225" t="s">
        <v>30</v>
      </c>
      <c r="I913" s="225"/>
      <c r="J913" s="225"/>
      <c r="V913" s="17"/>
      <c r="AA913" s="225" t="s">
        <v>31</v>
      </c>
      <c r="AB913" s="225"/>
      <c r="AC913" s="225"/>
    </row>
    <row r="914" spans="2:41" x14ac:dyDescent="0.25">
      <c r="H914" s="225"/>
      <c r="I914" s="225"/>
      <c r="J914" s="225"/>
      <c r="V914" s="17"/>
      <c r="AA914" s="225"/>
      <c r="AB914" s="225"/>
      <c r="AC914" s="225"/>
    </row>
    <row r="915" spans="2:41" ht="23.25" x14ac:dyDescent="0.35">
      <c r="B915" s="24" t="s">
        <v>73</v>
      </c>
      <c r="V915" s="17"/>
      <c r="X915" s="22" t="s">
        <v>71</v>
      </c>
    </row>
    <row r="916" spans="2:41" ht="23.25" x14ac:dyDescent="0.35">
      <c r="B916" s="23" t="s">
        <v>32</v>
      </c>
      <c r="C916" s="20">
        <f>IF(X873="PAGADO",0,Y878)</f>
        <v>-599.51200000000131</v>
      </c>
      <c r="E916" s="226" t="s">
        <v>356</v>
      </c>
      <c r="F916" s="226"/>
      <c r="G916" s="226"/>
      <c r="H916" s="226"/>
      <c r="V916" s="17"/>
      <c r="X916" s="23" t="s">
        <v>32</v>
      </c>
      <c r="Y916" s="20">
        <f>IF(B1712="PAGADO",0,C921)</f>
        <v>-1349.5120000000015</v>
      </c>
      <c r="AA916" s="226" t="s">
        <v>679</v>
      </c>
      <c r="AB916" s="226"/>
      <c r="AC916" s="226"/>
      <c r="AD916" s="226"/>
      <c r="AK916" s="226" t="s">
        <v>110</v>
      </c>
      <c r="AL916" s="226"/>
    </row>
    <row r="917" spans="2:41" x14ac:dyDescent="0.25">
      <c r="B917" s="1" t="s">
        <v>0</v>
      </c>
      <c r="C917" s="19">
        <f>H932</f>
        <v>750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400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 x14ac:dyDescent="0.25">
      <c r="C918" s="20"/>
      <c r="E918" s="4">
        <v>45222</v>
      </c>
      <c r="F918" s="3" t="s">
        <v>412</v>
      </c>
      <c r="G918" s="3" t="s">
        <v>200</v>
      </c>
      <c r="H918" s="5">
        <v>200</v>
      </c>
      <c r="N918" s="25">
        <v>45244</v>
      </c>
      <c r="O918" s="3" t="s">
        <v>431</v>
      </c>
      <c r="P918" s="3"/>
      <c r="Q918" s="3"/>
      <c r="R918" s="18">
        <v>1500</v>
      </c>
      <c r="S918" s="3"/>
      <c r="V918" s="17"/>
      <c r="Y918" s="20"/>
      <c r="AA918" s="4">
        <v>45236</v>
      </c>
      <c r="AB918" s="3" t="s">
        <v>291</v>
      </c>
      <c r="AC918" s="3" t="s">
        <v>200</v>
      </c>
      <c r="AD918" s="5">
        <v>200</v>
      </c>
      <c r="AJ918" s="25">
        <v>45252</v>
      </c>
      <c r="AK918" s="3" t="s">
        <v>110</v>
      </c>
      <c r="AL918" s="3"/>
      <c r="AM918" s="3"/>
      <c r="AN918" s="18">
        <v>200</v>
      </c>
      <c r="AO918" s="3"/>
    </row>
    <row r="919" spans="2:41" x14ac:dyDescent="0.25">
      <c r="B919" s="1" t="s">
        <v>24</v>
      </c>
      <c r="C919" s="19">
        <f>IF(C916&gt;0,C916+C917,C917)</f>
        <v>750</v>
      </c>
      <c r="E919" s="4">
        <v>45226</v>
      </c>
      <c r="F919" s="3" t="s">
        <v>412</v>
      </c>
      <c r="G919" s="3" t="s">
        <v>200</v>
      </c>
      <c r="H919" s="5">
        <v>200</v>
      </c>
      <c r="N919" s="3"/>
      <c r="O919" s="3"/>
      <c r="P919" s="3"/>
      <c r="Q919" s="3"/>
      <c r="R919" s="18"/>
      <c r="S919" s="3"/>
      <c r="V919" s="17"/>
      <c r="X919" s="1" t="s">
        <v>24</v>
      </c>
      <c r="Y919" s="19">
        <f>IF(Y916&gt;0,Y916+Y917,Y917)</f>
        <v>400</v>
      </c>
      <c r="AA919" s="4">
        <v>45240</v>
      </c>
      <c r="AB919" s="3" t="s">
        <v>291</v>
      </c>
      <c r="AC919" s="3" t="s">
        <v>200</v>
      </c>
      <c r="AD919" s="5">
        <v>200</v>
      </c>
      <c r="AJ919" s="3"/>
      <c r="AK919" s="3"/>
      <c r="AL919" s="3"/>
      <c r="AM919" s="3"/>
      <c r="AN919" s="18"/>
      <c r="AO919" s="3"/>
    </row>
    <row r="920" spans="2:41" x14ac:dyDescent="0.25">
      <c r="B920" s="1" t="s">
        <v>9</v>
      </c>
      <c r="C920" s="20">
        <f>C940</f>
        <v>2099.5120000000015</v>
      </c>
      <c r="E920" s="4">
        <v>45198</v>
      </c>
      <c r="F920" s="3" t="s">
        <v>1222</v>
      </c>
      <c r="G920" s="3" t="s">
        <v>200</v>
      </c>
      <c r="H920" s="5">
        <v>210</v>
      </c>
      <c r="N920" s="3"/>
      <c r="O920" s="3"/>
      <c r="P920" s="3"/>
      <c r="Q920" s="3"/>
      <c r="R920" s="18"/>
      <c r="S920" s="3"/>
      <c r="V920" s="17"/>
      <c r="X920" s="1" t="s">
        <v>9</v>
      </c>
      <c r="Y920" s="20">
        <f>Y940</f>
        <v>1727.3620000000014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6" t="s">
        <v>26</v>
      </c>
      <c r="C921" s="21">
        <f>C919-C920</f>
        <v>-1349.5120000000015</v>
      </c>
      <c r="E921" s="4">
        <v>45170</v>
      </c>
      <c r="F921" s="3" t="s">
        <v>1681</v>
      </c>
      <c r="G921" s="3" t="s">
        <v>200</v>
      </c>
      <c r="H921" s="5">
        <v>140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>
        <f>Y919-Y920</f>
        <v>-1327.3620000000014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3.25" x14ac:dyDescent="0.35">
      <c r="B922" s="6"/>
      <c r="C922" s="7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228" t="str">
        <f>IF(Y921&lt;0,"NO PAGAR","COBRAR'")</f>
        <v>NO PAGAR</v>
      </c>
      <c r="Y922" s="228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ht="23.25" x14ac:dyDescent="0.35">
      <c r="B923" s="228" t="str">
        <f>IF(C921&lt;0,"NO PAGAR","COBRAR'")</f>
        <v>NO PAGAR</v>
      </c>
      <c r="C923" s="228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219" t="s">
        <v>9</v>
      </c>
      <c r="C924" s="22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9" t="s">
        <v>9</v>
      </c>
      <c r="Y924" s="22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9" t="str">
        <f>IF(Y878&lt;0,"SALDO ADELANTADO","SALDO A FAVOR '")</f>
        <v>SALDO ADELANTADO</v>
      </c>
      <c r="C925" s="10">
        <f>IF(Y878&lt;=0,Y878*-1)</f>
        <v>599.51200000000131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IF(C921&lt;0,"SALDO ADELANTADO","SALDO A FAVOR'")</f>
        <v>SALDO ADELANTADO</v>
      </c>
      <c r="Y925" s="10">
        <f>IF(C921&lt;=0,C921*-1)</f>
        <v>1349.5120000000015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10</v>
      </c>
      <c r="C926" s="10">
        <f>R934</f>
        <v>1500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16</v>
      </c>
      <c r="C932" s="10"/>
      <c r="E932" s="221" t="s">
        <v>7</v>
      </c>
      <c r="F932" s="222"/>
      <c r="G932" s="223"/>
      <c r="H932" s="5">
        <f>SUM(H918:H931)</f>
        <v>750</v>
      </c>
      <c r="N932" s="3"/>
      <c r="O932" s="3"/>
      <c r="P932" s="3"/>
      <c r="Q932" s="3"/>
      <c r="R932" s="18"/>
      <c r="S932" s="3"/>
      <c r="V932" s="17"/>
      <c r="X932" s="11" t="s">
        <v>16</v>
      </c>
      <c r="Y932" s="10"/>
      <c r="AA932" s="221" t="s">
        <v>7</v>
      </c>
      <c r="AB932" s="222"/>
      <c r="AC932" s="223"/>
      <c r="AD932" s="5">
        <f>SUM(AD918:AD931)</f>
        <v>400</v>
      </c>
      <c r="AJ932" s="3"/>
      <c r="AK932" s="3"/>
      <c r="AL932" s="3"/>
      <c r="AM932" s="3"/>
      <c r="AN932" s="18"/>
      <c r="AO932" s="3"/>
    </row>
    <row r="933" spans="2:41" x14ac:dyDescent="0.25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AN937</f>
        <v>177.85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 x14ac:dyDescent="0.25">
      <c r="B934" s="12"/>
      <c r="C934" s="10"/>
      <c r="N934" s="221" t="s">
        <v>7</v>
      </c>
      <c r="O934" s="222"/>
      <c r="P934" s="222"/>
      <c r="Q934" s="223"/>
      <c r="R934" s="18">
        <f>SUM(R918:R933)</f>
        <v>1500</v>
      </c>
      <c r="S934" s="3"/>
      <c r="V934" s="17"/>
      <c r="X934" s="12"/>
      <c r="Y934" s="10"/>
      <c r="AJ934" s="221" t="s">
        <v>7</v>
      </c>
      <c r="AK934" s="222"/>
      <c r="AL934" s="222"/>
      <c r="AM934" s="223"/>
      <c r="AN934" s="18">
        <f>SUM(AN918:AN933)</f>
        <v>200</v>
      </c>
      <c r="AO934" s="3"/>
    </row>
    <row r="935" spans="2:41" x14ac:dyDescent="0.25">
      <c r="B935" s="12"/>
      <c r="C935" s="10"/>
      <c r="V935" s="17"/>
      <c r="X935" s="12"/>
      <c r="Y935" s="10"/>
      <c r="AJ935" t="s">
        <v>1702</v>
      </c>
      <c r="AK935" t="s">
        <v>1556</v>
      </c>
      <c r="AL935" s="209">
        <v>45234</v>
      </c>
      <c r="AM935" t="s">
        <v>556</v>
      </c>
      <c r="AN935" s="210">
        <v>88.85</v>
      </c>
    </row>
    <row r="936" spans="2:41" x14ac:dyDescent="0.25">
      <c r="B936" s="12"/>
      <c r="C936" s="10"/>
      <c r="V936" s="17"/>
      <c r="X936" s="12"/>
      <c r="Y936" s="10"/>
      <c r="AJ936" t="s">
        <v>468</v>
      </c>
      <c r="AK936" t="s">
        <v>1556</v>
      </c>
      <c r="AL936" s="209">
        <v>45240</v>
      </c>
      <c r="AM936" t="s">
        <v>556</v>
      </c>
      <c r="AN936" s="210">
        <v>89</v>
      </c>
    </row>
    <row r="937" spans="2:41" x14ac:dyDescent="0.25">
      <c r="B937" s="12"/>
      <c r="C937" s="10"/>
      <c r="E937" s="14"/>
      <c r="V937" s="17"/>
      <c r="X937" s="12"/>
      <c r="Y937" s="10"/>
      <c r="AA937" s="14"/>
      <c r="AN937" s="116">
        <f>SUM(AN935:AN936)</f>
        <v>177.85</v>
      </c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5" t="s">
        <v>18</v>
      </c>
      <c r="C940" s="16">
        <f>SUM(C925:C939)</f>
        <v>2099.5120000000015</v>
      </c>
      <c r="D940" t="s">
        <v>22</v>
      </c>
      <c r="E940" t="s">
        <v>21</v>
      </c>
      <c r="V940" s="17"/>
      <c r="X940" s="15" t="s">
        <v>18</v>
      </c>
      <c r="Y940" s="16">
        <f>SUM(Y925:Y939)</f>
        <v>1727.3620000000014</v>
      </c>
      <c r="Z940" t="s">
        <v>22</v>
      </c>
      <c r="AA940" t="s">
        <v>21</v>
      </c>
    </row>
    <row r="941" spans="2:41" x14ac:dyDescent="0.25">
      <c r="E941" s="1" t="s">
        <v>19</v>
      </c>
      <c r="V941" s="17"/>
      <c r="AA941" s="1" t="s">
        <v>19</v>
      </c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31" x14ac:dyDescent="0.25">
      <c r="V945" s="17"/>
    </row>
    <row r="946" spans="2:31" x14ac:dyDescent="0.25">
      <c r="V946" s="17"/>
    </row>
    <row r="947" spans="2:31" x14ac:dyDescent="0.25">
      <c r="V947" s="17"/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  <c r="AC954" s="224" t="s">
        <v>29</v>
      </c>
      <c r="AD954" s="224"/>
      <c r="AE954" s="224"/>
    </row>
    <row r="955" spans="2:31" x14ac:dyDescent="0.25">
      <c r="H955" s="225" t="s">
        <v>28</v>
      </c>
      <c r="I955" s="225"/>
      <c r="J955" s="225"/>
      <c r="V955" s="17"/>
      <c r="AC955" s="224"/>
      <c r="AD955" s="224"/>
      <c r="AE955" s="224"/>
    </row>
    <row r="956" spans="2:31" x14ac:dyDescent="0.25">
      <c r="H956" s="225"/>
      <c r="I956" s="225"/>
      <c r="J956" s="225"/>
      <c r="V956" s="17"/>
      <c r="AC956" s="224"/>
      <c r="AD956" s="224"/>
      <c r="AE956" s="224"/>
    </row>
    <row r="957" spans="2:31" x14ac:dyDescent="0.25">
      <c r="V957" s="17"/>
    </row>
    <row r="958" spans="2:31" x14ac:dyDescent="0.25">
      <c r="V958" s="17"/>
    </row>
    <row r="959" spans="2:31" ht="23.25" x14ac:dyDescent="0.35">
      <c r="B959" s="22" t="s">
        <v>72</v>
      </c>
      <c r="V959" s="17"/>
      <c r="X959" s="22" t="s">
        <v>74</v>
      </c>
    </row>
    <row r="960" spans="2:31" ht="23.25" x14ac:dyDescent="0.35">
      <c r="B960" s="23" t="s">
        <v>32</v>
      </c>
      <c r="C960" s="20">
        <f>IF(X916="PAGADO",0,Y921)</f>
        <v>-1327.3620000000014</v>
      </c>
      <c r="E960" s="226" t="s">
        <v>356</v>
      </c>
      <c r="F960" s="226"/>
      <c r="G960" s="226"/>
      <c r="H960" s="226"/>
      <c r="V960" s="17"/>
      <c r="X960" s="23" t="s">
        <v>32</v>
      </c>
      <c r="Y960" s="20">
        <f>IF(B960="PAGADO",0,C965)</f>
        <v>85.716999999998734</v>
      </c>
      <c r="AA960" s="226" t="s">
        <v>1747</v>
      </c>
      <c r="AB960" s="226"/>
      <c r="AC960" s="226"/>
      <c r="AD960" s="226"/>
    </row>
    <row r="961" spans="2:41" x14ac:dyDescent="0.25">
      <c r="B961" s="1" t="s">
        <v>0</v>
      </c>
      <c r="C961" s="19">
        <f>H976</f>
        <v>2350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835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 x14ac:dyDescent="0.25">
      <c r="C962" s="20"/>
      <c r="E962" s="4">
        <v>45241</v>
      </c>
      <c r="F962" s="3" t="s">
        <v>199</v>
      </c>
      <c r="G962" s="3" t="s">
        <v>200</v>
      </c>
      <c r="H962" s="5">
        <v>170</v>
      </c>
      <c r="N962" s="25">
        <v>45257</v>
      </c>
      <c r="O962" s="3" t="s">
        <v>431</v>
      </c>
      <c r="P962" s="3"/>
      <c r="Q962" s="3"/>
      <c r="R962" s="18">
        <v>100</v>
      </c>
      <c r="S962" s="3"/>
      <c r="V962" s="17"/>
      <c r="Y962" s="20"/>
      <c r="AA962" s="4">
        <v>45238</v>
      </c>
      <c r="AB962" s="3" t="s">
        <v>1206</v>
      </c>
      <c r="AC962" s="3" t="s">
        <v>99</v>
      </c>
      <c r="AD962" s="5">
        <v>285</v>
      </c>
      <c r="AJ962" s="25">
        <v>45271</v>
      </c>
      <c r="AK962" s="3" t="s">
        <v>248</v>
      </c>
      <c r="AL962" s="3"/>
      <c r="AM962" s="3">
        <v>1606</v>
      </c>
      <c r="AN962" s="18">
        <v>150</v>
      </c>
      <c r="AO962" s="3"/>
    </row>
    <row r="963" spans="2:41" x14ac:dyDescent="0.25">
      <c r="B963" s="1" t="s">
        <v>24</v>
      </c>
      <c r="C963" s="19">
        <f>IF(C960&gt;0,C960+C961,C961)</f>
        <v>2350</v>
      </c>
      <c r="E963" s="4">
        <v>45248</v>
      </c>
      <c r="F963" s="3" t="s">
        <v>199</v>
      </c>
      <c r="G963" s="3" t="s">
        <v>152</v>
      </c>
      <c r="H963" s="5">
        <v>200</v>
      </c>
      <c r="N963" s="25">
        <v>45264</v>
      </c>
      <c r="O963" s="3" t="s">
        <v>431</v>
      </c>
      <c r="P963" s="3">
        <v>200</v>
      </c>
      <c r="Q963" s="3">
        <v>1586</v>
      </c>
      <c r="R963" s="18">
        <v>200</v>
      </c>
      <c r="S963" s="3"/>
      <c r="V963" s="17"/>
      <c r="X963" s="1" t="s">
        <v>24</v>
      </c>
      <c r="Y963" s="19">
        <f>IF(Y960&gt;0,Y960+Y961,Y961)</f>
        <v>920.71699999999873</v>
      </c>
      <c r="AA963" s="4">
        <v>45254</v>
      </c>
      <c r="AB963" s="3" t="s">
        <v>412</v>
      </c>
      <c r="AC963" s="3" t="s">
        <v>200</v>
      </c>
      <c r="AD963" s="5">
        <v>200</v>
      </c>
      <c r="AJ963" s="25">
        <v>45273</v>
      </c>
      <c r="AK963" s="3" t="s">
        <v>248</v>
      </c>
      <c r="AL963" s="3"/>
      <c r="AM963" s="3">
        <v>1620</v>
      </c>
      <c r="AN963" s="18">
        <v>200</v>
      </c>
      <c r="AO963" s="3"/>
    </row>
    <row r="964" spans="2:41" x14ac:dyDescent="0.25">
      <c r="B964" s="1" t="s">
        <v>9</v>
      </c>
      <c r="C964" s="20">
        <f>C987</f>
        <v>2264.2830000000013</v>
      </c>
      <c r="E964" s="4">
        <v>45203</v>
      </c>
      <c r="F964" s="3" t="s">
        <v>1530</v>
      </c>
      <c r="G964" s="3" t="s">
        <v>203</v>
      </c>
      <c r="H964" s="5">
        <v>570</v>
      </c>
      <c r="N964" s="25">
        <v>45266</v>
      </c>
      <c r="O964" s="3" t="s">
        <v>1754</v>
      </c>
      <c r="P964" s="3"/>
      <c r="Q964" s="3"/>
      <c r="R964" s="18">
        <v>59.1</v>
      </c>
      <c r="S964" s="3"/>
      <c r="V964" s="17"/>
      <c r="X964" s="1" t="s">
        <v>9</v>
      </c>
      <c r="Y964" s="20">
        <f>Y987</f>
        <v>1950</v>
      </c>
      <c r="AA964" s="4">
        <v>45258</v>
      </c>
      <c r="AB964" s="3" t="s">
        <v>412</v>
      </c>
      <c r="AC964" s="3" t="s">
        <v>200</v>
      </c>
      <c r="AD964" s="5">
        <v>150</v>
      </c>
      <c r="AJ964" s="25">
        <v>45275</v>
      </c>
      <c r="AK964" s="3" t="s">
        <v>248</v>
      </c>
      <c r="AL964" s="3"/>
      <c r="AM964" s="3">
        <v>1623</v>
      </c>
      <c r="AN964" s="18">
        <v>1600</v>
      </c>
      <c r="AO964" s="3"/>
    </row>
    <row r="965" spans="2:41" x14ac:dyDescent="0.25">
      <c r="B965" s="6" t="s">
        <v>25</v>
      </c>
      <c r="C965" s="21">
        <f>C963-C964</f>
        <v>85.716999999998734</v>
      </c>
      <c r="E965" s="4">
        <v>45215</v>
      </c>
      <c r="F965" s="3" t="s">
        <v>1530</v>
      </c>
      <c r="G965" s="3" t="s">
        <v>152</v>
      </c>
      <c r="H965" s="5">
        <v>280</v>
      </c>
      <c r="N965" s="25">
        <v>45266</v>
      </c>
      <c r="O965" s="3" t="s">
        <v>110</v>
      </c>
      <c r="P965" s="3"/>
      <c r="Q965" s="3"/>
      <c r="R965" s="18">
        <v>100</v>
      </c>
      <c r="S965" s="3"/>
      <c r="V965" s="17"/>
      <c r="X965" s="6" t="s">
        <v>8</v>
      </c>
      <c r="Y965" s="21">
        <f>Y963-Y964</f>
        <v>-1029.2830000000013</v>
      </c>
      <c r="AA965" s="4">
        <v>45259</v>
      </c>
      <c r="AB965" s="3" t="s">
        <v>412</v>
      </c>
      <c r="AC965" s="3" t="s">
        <v>200</v>
      </c>
      <c r="AD965" s="5">
        <v>200</v>
      </c>
      <c r="AJ965" s="3"/>
      <c r="AK965" s="3"/>
      <c r="AL965" s="3"/>
      <c r="AM965" s="3"/>
      <c r="AN965" s="18"/>
      <c r="AO965" s="3"/>
    </row>
    <row r="966" spans="2:41" ht="26.25" x14ac:dyDescent="0.4">
      <c r="B966" s="227" t="str">
        <f>IF(C965&lt;0,"NO PAGAR","COBRAR")</f>
        <v>COBRAR</v>
      </c>
      <c r="C966" s="227"/>
      <c r="E966" s="4">
        <v>45243</v>
      </c>
      <c r="F966" s="3" t="s">
        <v>412</v>
      </c>
      <c r="G966" s="3" t="s">
        <v>200</v>
      </c>
      <c r="H966" s="5">
        <v>200</v>
      </c>
      <c r="N966" s="3"/>
      <c r="O966" s="3"/>
      <c r="P966" s="3"/>
      <c r="Q966" s="3"/>
      <c r="R966" s="18"/>
      <c r="S966" s="3"/>
      <c r="V966" s="17"/>
      <c r="X966" s="227" t="str">
        <f>IF(Y965&lt;0,"NO PAGAR","COBRAR")</f>
        <v>NO PAGAR</v>
      </c>
      <c r="Y966" s="227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219" t="s">
        <v>9</v>
      </c>
      <c r="C967" s="220"/>
      <c r="E967" s="4">
        <v>44941</v>
      </c>
      <c r="F967" s="3" t="s">
        <v>412</v>
      </c>
      <c r="G967" s="3" t="s">
        <v>200</v>
      </c>
      <c r="H967" s="5">
        <v>200</v>
      </c>
      <c r="N967" s="3"/>
      <c r="O967" s="3"/>
      <c r="P967" s="3"/>
      <c r="Q967" s="3"/>
      <c r="R967" s="18"/>
      <c r="S967" s="3"/>
      <c r="V967" s="17"/>
      <c r="X967" s="219" t="s">
        <v>9</v>
      </c>
      <c r="Y967" s="22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IF(C1001&lt;0,"SALDO A FAVOR","SALDO ADELANTAD0'")</f>
        <v>SALDO ADELANTAD0'</v>
      </c>
      <c r="C968" s="10">
        <f>IF(Y921&lt;=0,Y921*-1)</f>
        <v>1327.3620000000014</v>
      </c>
      <c r="E968" s="4">
        <v>45232</v>
      </c>
      <c r="F968" s="3" t="s">
        <v>1202</v>
      </c>
      <c r="G968" s="3" t="s">
        <v>200</v>
      </c>
      <c r="H968" s="5">
        <v>130</v>
      </c>
      <c r="N968" s="3"/>
      <c r="O968" s="3"/>
      <c r="P968" s="3"/>
      <c r="Q968" s="3"/>
      <c r="R968" s="18"/>
      <c r="S968" s="3"/>
      <c r="V968" s="17"/>
      <c r="X968" s="9" t="str">
        <f>IF(C965&lt;0,"SALDO ADELANTADO","SALDO A FAVOR'")</f>
        <v>SALDO A FAVOR'</v>
      </c>
      <c r="Y968" s="10" t="b">
        <f>IF(C965&lt;=0,C965*-1)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R978</f>
        <v>459.1</v>
      </c>
      <c r="E969" s="4">
        <v>45247</v>
      </c>
      <c r="F969" s="3" t="s">
        <v>412</v>
      </c>
      <c r="G969" s="3" t="s">
        <v>200</v>
      </c>
      <c r="H969" s="5">
        <v>200</v>
      </c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1950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>
        <v>150</v>
      </c>
      <c r="E970" s="4">
        <v>45247</v>
      </c>
      <c r="F970" s="3" t="s">
        <v>412</v>
      </c>
      <c r="G970" s="3" t="s">
        <v>200</v>
      </c>
      <c r="H970" s="5">
        <v>200</v>
      </c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>
        <v>45252</v>
      </c>
      <c r="F971" s="3" t="s">
        <v>412</v>
      </c>
      <c r="G971" s="3" t="s">
        <v>200</v>
      </c>
      <c r="H971" s="5">
        <v>200</v>
      </c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>
        <v>20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>
        <v>59.1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1788</v>
      </c>
      <c r="C975" s="10">
        <v>48.66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1751</v>
      </c>
      <c r="C976" s="10">
        <f>R981</f>
        <v>200.06100000000001</v>
      </c>
      <c r="E976" s="221" t="s">
        <v>7</v>
      </c>
      <c r="F976" s="222"/>
      <c r="G976" s="223"/>
      <c r="H976" s="5">
        <f>SUM(H962:H975)</f>
        <v>2350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221" t="s">
        <v>7</v>
      </c>
      <c r="AB976" s="222"/>
      <c r="AC976" s="223"/>
      <c r="AD976" s="5">
        <f>SUM(AD962:AD975)</f>
        <v>835</v>
      </c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 x14ac:dyDescent="0.25">
      <c r="B978" s="12"/>
      <c r="C978" s="10"/>
      <c r="N978" s="221" t="s">
        <v>7</v>
      </c>
      <c r="O978" s="222"/>
      <c r="P978" s="222"/>
      <c r="Q978" s="223"/>
      <c r="R978" s="18">
        <f>SUM(R962:R977)</f>
        <v>459.1</v>
      </c>
      <c r="S978" s="3"/>
      <c r="V978" s="17"/>
      <c r="X978" s="12"/>
      <c r="Y978" s="10"/>
      <c r="AJ978" s="221" t="s">
        <v>7</v>
      </c>
      <c r="AK978" s="222"/>
      <c r="AL978" s="222"/>
      <c r="AM978" s="223"/>
      <c r="AN978" s="18">
        <f>SUM(AN962:AN977)</f>
        <v>1950</v>
      </c>
      <c r="AO978" s="3"/>
    </row>
    <row r="979" spans="2:41" x14ac:dyDescent="0.25">
      <c r="B979" s="12"/>
      <c r="C979" s="10"/>
      <c r="N979" t="s">
        <v>1556</v>
      </c>
      <c r="O979" t="s">
        <v>1744</v>
      </c>
      <c r="P979" t="s">
        <v>556</v>
      </c>
      <c r="Q979" t="s">
        <v>474</v>
      </c>
      <c r="R979" s="210">
        <v>100.021</v>
      </c>
      <c r="S979">
        <v>57.155000000000001</v>
      </c>
      <c r="V979" s="17"/>
      <c r="X979" s="12"/>
      <c r="Y979" s="10"/>
    </row>
    <row r="980" spans="2:41" x14ac:dyDescent="0.25">
      <c r="B980" s="12"/>
      <c r="C980" s="10"/>
      <c r="N980" t="s">
        <v>1556</v>
      </c>
      <c r="O980" t="s">
        <v>1740</v>
      </c>
      <c r="P980" t="s">
        <v>556</v>
      </c>
      <c r="Q980" t="s">
        <v>474</v>
      </c>
      <c r="R980" s="210">
        <v>100.04</v>
      </c>
      <c r="S980">
        <v>57.164999999999999</v>
      </c>
      <c r="V980" s="17"/>
      <c r="X980" s="12"/>
      <c r="Y980" s="10"/>
    </row>
    <row r="981" spans="2:41" x14ac:dyDescent="0.25">
      <c r="B981" s="12"/>
      <c r="C981" s="10"/>
      <c r="E981" s="14"/>
      <c r="R981" s="116">
        <f>SUM(R979:R980)</f>
        <v>200.06100000000001</v>
      </c>
      <c r="V981" s="17"/>
      <c r="X981" s="12"/>
      <c r="Y981" s="10"/>
      <c r="AA981" s="14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2264.2830000000013</v>
      </c>
      <c r="V987" s="17"/>
      <c r="X987" s="15" t="s">
        <v>18</v>
      </c>
      <c r="Y987" s="16">
        <f>SUM(Y968:Y986)</f>
        <v>1950</v>
      </c>
    </row>
    <row r="988" spans="2:41" x14ac:dyDescent="0.25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 x14ac:dyDescent="0.25">
      <c r="E989" s="1" t="s">
        <v>19</v>
      </c>
      <c r="V989" s="17"/>
      <c r="AA989" s="1" t="s">
        <v>19</v>
      </c>
    </row>
    <row r="990" spans="2:41" x14ac:dyDescent="0.25">
      <c r="V990" s="17"/>
    </row>
    <row r="991" spans="2:41" x14ac:dyDescent="0.25">
      <c r="V991" s="17"/>
    </row>
    <row r="992" spans="2:41" x14ac:dyDescent="0.25">
      <c r="V992" s="17"/>
    </row>
    <row r="993" spans="1:43" x14ac:dyDescent="0.25">
      <c r="V993" s="17"/>
    </row>
    <row r="994" spans="1:43" x14ac:dyDescent="0.25">
      <c r="V994" s="17"/>
    </row>
    <row r="995" spans="1:43" x14ac:dyDescent="0.25">
      <c r="V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 x14ac:dyDescent="0.25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 x14ac:dyDescent="0.25">
      <c r="V999" s="17"/>
    </row>
    <row r="1000" spans="1:43" x14ac:dyDescent="0.25">
      <c r="H1000" s="225" t="s">
        <v>30</v>
      </c>
      <c r="I1000" s="225"/>
      <c r="J1000" s="225"/>
      <c r="V1000" s="17"/>
      <c r="AA1000" s="225" t="s">
        <v>31</v>
      </c>
      <c r="AB1000" s="225"/>
      <c r="AC1000" s="225"/>
    </row>
    <row r="1001" spans="1:43" x14ac:dyDescent="0.25">
      <c r="H1001" s="225"/>
      <c r="I1001" s="225"/>
      <c r="J1001" s="225"/>
      <c r="V1001" s="17"/>
      <c r="AA1001" s="225"/>
      <c r="AB1001" s="225"/>
      <c r="AC1001" s="225"/>
    </row>
    <row r="1002" spans="1:43" x14ac:dyDescent="0.25">
      <c r="V1002" s="17"/>
    </row>
    <row r="1003" spans="1:43" x14ac:dyDescent="0.25">
      <c r="V1003" s="17"/>
    </row>
    <row r="1004" spans="1:43" ht="23.25" x14ac:dyDescent="0.35">
      <c r="B1004" s="24" t="s">
        <v>72</v>
      </c>
      <c r="V1004" s="17"/>
      <c r="X1004" s="22" t="s">
        <v>72</v>
      </c>
    </row>
    <row r="1005" spans="1:43" ht="23.25" x14ac:dyDescent="0.35">
      <c r="B1005" s="23" t="s">
        <v>32</v>
      </c>
      <c r="C1005" s="20">
        <f>IF(X960="PAGADO",0,Y965)</f>
        <v>-1029.2830000000013</v>
      </c>
      <c r="E1005" s="226" t="s">
        <v>356</v>
      </c>
      <c r="F1005" s="226"/>
      <c r="G1005" s="226"/>
      <c r="H1005" s="226"/>
      <c r="V1005" s="17"/>
      <c r="X1005" s="23" t="s">
        <v>32</v>
      </c>
      <c r="Y1005" s="20">
        <f>IF(B1805="PAGADO",0,C1010)</f>
        <v>-1341.0500000000013</v>
      </c>
      <c r="AA1005" s="226" t="s">
        <v>679</v>
      </c>
      <c r="AB1005" s="226"/>
      <c r="AC1005" s="226"/>
      <c r="AD1005" s="226"/>
    </row>
    <row r="1006" spans="1:43" x14ac:dyDescent="0.25">
      <c r="B1006" s="1" t="s">
        <v>0</v>
      </c>
      <c r="C1006" s="19">
        <f>H1021</f>
        <v>530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610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 x14ac:dyDescent="0.25">
      <c r="C1007" s="20"/>
      <c r="E1007" s="4">
        <v>45255</v>
      </c>
      <c r="F1007" s="3" t="s">
        <v>1237</v>
      </c>
      <c r="G1007" s="3" t="s">
        <v>200</v>
      </c>
      <c r="H1007" s="5">
        <v>530</v>
      </c>
      <c r="N1007" s="25">
        <v>45278</v>
      </c>
      <c r="O1007" s="3" t="s">
        <v>110</v>
      </c>
      <c r="P1007" s="3">
        <v>100</v>
      </c>
      <c r="Q1007" s="3">
        <v>1626</v>
      </c>
      <c r="R1007" s="18">
        <v>100</v>
      </c>
      <c r="S1007" s="3"/>
      <c r="V1007" s="17"/>
      <c r="Y1007" s="20"/>
      <c r="AA1007" s="4">
        <v>45233</v>
      </c>
      <c r="AB1007" s="3" t="s">
        <v>1222</v>
      </c>
      <c r="AC1007" s="3" t="s">
        <v>200</v>
      </c>
      <c r="AD1007" s="5">
        <v>210</v>
      </c>
      <c r="AJ1007" s="25">
        <v>45286</v>
      </c>
      <c r="AK1007" s="3" t="s">
        <v>248</v>
      </c>
      <c r="AL1007" s="3">
        <v>100</v>
      </c>
      <c r="AM1007" s="3">
        <v>143</v>
      </c>
      <c r="AN1007" s="18">
        <v>100</v>
      </c>
      <c r="AO1007" s="3"/>
    </row>
    <row r="1008" spans="1:43" x14ac:dyDescent="0.25">
      <c r="B1008" s="1" t="s">
        <v>24</v>
      </c>
      <c r="C1008" s="19">
        <f>IF(C1005&gt;0,C1005+C1006,C1006)</f>
        <v>530</v>
      </c>
      <c r="E1008" s="4"/>
      <c r="F1008" s="3"/>
      <c r="G1008" s="3"/>
      <c r="H1008" s="5"/>
      <c r="N1008" s="25">
        <v>45280</v>
      </c>
      <c r="O1008" s="3" t="s">
        <v>110</v>
      </c>
      <c r="P1008" s="3"/>
      <c r="Q1008" s="3">
        <v>1634</v>
      </c>
      <c r="R1008" s="18">
        <v>220</v>
      </c>
      <c r="S1008" s="3"/>
      <c r="V1008" s="17"/>
      <c r="X1008" s="1" t="s">
        <v>24</v>
      </c>
      <c r="Y1008" s="19">
        <f>IF(Y1005&gt;0,Y1005+Y1006,Y1006)</f>
        <v>610</v>
      </c>
      <c r="AA1008" s="4">
        <v>45266</v>
      </c>
      <c r="AB1008" s="3" t="s">
        <v>412</v>
      </c>
      <c r="AC1008" s="3" t="s">
        <v>200</v>
      </c>
      <c r="AD1008" s="5">
        <v>250</v>
      </c>
      <c r="AJ1008" s="25">
        <v>45287</v>
      </c>
      <c r="AK1008" s="3" t="s">
        <v>248</v>
      </c>
      <c r="AL1008" s="3">
        <v>400</v>
      </c>
      <c r="AM1008" s="3">
        <v>151</v>
      </c>
      <c r="AN1008" s="18">
        <v>400</v>
      </c>
      <c r="AO1008" s="3"/>
    </row>
    <row r="1009" spans="2:41" x14ac:dyDescent="0.25">
      <c r="B1009" s="1" t="s">
        <v>9</v>
      </c>
      <c r="C1009" s="20">
        <f>C1033</f>
        <v>1871.0500000000013</v>
      </c>
      <c r="E1009" s="4"/>
      <c r="F1009" s="3"/>
      <c r="G1009" s="3"/>
      <c r="H1009" s="5"/>
      <c r="N1009" s="25">
        <v>45282</v>
      </c>
      <c r="O1009" s="3" t="s">
        <v>110</v>
      </c>
      <c r="P1009" s="3">
        <v>1200</v>
      </c>
      <c r="Q1009" s="3">
        <v>135</v>
      </c>
      <c r="R1009" s="18">
        <v>100</v>
      </c>
      <c r="S1009" s="3"/>
      <c r="V1009" s="17"/>
      <c r="X1009" s="1" t="s">
        <v>9</v>
      </c>
      <c r="Y1009" s="20">
        <f>Y1033</f>
        <v>1841.0500000000013</v>
      </c>
      <c r="AA1009" s="4">
        <v>45268</v>
      </c>
      <c r="AB1009" s="3" t="s">
        <v>412</v>
      </c>
      <c r="AC1009" s="3" t="s">
        <v>200</v>
      </c>
      <c r="AD1009" s="5">
        <v>150</v>
      </c>
      <c r="AJ1009" s="3"/>
      <c r="AK1009" s="3"/>
      <c r="AL1009" s="3"/>
      <c r="AM1009" s="3"/>
      <c r="AN1009" s="18"/>
      <c r="AO1009" s="3"/>
    </row>
    <row r="1010" spans="2:41" x14ac:dyDescent="0.25">
      <c r="B1010" s="6" t="s">
        <v>26</v>
      </c>
      <c r="C1010" s="21">
        <f>C1008-C1009</f>
        <v>-1341.0500000000013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>
        <f>Y1008-Y1009</f>
        <v>-1231.0500000000013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 x14ac:dyDescent="0.3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228" t="str">
        <f>IF(Y1010&lt;0,"NO PAGAR","COBRAR'")</f>
        <v>NO PAGAR</v>
      </c>
      <c r="Y1011" s="228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 x14ac:dyDescent="0.35">
      <c r="B1012" s="228" t="str">
        <f>IF(C1010&lt;0,"NO PAGAR","COBRAR'")</f>
        <v>NO PAGAR</v>
      </c>
      <c r="C1012" s="228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219" t="s">
        <v>9</v>
      </c>
      <c r="C1013" s="2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19" t="s">
        <v>9</v>
      </c>
      <c r="Y1013" s="2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9" t="str">
        <f>IF(Y965&lt;0,"SALDO ADELANTADO","SALDO A FAVOR '")</f>
        <v>SALDO ADELANTADO</v>
      </c>
      <c r="C1014" s="10">
        <f>IF(Y965&lt;=0,Y965*-1)</f>
        <v>1029.2830000000013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str">
        <f>IF(C1010&lt;0,"SALDO ADELANTADO","SALDO A FAVOR'")</f>
        <v>SALDO ADELANTADO</v>
      </c>
      <c r="Y1014" s="10">
        <f>IF(C1010&lt;=0,C1010*-1)</f>
        <v>1341.0500000000013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10</v>
      </c>
      <c r="C1015" s="10">
        <f>R1023</f>
        <v>420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500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16</v>
      </c>
      <c r="C1021" s="10"/>
      <c r="E1021" s="221" t="s">
        <v>7</v>
      </c>
      <c r="F1021" s="222"/>
      <c r="G1021" s="223"/>
      <c r="H1021" s="5">
        <f>SUM(H1007:H1020)</f>
        <v>530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221" t="s">
        <v>7</v>
      </c>
      <c r="AB1021" s="222"/>
      <c r="AC1021" s="223"/>
      <c r="AD1021" s="5">
        <f>SUM(AD1007:AD1020)</f>
        <v>610</v>
      </c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1798</v>
      </c>
      <c r="C1022" s="10">
        <f>Q1029</f>
        <v>421.767</v>
      </c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 x14ac:dyDescent="0.25">
      <c r="B1023" s="12"/>
      <c r="C1023" s="10"/>
      <c r="N1023" s="221" t="s">
        <v>7</v>
      </c>
      <c r="O1023" s="222"/>
      <c r="P1023" s="222"/>
      <c r="Q1023" s="223"/>
      <c r="R1023" s="18">
        <f>SUM(R1007:R1022)</f>
        <v>420</v>
      </c>
      <c r="S1023" s="3"/>
      <c r="V1023" s="17"/>
      <c r="X1023" s="12"/>
      <c r="Y1023" s="10"/>
      <c r="AJ1023" s="221" t="s">
        <v>7</v>
      </c>
      <c r="AK1023" s="222"/>
      <c r="AL1023" s="222"/>
      <c r="AM1023" s="223"/>
      <c r="AN1023" s="18">
        <f>SUM(AN1007:AN1022)</f>
        <v>500</v>
      </c>
      <c r="AO1023" s="3"/>
    </row>
    <row r="1024" spans="2:41" x14ac:dyDescent="0.25">
      <c r="B1024" s="12"/>
      <c r="C1024" s="10"/>
      <c r="N1024" t="s">
        <v>1556</v>
      </c>
      <c r="O1024" s="196">
        <v>45028</v>
      </c>
      <c r="P1024" t="s">
        <v>556</v>
      </c>
      <c r="Q1024">
        <v>80</v>
      </c>
      <c r="R1024">
        <v>45.716000000000001</v>
      </c>
      <c r="V1024" s="17"/>
      <c r="X1024" s="12"/>
      <c r="Y1024" s="10"/>
    </row>
    <row r="1025" spans="2:27" x14ac:dyDescent="0.25">
      <c r="B1025" s="12"/>
      <c r="C1025" s="10"/>
      <c r="N1025" t="s">
        <v>1556</v>
      </c>
      <c r="O1025" s="196">
        <v>45058</v>
      </c>
      <c r="P1025" t="s">
        <v>556</v>
      </c>
      <c r="Q1025">
        <v>55</v>
      </c>
      <c r="R1025">
        <v>31.428000000000001</v>
      </c>
      <c r="V1025" s="17"/>
      <c r="X1025" s="12"/>
      <c r="Y1025" s="10"/>
    </row>
    <row r="1026" spans="2:27" x14ac:dyDescent="0.25">
      <c r="B1026" s="12"/>
      <c r="C1026" s="10"/>
      <c r="E1026" s="14"/>
      <c r="N1026" t="s">
        <v>1556</v>
      </c>
      <c r="O1026" s="196">
        <v>45089</v>
      </c>
      <c r="P1026" t="s">
        <v>556</v>
      </c>
      <c r="Q1026">
        <v>86</v>
      </c>
      <c r="R1026">
        <v>49.143000000000001</v>
      </c>
      <c r="V1026" s="17"/>
      <c r="X1026" s="12"/>
      <c r="Y1026" s="10"/>
      <c r="AA1026" s="14"/>
    </row>
    <row r="1027" spans="2:27" x14ac:dyDescent="0.25">
      <c r="B1027" s="12"/>
      <c r="C1027" s="10"/>
      <c r="N1027" t="s">
        <v>1556</v>
      </c>
      <c r="O1027" t="s">
        <v>1796</v>
      </c>
      <c r="P1027" t="s">
        <v>556</v>
      </c>
      <c r="Q1027">
        <v>115.747</v>
      </c>
      <c r="R1027">
        <v>66.141000000000005</v>
      </c>
      <c r="V1027" s="17"/>
      <c r="X1027" s="12"/>
      <c r="Y1027" s="10"/>
    </row>
    <row r="1028" spans="2:27" x14ac:dyDescent="0.25">
      <c r="B1028" s="12"/>
      <c r="C1028" s="10"/>
      <c r="N1028" t="s">
        <v>1556</v>
      </c>
      <c r="O1028" t="s">
        <v>1797</v>
      </c>
      <c r="P1028" t="s">
        <v>556</v>
      </c>
      <c r="Q1028">
        <v>85.02</v>
      </c>
      <c r="R1028">
        <v>48.585000000000001</v>
      </c>
      <c r="V1028" s="17"/>
      <c r="X1028" s="12"/>
      <c r="Y1028" s="10"/>
    </row>
    <row r="1029" spans="2:27" x14ac:dyDescent="0.25">
      <c r="B1029" s="12"/>
      <c r="C1029" s="10"/>
      <c r="Q1029" s="1">
        <f>SUM(Q1024:Q1028)</f>
        <v>421.767</v>
      </c>
      <c r="V1029" s="17"/>
      <c r="X1029" s="12"/>
      <c r="Y1029" s="10"/>
    </row>
    <row r="1030" spans="2:27" x14ac:dyDescent="0.25">
      <c r="B1030" s="12"/>
      <c r="C1030" s="10"/>
      <c r="V1030" s="17"/>
      <c r="X1030" s="12"/>
      <c r="Y1030" s="10"/>
    </row>
    <row r="1031" spans="2:27" x14ac:dyDescent="0.25">
      <c r="B1031" s="12"/>
      <c r="C1031" s="10"/>
      <c r="V1031" s="17"/>
      <c r="X1031" s="12"/>
      <c r="Y1031" s="10"/>
    </row>
    <row r="1032" spans="2:27" x14ac:dyDescent="0.25">
      <c r="B1032" s="11"/>
      <c r="C1032" s="10"/>
      <c r="V1032" s="17"/>
      <c r="X1032" s="11"/>
      <c r="Y1032" s="10"/>
    </row>
    <row r="1033" spans="2:27" x14ac:dyDescent="0.25">
      <c r="B1033" s="15" t="s">
        <v>18</v>
      </c>
      <c r="C1033" s="16">
        <f>SUM(C1014:C1032)</f>
        <v>1871.0500000000013</v>
      </c>
      <c r="D1033" t="s">
        <v>22</v>
      </c>
      <c r="E1033" t="s">
        <v>21</v>
      </c>
      <c r="V1033" s="17"/>
      <c r="X1033" s="15" t="s">
        <v>18</v>
      </c>
      <c r="Y1033" s="16">
        <f>SUM(Y1014:Y1032)</f>
        <v>1841.0500000000013</v>
      </c>
      <c r="Z1033" t="s">
        <v>22</v>
      </c>
      <c r="AA1033" t="s">
        <v>21</v>
      </c>
    </row>
    <row r="1034" spans="2:27" x14ac:dyDescent="0.25">
      <c r="E1034" s="1" t="s">
        <v>19</v>
      </c>
      <c r="V1034" s="17"/>
      <c r="AA1034" s="1" t="s">
        <v>19</v>
      </c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</sheetData>
  <mergeCells count="295">
    <mergeCell ref="E976:G976"/>
    <mergeCell ref="AA976:AC976"/>
    <mergeCell ref="N978:Q978"/>
    <mergeCell ref="AJ978:AM978"/>
    <mergeCell ref="H1000:J1001"/>
    <mergeCell ref="AA1000:AC1001"/>
    <mergeCell ref="E960:H960"/>
    <mergeCell ref="AA960:AD960"/>
    <mergeCell ref="B966:C966"/>
    <mergeCell ref="X966:Y966"/>
    <mergeCell ref="B967:C967"/>
    <mergeCell ref="X967:Y967"/>
    <mergeCell ref="E1021:G1021"/>
    <mergeCell ref="AA1021:AC1021"/>
    <mergeCell ref="N1023:Q1023"/>
    <mergeCell ref="AJ1023:AM1023"/>
    <mergeCell ref="E1005:H1005"/>
    <mergeCell ref="AA1005:AD1005"/>
    <mergeCell ref="X1011:Y1011"/>
    <mergeCell ref="B1012:C1012"/>
    <mergeCell ref="B1013:C1013"/>
    <mergeCell ref="X1013:Y1013"/>
    <mergeCell ref="AA932:AC932"/>
    <mergeCell ref="N934:Q934"/>
    <mergeCell ref="AJ934:AM934"/>
    <mergeCell ref="AC954:AE956"/>
    <mergeCell ref="H955:J956"/>
    <mergeCell ref="E916:H916"/>
    <mergeCell ref="AA916:AD916"/>
    <mergeCell ref="X922:Y922"/>
    <mergeCell ref="B923:C923"/>
    <mergeCell ref="B924:C924"/>
    <mergeCell ref="X924:Y924"/>
    <mergeCell ref="E932:G932"/>
    <mergeCell ref="AK916:AL916"/>
    <mergeCell ref="E889:G889"/>
    <mergeCell ref="AA889:AC889"/>
    <mergeCell ref="N891:Q891"/>
    <mergeCell ref="AJ891:AM891"/>
    <mergeCell ref="H913:J914"/>
    <mergeCell ref="AA913:AC914"/>
    <mergeCell ref="E873:H873"/>
    <mergeCell ref="AA873:AD873"/>
    <mergeCell ref="B879:C879"/>
    <mergeCell ref="X879:Y879"/>
    <mergeCell ref="B880:C880"/>
    <mergeCell ref="X880:Y880"/>
    <mergeCell ref="E843:G843"/>
    <mergeCell ref="AA843:AC843"/>
    <mergeCell ref="N845:Q845"/>
    <mergeCell ref="AJ845:AM845"/>
    <mergeCell ref="AC867:AE869"/>
    <mergeCell ref="H868:J869"/>
    <mergeCell ref="E827:H827"/>
    <mergeCell ref="AA827:AD827"/>
    <mergeCell ref="X833:Y833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AK827:AL82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7"/>
  <sheetViews>
    <sheetView topLeftCell="Y1002" workbookViewId="0">
      <selection activeCell="Y1007" sqref="Y1007"/>
    </sheetView>
  </sheetViews>
  <sheetFormatPr baseColWidth="10" defaultColWidth="11.42578125" defaultRowHeight="15" x14ac:dyDescent="0.25"/>
  <cols>
    <col min="1" max="1" width="2.85546875" customWidth="1"/>
    <col min="2" max="2" width="32.14062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5" t="s">
        <v>28</v>
      </c>
      <c r="I3" s="225"/>
      <c r="J3" s="225"/>
      <c r="V3" s="17"/>
      <c r="AC3" s="224"/>
      <c r="AD3" s="224"/>
      <c r="AE3" s="224"/>
    </row>
    <row r="4" spans="2:41" x14ac:dyDescent="0.25">
      <c r="H4" s="225"/>
      <c r="I4" s="225"/>
      <c r="J4" s="225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226" t="s">
        <v>79</v>
      </c>
      <c r="F8" s="226"/>
      <c r="G8" s="226"/>
      <c r="H8" s="226"/>
      <c r="V8" s="17"/>
      <c r="X8" s="23" t="s">
        <v>32</v>
      </c>
      <c r="Y8" s="20">
        <f>IF(B8="PAGADO",0,C13)</f>
        <v>0</v>
      </c>
      <c r="AA8" s="226" t="s">
        <v>148</v>
      </c>
      <c r="AB8" s="226"/>
      <c r="AC8" s="226"/>
      <c r="AD8" s="226"/>
      <c r="AK8" s="236" t="s">
        <v>110</v>
      </c>
      <c r="AL8" s="236"/>
      <c r="AM8" s="236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25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710.12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-710.12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COBRAR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NO PAGAR</v>
      </c>
      <c r="Y14" s="22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/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21" t="s">
        <v>7</v>
      </c>
      <c r="AB24" s="222"/>
      <c r="AC24" s="22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0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710.12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5" t="s">
        <v>30</v>
      </c>
      <c r="I48" s="225"/>
      <c r="J48" s="225"/>
      <c r="V48" s="17"/>
      <c r="AA48" s="225" t="s">
        <v>31</v>
      </c>
      <c r="AB48" s="225"/>
      <c r="AC48" s="225"/>
    </row>
    <row r="49" spans="2:41" x14ac:dyDescent="0.25">
      <c r="H49" s="225"/>
      <c r="I49" s="225"/>
      <c r="J49" s="225"/>
      <c r="V49" s="17"/>
      <c r="AA49" s="225"/>
      <c r="AB49" s="225"/>
      <c r="AC49" s="22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-710.12</v>
      </c>
      <c r="E53" s="226" t="s">
        <v>79</v>
      </c>
      <c r="F53" s="226"/>
      <c r="G53" s="226"/>
      <c r="H53" s="226"/>
      <c r="V53" s="17"/>
      <c r="X53" s="23" t="s">
        <v>32</v>
      </c>
      <c r="Y53" s="20">
        <f>IF(B53="PAGADO",0,C58)</f>
        <v>-728.03</v>
      </c>
      <c r="AA53" s="226" t="s">
        <v>148</v>
      </c>
      <c r="AB53" s="226"/>
      <c r="AC53" s="226"/>
      <c r="AD53" s="226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728.03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728.03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-728.03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-728.03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8" t="str">
        <f>IF(Y58&lt;0,"NO PAGAR","COBRAR'")</f>
        <v>NO PAGAR</v>
      </c>
      <c r="Y59" s="22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8" t="str">
        <f>IF(C58&lt;0,"NO PAGAR","COBRAR'")</f>
        <v>NO PAGAR</v>
      </c>
      <c r="C60" s="22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710.12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728.03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221" t="s">
        <v>7</v>
      </c>
      <c r="F69" s="222"/>
      <c r="G69" s="223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728.03</v>
      </c>
      <c r="D78" t="s">
        <v>22</v>
      </c>
      <c r="E78" t="s">
        <v>21</v>
      </c>
      <c r="V78" s="17"/>
      <c r="X78" s="15" t="s">
        <v>18</v>
      </c>
      <c r="Y78" s="16">
        <f>SUM(Y62:Y77)</f>
        <v>728.03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224" t="s">
        <v>29</v>
      </c>
      <c r="AD97" s="224"/>
      <c r="AE97" s="224"/>
    </row>
    <row r="98" spans="2:41" x14ac:dyDescent="0.25">
      <c r="H98" s="225" t="s">
        <v>28</v>
      </c>
      <c r="I98" s="225"/>
      <c r="J98" s="225"/>
      <c r="V98" s="17"/>
      <c r="AC98" s="224"/>
      <c r="AD98" s="224"/>
      <c r="AE98" s="224"/>
    </row>
    <row r="99" spans="2:41" x14ac:dyDescent="0.25">
      <c r="H99" s="225"/>
      <c r="I99" s="225"/>
      <c r="J99" s="225"/>
      <c r="V99" s="17"/>
      <c r="AC99" s="224"/>
      <c r="AD99" s="224"/>
      <c r="AE99" s="224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-728.03</v>
      </c>
      <c r="E103" s="226" t="s">
        <v>79</v>
      </c>
      <c r="F103" s="226"/>
      <c r="G103" s="226"/>
      <c r="H103" s="226"/>
      <c r="V103" s="17"/>
      <c r="X103" s="23" t="s">
        <v>156</v>
      </c>
      <c r="Y103" s="20">
        <f>IF(B103="PAGADO",0,C108)</f>
        <v>-308.02999999999997</v>
      </c>
      <c r="AA103" s="226" t="s">
        <v>79</v>
      </c>
      <c r="AB103" s="226"/>
      <c r="AC103" s="226"/>
      <c r="AD103" s="226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470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778.03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326.04999999999995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-308.02999999999997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-326.04999999999995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227" t="str">
        <f>IF(C108&lt;0,"NO PAGAR","COBRAR")</f>
        <v>NO PAGAR</v>
      </c>
      <c r="C109" s="227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27" t="str">
        <f>IF(Y108&lt;0,"NO PAGAR","COBRAR")</f>
        <v>NO PAGAR</v>
      </c>
      <c r="Y109" s="22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19" t="s">
        <v>9</v>
      </c>
      <c r="C110" s="22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19" t="s">
        <v>9</v>
      </c>
      <c r="Y110" s="22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>
        <f>IF(Y58&lt;=0,Y58*-1)</f>
        <v>728.03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308.02999999999997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21" t="s">
        <v>7</v>
      </c>
      <c r="F119" s="222"/>
      <c r="G119" s="223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21" t="s">
        <v>7</v>
      </c>
      <c r="AB119" s="222"/>
      <c r="AC119" s="223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21" t="s">
        <v>7</v>
      </c>
      <c r="O121" s="222"/>
      <c r="P121" s="222"/>
      <c r="Q121" s="223"/>
      <c r="R121" s="18">
        <f>SUM(R105:R120)</f>
        <v>0</v>
      </c>
      <c r="S121" s="3"/>
      <c r="V121" s="17"/>
      <c r="X121" s="12"/>
      <c r="Y121" s="10"/>
      <c r="AJ121" s="221" t="s">
        <v>7</v>
      </c>
      <c r="AK121" s="222"/>
      <c r="AL121" s="222"/>
      <c r="AM121" s="223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778.03</v>
      </c>
      <c r="V122" s="17"/>
      <c r="X122" s="15" t="s">
        <v>18</v>
      </c>
      <c r="Y122" s="16">
        <f>SUM(Y111:Y121)</f>
        <v>326.04999999999995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225" t="s">
        <v>30</v>
      </c>
      <c r="I130" s="225"/>
      <c r="J130" s="225"/>
      <c r="V130" s="17"/>
      <c r="AA130" s="225" t="s">
        <v>31</v>
      </c>
      <c r="AB130" s="225"/>
      <c r="AC130" s="225"/>
    </row>
    <row r="131" spans="2:41" x14ac:dyDescent="0.25">
      <c r="H131" s="225"/>
      <c r="I131" s="225"/>
      <c r="J131" s="225"/>
      <c r="V131" s="17"/>
      <c r="AA131" s="225"/>
      <c r="AB131" s="225"/>
      <c r="AC131" s="225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226" t="s">
        <v>148</v>
      </c>
      <c r="F135" s="226"/>
      <c r="G135" s="226"/>
      <c r="H135" s="226"/>
      <c r="V135" s="17"/>
      <c r="X135" s="23" t="s">
        <v>32</v>
      </c>
      <c r="Y135" s="20">
        <f>IF(B135="PAGADO",0,C140)</f>
        <v>0</v>
      </c>
      <c r="AA135" s="226" t="s">
        <v>355</v>
      </c>
      <c r="AB135" s="226"/>
      <c r="AC135" s="226"/>
      <c r="AD135" s="226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326.04999999999995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1433.95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28" t="str">
        <f>IF(Y140&lt;0,"NO PAGAR","COBRAR'")</f>
        <v>COBRAR'</v>
      </c>
      <c r="Y141" s="228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228" t="str">
        <f>IF(C140&lt;0,"NO PAGAR","COBRAR'")</f>
        <v>COBRAR'</v>
      </c>
      <c r="C142" s="228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219" t="s">
        <v>9</v>
      </c>
      <c r="C143" s="220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19" t="s">
        <v>9</v>
      </c>
      <c r="Y143" s="220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ADELANTADO</v>
      </c>
      <c r="C144" s="10">
        <f>IF(Y108&lt;=0,Y108*-1)</f>
        <v>326.04999999999995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221" t="s">
        <v>7</v>
      </c>
      <c r="F151" s="222"/>
      <c r="G151" s="223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21" t="s">
        <v>7</v>
      </c>
      <c r="AB151" s="222"/>
      <c r="AC151" s="223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221" t="s">
        <v>7</v>
      </c>
      <c r="O153" s="222"/>
      <c r="P153" s="222"/>
      <c r="Q153" s="223"/>
      <c r="R153" s="18">
        <f>SUM(R137:R152)</f>
        <v>0</v>
      </c>
      <c r="S153" s="3"/>
      <c r="V153" s="17"/>
      <c r="X153" s="12"/>
      <c r="Y153" s="10"/>
      <c r="AJ153" s="221" t="s">
        <v>7</v>
      </c>
      <c r="AK153" s="222"/>
      <c r="AL153" s="222"/>
      <c r="AM153" s="223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326.04999999999995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224" t="s">
        <v>29</v>
      </c>
      <c r="AD169" s="224"/>
      <c r="AE169" s="224"/>
    </row>
    <row r="170" spans="2:41" x14ac:dyDescent="0.25">
      <c r="H170" s="225" t="s">
        <v>28</v>
      </c>
      <c r="I170" s="225"/>
      <c r="J170" s="225"/>
      <c r="V170" s="17"/>
      <c r="AC170" s="224"/>
      <c r="AD170" s="224"/>
      <c r="AE170" s="224"/>
    </row>
    <row r="171" spans="2:41" x14ac:dyDescent="0.25">
      <c r="H171" s="225"/>
      <c r="I171" s="225"/>
      <c r="J171" s="225"/>
      <c r="V171" s="17"/>
      <c r="AC171" s="224"/>
      <c r="AD171" s="224"/>
      <c r="AE171" s="224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226" t="s">
        <v>79</v>
      </c>
      <c r="F175" s="226"/>
      <c r="G175" s="226"/>
      <c r="H175" s="226"/>
      <c r="V175" s="17"/>
      <c r="X175" s="23" t="s">
        <v>32</v>
      </c>
      <c r="Y175" s="20">
        <f>IF(B175="PAGADO",0,C180)</f>
        <v>0</v>
      </c>
      <c r="AA175" s="226" t="s">
        <v>355</v>
      </c>
      <c r="AB175" s="226"/>
      <c r="AC175" s="226"/>
      <c r="AD175" s="226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227" t="str">
        <f>IF(C180&lt;0,"NO PAGAR","COBRAR")</f>
        <v>COBRAR</v>
      </c>
      <c r="C181" s="227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7" t="str">
        <f>IF(Y180&lt;0,"NO PAGAR","COBRAR")</f>
        <v>NO PAGAR</v>
      </c>
      <c r="Y181" s="227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219" t="s">
        <v>9</v>
      </c>
      <c r="C182" s="220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19" t="s">
        <v>9</v>
      </c>
      <c r="Y182" s="220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221" t="s">
        <v>7</v>
      </c>
      <c r="F191" s="222"/>
      <c r="G191" s="223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21" t="s">
        <v>7</v>
      </c>
      <c r="AB191" s="222"/>
      <c r="AC191" s="223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221" t="s">
        <v>7</v>
      </c>
      <c r="O193" s="222"/>
      <c r="P193" s="222"/>
      <c r="Q193" s="223"/>
      <c r="R193" s="18">
        <f>SUM(R177:R192)</f>
        <v>400</v>
      </c>
      <c r="S193" s="3"/>
      <c r="V193" s="17"/>
      <c r="X193" s="12"/>
      <c r="Y193" s="10"/>
      <c r="AJ193" s="221" t="s">
        <v>7</v>
      </c>
      <c r="AK193" s="222"/>
      <c r="AL193" s="222"/>
      <c r="AM193" s="223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225" t="s">
        <v>30</v>
      </c>
      <c r="I207" s="225"/>
      <c r="J207" s="225"/>
      <c r="V207" s="17"/>
      <c r="AA207" s="225" t="s">
        <v>31</v>
      </c>
      <c r="AB207" s="225"/>
      <c r="AC207" s="225"/>
    </row>
    <row r="208" spans="1:43" x14ac:dyDescent="0.25">
      <c r="H208" s="225"/>
      <c r="I208" s="225"/>
      <c r="J208" s="225"/>
      <c r="V208" s="17"/>
      <c r="AA208" s="225"/>
      <c r="AB208" s="225"/>
      <c r="AC208" s="225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226" t="s">
        <v>355</v>
      </c>
      <c r="F212" s="226"/>
      <c r="G212" s="226"/>
      <c r="H212" s="226"/>
      <c r="V212" s="17"/>
      <c r="X212" s="23" t="s">
        <v>130</v>
      </c>
      <c r="Y212" s="20">
        <f>IF(B212="PAGADO",0,C217)</f>
        <v>0</v>
      </c>
      <c r="AA212" s="226" t="s">
        <v>543</v>
      </c>
      <c r="AB212" s="226"/>
      <c r="AC212" s="226"/>
      <c r="AD212" s="226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28" t="str">
        <f>IF(Y217&lt;0,"NO PAGAR","COBRAR'")</f>
        <v>COBRAR'</v>
      </c>
      <c r="Y218" s="228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228" t="str">
        <f>IF(C217&lt;0,"NO PAGAR","COBRAR'")</f>
        <v>COBRAR'</v>
      </c>
      <c r="C219" s="228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219" t="s">
        <v>9</v>
      </c>
      <c r="C220" s="220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19" t="s">
        <v>9</v>
      </c>
      <c r="Y220" s="220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221" t="s">
        <v>7</v>
      </c>
      <c r="F228" s="222"/>
      <c r="G228" s="223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21" t="s">
        <v>7</v>
      </c>
      <c r="AB228" s="222"/>
      <c r="AC228" s="223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221" t="s">
        <v>7</v>
      </c>
      <c r="O230" s="222"/>
      <c r="P230" s="222"/>
      <c r="Q230" s="223"/>
      <c r="R230" s="18">
        <f>SUM(R214:R229)</f>
        <v>0</v>
      </c>
      <c r="S230" s="3"/>
      <c r="V230" s="17"/>
      <c r="X230" s="12"/>
      <c r="Y230" s="10"/>
      <c r="AJ230" s="221" t="s">
        <v>7</v>
      </c>
      <c r="AK230" s="222"/>
      <c r="AL230" s="222"/>
      <c r="AM230" s="223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224" t="s">
        <v>29</v>
      </c>
      <c r="AD253" s="224"/>
      <c r="AE253" s="224"/>
    </row>
    <row r="254" spans="5:31" x14ac:dyDescent="0.25">
      <c r="H254" s="225" t="s">
        <v>28</v>
      </c>
      <c r="I254" s="225"/>
      <c r="J254" s="225"/>
      <c r="V254" s="17"/>
      <c r="AC254" s="224"/>
      <c r="AD254" s="224"/>
      <c r="AE254" s="224"/>
    </row>
    <row r="255" spans="5:31" x14ac:dyDescent="0.25">
      <c r="H255" s="225"/>
      <c r="I255" s="225"/>
      <c r="J255" s="225"/>
      <c r="V255" s="17"/>
      <c r="AC255" s="224"/>
      <c r="AD255" s="224"/>
      <c r="AE255" s="224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226" t="s">
        <v>543</v>
      </c>
      <c r="F259" s="226"/>
      <c r="G259" s="226"/>
      <c r="H259" s="226"/>
      <c r="V259" s="17"/>
      <c r="X259" s="23" t="s">
        <v>32</v>
      </c>
      <c r="Y259" s="20">
        <f>IF(B259="PAGADO",0,C264)</f>
        <v>0</v>
      </c>
      <c r="AA259" s="226" t="s">
        <v>598</v>
      </c>
      <c r="AB259" s="226"/>
      <c r="AC259" s="226"/>
      <c r="AD259" s="226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227" t="str">
        <f>IF(C264&lt;0,"NO PAGAR","COBRAR")</f>
        <v>COBRAR</v>
      </c>
      <c r="C265" s="227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27" t="str">
        <f>IF(Y264&lt;0,"NO PAGAR","COBRAR")</f>
        <v>COBRAR</v>
      </c>
      <c r="Y265" s="227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219" t="s">
        <v>9</v>
      </c>
      <c r="C266" s="220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19" t="s">
        <v>9</v>
      </c>
      <c r="Y266" s="220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221" t="s">
        <v>7</v>
      </c>
      <c r="F275" s="222"/>
      <c r="G275" s="223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21" t="s">
        <v>7</v>
      </c>
      <c r="AB275" s="222"/>
      <c r="AC275" s="223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221" t="s">
        <v>7</v>
      </c>
      <c r="O277" s="222"/>
      <c r="P277" s="222"/>
      <c r="Q277" s="223"/>
      <c r="R277" s="18">
        <f>SUM(R261:R276)</f>
        <v>100</v>
      </c>
      <c r="S277" s="3"/>
      <c r="V277" s="17"/>
      <c r="X277" s="12"/>
      <c r="Y277" s="10"/>
      <c r="AJ277" s="221" t="s">
        <v>7</v>
      </c>
      <c r="AK277" s="222"/>
      <c r="AL277" s="222"/>
      <c r="AM277" s="223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225" t="s">
        <v>30</v>
      </c>
      <c r="I299" s="225"/>
      <c r="J299" s="225"/>
      <c r="V299" s="17"/>
      <c r="AA299" s="225" t="s">
        <v>31</v>
      </c>
      <c r="AB299" s="225"/>
      <c r="AC299" s="225"/>
    </row>
    <row r="300" spans="1:43" x14ac:dyDescent="0.25">
      <c r="H300" s="225"/>
      <c r="I300" s="225"/>
      <c r="J300" s="225"/>
      <c r="V300" s="17"/>
      <c r="AA300" s="225"/>
      <c r="AB300" s="225"/>
      <c r="AC300" s="225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226" t="s">
        <v>355</v>
      </c>
      <c r="F304" s="226"/>
      <c r="G304" s="226"/>
      <c r="H304" s="226"/>
      <c r="V304" s="17"/>
      <c r="X304" s="23" t="s">
        <v>32</v>
      </c>
      <c r="Y304" s="20">
        <f>IF(B1047="PAGADO",0,C309)</f>
        <v>240</v>
      </c>
      <c r="AA304" s="226" t="s">
        <v>675</v>
      </c>
      <c r="AB304" s="226"/>
      <c r="AC304" s="226"/>
      <c r="AD304" s="226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28" t="str">
        <f>IF(Y309&lt;0,"NO PAGAR","COBRAR'")</f>
        <v>COBRAR'</v>
      </c>
      <c r="Y310" s="228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228" t="str">
        <f>IF(C309&lt;0,"NO PAGAR","COBRAR'")</f>
        <v>COBRAR'</v>
      </c>
      <c r="C311" s="228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219" t="s">
        <v>9</v>
      </c>
      <c r="C312" s="220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19" t="s">
        <v>9</v>
      </c>
      <c r="Y312" s="220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221" t="s">
        <v>7</v>
      </c>
      <c r="F320" s="222"/>
      <c r="G320" s="223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21" t="s">
        <v>7</v>
      </c>
      <c r="AB320" s="222"/>
      <c r="AC320" s="223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221" t="s">
        <v>7</v>
      </c>
      <c r="O322" s="222"/>
      <c r="P322" s="222"/>
      <c r="Q322" s="223"/>
      <c r="R322" s="18">
        <f>SUM(R306:R321)</f>
        <v>2552.6999999999998</v>
      </c>
      <c r="S322" s="3"/>
      <c r="V322" s="17"/>
      <c r="X322" s="11"/>
      <c r="Y322" s="10"/>
      <c r="AJ322" s="221" t="s">
        <v>7</v>
      </c>
      <c r="AK322" s="222"/>
      <c r="AL322" s="222"/>
      <c r="AM322" s="223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225" t="s">
        <v>28</v>
      </c>
      <c r="I347" s="225"/>
      <c r="J347" s="225"/>
      <c r="V347" s="17"/>
    </row>
    <row r="348" spans="2:30" x14ac:dyDescent="0.25">
      <c r="H348" s="225"/>
      <c r="I348" s="225"/>
      <c r="J348" s="225"/>
      <c r="V348" s="17"/>
    </row>
    <row r="349" spans="2:30" x14ac:dyDescent="0.25">
      <c r="V349" s="17"/>
      <c r="X349" s="238" t="s">
        <v>64</v>
      </c>
      <c r="AB349" s="232" t="s">
        <v>29</v>
      </c>
      <c r="AC349" s="232"/>
      <c r="AD349" s="232"/>
    </row>
    <row r="350" spans="2:30" x14ac:dyDescent="0.25">
      <c r="V350" s="17"/>
      <c r="X350" s="238"/>
      <c r="AB350" s="232"/>
      <c r="AC350" s="232"/>
      <c r="AD350" s="232"/>
    </row>
    <row r="351" spans="2:30" ht="23.25" x14ac:dyDescent="0.35">
      <c r="B351" s="22" t="s">
        <v>64</v>
      </c>
      <c r="V351" s="17"/>
      <c r="X351" s="238"/>
      <c r="AB351" s="232"/>
      <c r="AC351" s="232"/>
      <c r="AD351" s="232"/>
    </row>
    <row r="352" spans="2:30" ht="23.25" x14ac:dyDescent="0.35">
      <c r="B352" s="23" t="s">
        <v>130</v>
      </c>
      <c r="C352" s="20">
        <f>IF(X304="PAGADO",0,Y309)</f>
        <v>229.98</v>
      </c>
      <c r="E352" s="226" t="s">
        <v>543</v>
      </c>
      <c r="F352" s="226"/>
      <c r="G352" s="226"/>
      <c r="H352" s="226"/>
      <c r="V352" s="17"/>
      <c r="X352" s="23" t="s">
        <v>130</v>
      </c>
      <c r="Y352" s="20">
        <f>IF(B352="PAGADO",0,C357)</f>
        <v>0</v>
      </c>
      <c r="AA352" s="226" t="s">
        <v>675</v>
      </c>
      <c r="AB352" s="226"/>
      <c r="AC352" s="226"/>
      <c r="AD352" s="226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227" t="str">
        <f>IF(C357&lt;0,"NO PAGAR","COBRAR")</f>
        <v>COBRAR</v>
      </c>
      <c r="C358" s="227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27" t="str">
        <f>IF(Y357&lt;0,"NO PAGAR","COBRAR")</f>
        <v>COBRAR</v>
      </c>
      <c r="Y358" s="227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219" t="s">
        <v>9</v>
      </c>
      <c r="C359" s="220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19" t="s">
        <v>9</v>
      </c>
      <c r="Y359" s="220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21" t="s">
        <v>7</v>
      </c>
      <c r="AK363" s="222"/>
      <c r="AL363" s="222"/>
      <c r="AM363" s="223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 x14ac:dyDescent="0.25">
      <c r="B368" s="11" t="s">
        <v>17</v>
      </c>
      <c r="C368" s="10"/>
      <c r="E368" s="221" t="s">
        <v>7</v>
      </c>
      <c r="F368" s="222"/>
      <c r="G368" s="223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21" t="s">
        <v>7</v>
      </c>
      <c r="AB368" s="222"/>
      <c r="AC368" s="223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 x14ac:dyDescent="0.25">
      <c r="B370" s="12"/>
      <c r="C370" s="10"/>
      <c r="N370" s="221" t="s">
        <v>7</v>
      </c>
      <c r="O370" s="222"/>
      <c r="P370" s="222"/>
      <c r="Q370" s="223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 x14ac:dyDescent="0.25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225" t="s">
        <v>30</v>
      </c>
      <c r="I386" s="225"/>
      <c r="J386" s="225"/>
      <c r="V386" s="17"/>
      <c r="AA386" s="225" t="s">
        <v>31</v>
      </c>
      <c r="AB386" s="225"/>
      <c r="AC386" s="225"/>
    </row>
    <row r="387" spans="2:41" x14ac:dyDescent="0.25">
      <c r="H387" s="225"/>
      <c r="I387" s="225"/>
      <c r="J387" s="225"/>
      <c r="V387" s="17"/>
      <c r="AA387" s="225"/>
      <c r="AB387" s="225"/>
      <c r="AC387" s="225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226" t="s">
        <v>543</v>
      </c>
      <c r="F391" s="226"/>
      <c r="G391" s="226"/>
      <c r="H391" s="226"/>
      <c r="V391" s="17"/>
      <c r="X391" s="23" t="s">
        <v>32</v>
      </c>
      <c r="Y391" s="20">
        <f>IF(B391="PAGADO",0,C396)</f>
        <v>0</v>
      </c>
      <c r="AA391" s="226" t="s">
        <v>839</v>
      </c>
      <c r="AB391" s="226"/>
      <c r="AC391" s="226"/>
      <c r="AD391" s="226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28" t="str">
        <f>IF(Y396&lt;0,"NO PAGAR","COBRAR'")</f>
        <v>COBRAR'</v>
      </c>
      <c r="Y397" s="228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228" t="str">
        <f>IF(C396&lt;0,"NO PAGAR","COBRAR'")</f>
        <v>COBRAR'</v>
      </c>
      <c r="C398" s="228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219" t="s">
        <v>9</v>
      </c>
      <c r="C399" s="220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19" t="s">
        <v>9</v>
      </c>
      <c r="Y399" s="22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21" t="s">
        <v>7</v>
      </c>
      <c r="AK402" s="222"/>
      <c r="AL402" s="222"/>
      <c r="AM402" s="223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221" t="s">
        <v>7</v>
      </c>
      <c r="F407" s="222"/>
      <c r="G407" s="223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21" t="s">
        <v>7</v>
      </c>
      <c r="AB407" s="222"/>
      <c r="AC407" s="223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221" t="s">
        <v>7</v>
      </c>
      <c r="O409" s="222"/>
      <c r="P409" s="222"/>
      <c r="Q409" s="223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224" t="s">
        <v>29</v>
      </c>
      <c r="AD431" s="224"/>
      <c r="AE431" s="224"/>
    </row>
    <row r="432" spans="8:31" x14ac:dyDescent="0.25">
      <c r="H432" s="225" t="s">
        <v>28</v>
      </c>
      <c r="I432" s="225"/>
      <c r="J432" s="225"/>
      <c r="V432" s="17"/>
      <c r="AC432" s="224"/>
      <c r="AD432" s="224"/>
      <c r="AE432" s="224"/>
    </row>
    <row r="433" spans="2:41" x14ac:dyDescent="0.25">
      <c r="H433" s="225"/>
      <c r="I433" s="225"/>
      <c r="J433" s="225"/>
      <c r="V433" s="17"/>
      <c r="AC433" s="224"/>
      <c r="AD433" s="224"/>
      <c r="AE433" s="224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226" t="s">
        <v>355</v>
      </c>
      <c r="F437" s="226"/>
      <c r="G437" s="226"/>
      <c r="H437" s="226"/>
      <c r="V437" s="17"/>
      <c r="X437" s="23" t="s">
        <v>32</v>
      </c>
      <c r="Y437" s="20">
        <f>IF(B437="PAGADO",0,C442)</f>
        <v>0</v>
      </c>
      <c r="AA437" s="226" t="s">
        <v>355</v>
      </c>
      <c r="AB437" s="226"/>
      <c r="AC437" s="226"/>
      <c r="AD437" s="226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227" t="str">
        <f>IF(C442&lt;0,"NO PAGAR","COBRAR")</f>
        <v>COBRAR</v>
      </c>
      <c r="C443" s="227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27" t="str">
        <f>IF(Y442&lt;0,"NO PAGAR","COBRAR")</f>
        <v>NO PAGAR</v>
      </c>
      <c r="Y443" s="227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219" t="s">
        <v>9</v>
      </c>
      <c r="C444" s="22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19" t="s">
        <v>9</v>
      </c>
      <c r="Y444" s="22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21" t="s">
        <v>7</v>
      </c>
      <c r="AK452" s="222"/>
      <c r="AL452" s="222"/>
      <c r="AM452" s="223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221" t="s">
        <v>7</v>
      </c>
      <c r="F453" s="222"/>
      <c r="G453" s="223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21" t="s">
        <v>7</v>
      </c>
      <c r="AB453" s="222"/>
      <c r="AC453" s="223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 x14ac:dyDescent="0.25">
      <c r="B455" s="12"/>
      <c r="C455" s="10"/>
      <c r="N455" s="221" t="s">
        <v>7</v>
      </c>
      <c r="O455" s="222"/>
      <c r="P455" s="222"/>
      <c r="Q455" s="223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 x14ac:dyDescent="0.25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 x14ac:dyDescent="0.25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 x14ac:dyDescent="0.25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225" t="s">
        <v>30</v>
      </c>
      <c r="I471" s="225"/>
      <c r="J471" s="225"/>
      <c r="V471" s="17"/>
      <c r="AA471" s="225" t="s">
        <v>31</v>
      </c>
      <c r="AB471" s="225"/>
      <c r="AC471" s="225"/>
    </row>
    <row r="472" spans="1:43" x14ac:dyDescent="0.25">
      <c r="H472" s="225"/>
      <c r="I472" s="225"/>
      <c r="J472" s="225"/>
      <c r="V472" s="17"/>
      <c r="AA472" s="225"/>
      <c r="AB472" s="225"/>
      <c r="AC472" s="225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82</v>
      </c>
      <c r="C474" s="20">
        <f>IF(X437="PAGADO",0,Y442)</f>
        <v>-909.24</v>
      </c>
      <c r="E474" s="226" t="s">
        <v>543</v>
      </c>
      <c r="F474" s="226"/>
      <c r="G474" s="226"/>
      <c r="H474" s="226"/>
      <c r="V474" s="17"/>
      <c r="X474" s="23" t="s">
        <v>130</v>
      </c>
      <c r="Y474" s="20">
        <f>IF(B474="PAGADO",0,C479)</f>
        <v>0</v>
      </c>
      <c r="AA474" s="226" t="s">
        <v>543</v>
      </c>
      <c r="AB474" s="226"/>
      <c r="AC474" s="226"/>
      <c r="AD474" s="226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28" t="str">
        <f>IF(Y479&lt;0,"NO PAGAR","COBRAR'")</f>
        <v>COBRAR'</v>
      </c>
      <c r="Y480" s="228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228" t="str">
        <f>IF(C479&lt;0,"NO PAGAR","COBRAR'")</f>
        <v>COBRAR'</v>
      </c>
      <c r="C481" s="228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219" t="s">
        <v>9</v>
      </c>
      <c r="C482" s="22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19" t="s">
        <v>9</v>
      </c>
      <c r="Y482" s="22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926</v>
      </c>
      <c r="C490" s="10">
        <v>18.2</v>
      </c>
      <c r="E490" s="221" t="s">
        <v>7</v>
      </c>
      <c r="F490" s="222"/>
      <c r="G490" s="223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21" t="s">
        <v>7</v>
      </c>
      <c r="AB490" s="222"/>
      <c r="AC490" s="223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21" t="s">
        <v>7</v>
      </c>
      <c r="O492" s="222"/>
      <c r="P492" s="222"/>
      <c r="Q492" s="223"/>
      <c r="R492" s="18">
        <f>SUM(R476:R491)</f>
        <v>25</v>
      </c>
      <c r="S492" s="3"/>
      <c r="V492" s="17"/>
      <c r="X492" s="12"/>
      <c r="Y492" s="10"/>
      <c r="AJ492" s="221" t="s">
        <v>7</v>
      </c>
      <c r="AK492" s="222"/>
      <c r="AL492" s="222"/>
      <c r="AM492" s="223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 x14ac:dyDescent="0.3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 x14ac:dyDescent="0.3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224" t="s">
        <v>29</v>
      </c>
      <c r="AD516" s="224"/>
      <c r="AE516" s="224"/>
    </row>
    <row r="517" spans="2:41" ht="15.75" customHeight="1" x14ac:dyDescent="0.25">
      <c r="H517" s="225" t="s">
        <v>28</v>
      </c>
      <c r="I517" s="225"/>
      <c r="J517" s="225"/>
      <c r="V517" s="17"/>
      <c r="AC517" s="224"/>
      <c r="AD517" s="224"/>
      <c r="AE517" s="224"/>
    </row>
    <row r="518" spans="2:41" x14ac:dyDescent="0.25">
      <c r="H518" s="225"/>
      <c r="I518" s="225"/>
      <c r="J518" s="225"/>
      <c r="V518" s="17"/>
      <c r="AC518" s="224"/>
      <c r="AD518" s="224"/>
      <c r="AE518" s="224"/>
    </row>
    <row r="519" spans="2:41" ht="23.25" x14ac:dyDescent="0.35">
      <c r="B519" s="22" t="s">
        <v>67</v>
      </c>
      <c r="V519" s="17"/>
      <c r="X519" s="22" t="s">
        <v>67</v>
      </c>
    </row>
    <row r="520" spans="2:41" ht="23.25" x14ac:dyDescent="0.35">
      <c r="B520" s="23" t="s">
        <v>32</v>
      </c>
      <c r="C520" s="20">
        <f>IF(X474="PAGADO",0,Y479)</f>
        <v>0</v>
      </c>
      <c r="E520" s="226" t="s">
        <v>543</v>
      </c>
      <c r="F520" s="226"/>
      <c r="G520" s="226"/>
      <c r="H520" s="226"/>
      <c r="V520" s="17"/>
      <c r="X520" s="23" t="s">
        <v>32</v>
      </c>
      <c r="Y520" s="20">
        <f>IF(B520="PAGADO",0,C525)</f>
        <v>-1429.17</v>
      </c>
      <c r="AA520" s="226" t="s">
        <v>1049</v>
      </c>
      <c r="AB520" s="226"/>
      <c r="AC520" s="226"/>
      <c r="AD520" s="226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227" t="str">
        <f>IF(C525&lt;0,"NO PAGAR","COBRAR")</f>
        <v>NO PAGAR</v>
      </c>
      <c r="C526" s="227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27" t="str">
        <f>IF(Y525&lt;0,"NO PAGAR","COBRAR")</f>
        <v>NO PAGAR</v>
      </c>
      <c r="Y526" s="227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219" t="s">
        <v>9</v>
      </c>
      <c r="C527" s="22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9" t="s">
        <v>9</v>
      </c>
      <c r="Y527" s="220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1024</v>
      </c>
      <c r="C536" s="10">
        <v>255.53</v>
      </c>
      <c r="E536" s="221" t="s">
        <v>7</v>
      </c>
      <c r="F536" s="222"/>
      <c r="G536" s="223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21" t="s">
        <v>7</v>
      </c>
      <c r="AB536" s="222"/>
      <c r="AC536" s="223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221" t="s">
        <v>7</v>
      </c>
      <c r="O538" s="222"/>
      <c r="P538" s="222"/>
      <c r="Q538" s="223"/>
      <c r="R538" s="18">
        <f>SUM(R522:R537)</f>
        <v>1064.5</v>
      </c>
      <c r="S538" s="3"/>
      <c r="V538" s="17"/>
      <c r="X538" s="12"/>
      <c r="Y538" s="10"/>
      <c r="AJ538" s="221" t="s">
        <v>7</v>
      </c>
      <c r="AK538" s="222"/>
      <c r="AL538" s="222"/>
      <c r="AM538" s="223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225" t="s">
        <v>30</v>
      </c>
      <c r="I556" s="225"/>
      <c r="J556" s="225"/>
      <c r="V556" s="17"/>
      <c r="AA556" s="225" t="s">
        <v>31</v>
      </c>
      <c r="AB556" s="225"/>
      <c r="AC556" s="225"/>
    </row>
    <row r="557" spans="1:43" x14ac:dyDescent="0.25">
      <c r="H557" s="225"/>
      <c r="I557" s="225"/>
      <c r="J557" s="225"/>
      <c r="V557" s="17"/>
      <c r="AA557" s="225"/>
      <c r="AB557" s="225"/>
      <c r="AC557" s="225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67</v>
      </c>
      <c r="V560" s="17"/>
      <c r="X560" s="22" t="s">
        <v>67</v>
      </c>
    </row>
    <row r="561" spans="2:41" ht="23.25" x14ac:dyDescent="0.35">
      <c r="B561" s="23" t="s">
        <v>82</v>
      </c>
      <c r="C561" s="20">
        <f>IF(X520="PAGADO",0,Y525)</f>
        <v>-1487.17</v>
      </c>
      <c r="E561" s="226" t="s">
        <v>355</v>
      </c>
      <c r="F561" s="226"/>
      <c r="G561" s="226"/>
      <c r="H561" s="226"/>
      <c r="V561" s="17"/>
      <c r="X561" s="23" t="s">
        <v>32</v>
      </c>
      <c r="Y561" s="20">
        <f>IF(B561="PAGADO",0,C566)</f>
        <v>0</v>
      </c>
      <c r="AA561" s="226" t="s">
        <v>355</v>
      </c>
      <c r="AB561" s="226"/>
      <c r="AC561" s="226"/>
      <c r="AD561" s="226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28" t="str">
        <f>IF(Y566&lt;0,"NO PAGAR","COBRAR'")</f>
        <v>COBRAR'</v>
      </c>
      <c r="Y567" s="228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228" t="str">
        <f>IF(C566&lt;0,"NO PAGAR","COBRAR'")</f>
        <v>COBRAR'</v>
      </c>
      <c r="C568" s="228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219" t="s">
        <v>9</v>
      </c>
      <c r="C569" s="220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19" t="s">
        <v>9</v>
      </c>
      <c r="Y569" s="22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221" t="s">
        <v>7</v>
      </c>
      <c r="F577" s="222"/>
      <c r="G577" s="223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21" t="s">
        <v>7</v>
      </c>
      <c r="AB577" s="222"/>
      <c r="AC577" s="223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221" t="s">
        <v>7</v>
      </c>
      <c r="O579" s="222"/>
      <c r="P579" s="222"/>
      <c r="Q579" s="223"/>
      <c r="R579" s="18">
        <f>SUM(R563:R578)</f>
        <v>0</v>
      </c>
      <c r="S579" s="3"/>
      <c r="V579" s="17"/>
      <c r="X579" s="12"/>
      <c r="Y579" s="10"/>
      <c r="AJ579" s="221" t="s">
        <v>7</v>
      </c>
      <c r="AK579" s="222"/>
      <c r="AL579" s="222"/>
      <c r="AM579" s="223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224" t="s">
        <v>29</v>
      </c>
      <c r="AD599" s="224"/>
      <c r="AE599" s="224"/>
    </row>
    <row r="600" spans="2:41" x14ac:dyDescent="0.25">
      <c r="H600" s="225" t="s">
        <v>28</v>
      </c>
      <c r="I600" s="225"/>
      <c r="J600" s="225"/>
      <c r="V600" s="17"/>
      <c r="AC600" s="224"/>
      <c r="AD600" s="224"/>
      <c r="AE600" s="224"/>
    </row>
    <row r="601" spans="2:41" x14ac:dyDescent="0.25">
      <c r="H601" s="225"/>
      <c r="I601" s="225"/>
      <c r="J601" s="225"/>
      <c r="V601" s="17"/>
      <c r="AC601" s="224"/>
      <c r="AD601" s="224"/>
      <c r="AE601" s="224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68</v>
      </c>
      <c r="V604" s="17"/>
      <c r="X604" s="22" t="s">
        <v>68</v>
      </c>
    </row>
    <row r="605" spans="2:41" ht="23.25" x14ac:dyDescent="0.35">
      <c r="B605" s="23" t="s">
        <v>32</v>
      </c>
      <c r="C605" s="20">
        <f>IF(X561="PAGADO",0,Y566)</f>
        <v>0</v>
      </c>
      <c r="E605" s="226" t="s">
        <v>543</v>
      </c>
      <c r="F605" s="226"/>
      <c r="G605" s="226"/>
      <c r="H605" s="226"/>
      <c r="V605" s="17"/>
      <c r="X605" s="23" t="s">
        <v>32</v>
      </c>
      <c r="Y605" s="20">
        <f>IF(B605="PAGADO",0,C610)</f>
        <v>-867.90000000000009</v>
      </c>
      <c r="AA605" s="226" t="s">
        <v>79</v>
      </c>
      <c r="AB605" s="226"/>
      <c r="AC605" s="226"/>
      <c r="AD605" s="226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227" t="str">
        <f>IF(C610&lt;0,"NO PAGAR","COBRAR")</f>
        <v>NO PAGAR</v>
      </c>
      <c r="C611" s="227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27" t="str">
        <f>IF(Y610&lt;0,"NO PAGAR","COBRAR")</f>
        <v>NO PAGAR</v>
      </c>
      <c r="Y611" s="227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219" t="s">
        <v>9</v>
      </c>
      <c r="C612" s="220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19" t="s">
        <v>9</v>
      </c>
      <c r="Y612" s="22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221" t="s">
        <v>7</v>
      </c>
      <c r="F621" s="222"/>
      <c r="G621" s="223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21" t="s">
        <v>7</v>
      </c>
      <c r="AB621" s="222"/>
      <c r="AC621" s="223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221" t="s">
        <v>7</v>
      </c>
      <c r="O623" s="222"/>
      <c r="P623" s="222"/>
      <c r="Q623" s="223"/>
      <c r="R623" s="18">
        <f>SUM(R607:R622)</f>
        <v>1800</v>
      </c>
      <c r="S623" s="3"/>
      <c r="V623" s="17"/>
      <c r="X623" s="12"/>
      <c r="Y623" s="10"/>
      <c r="AJ623" s="221" t="s">
        <v>7</v>
      </c>
      <c r="AK623" s="222"/>
      <c r="AL623" s="222"/>
      <c r="AM623" s="223"/>
      <c r="AN623" s="18">
        <f>SUM(AN607:AN622)</f>
        <v>800</v>
      </c>
      <c r="AO623" s="3"/>
    </row>
    <row r="624" spans="2:41" x14ac:dyDescent="0.25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 x14ac:dyDescent="0.25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 x14ac:dyDescent="0.25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 x14ac:dyDescent="0.25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 x14ac:dyDescent="0.25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 x14ac:dyDescent="0.25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 x14ac:dyDescent="0.25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 x14ac:dyDescent="0.25">
      <c r="B631" s="11"/>
      <c r="C631" s="10"/>
      <c r="R631" s="175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225" t="s">
        <v>30</v>
      </c>
      <c r="I645" s="225"/>
      <c r="J645" s="225"/>
      <c r="V645" s="17"/>
      <c r="AA645" s="225" t="s">
        <v>31</v>
      </c>
      <c r="AB645" s="225"/>
      <c r="AC645" s="225"/>
    </row>
    <row r="646" spans="1:43" x14ac:dyDescent="0.25">
      <c r="H646" s="225"/>
      <c r="I646" s="225"/>
      <c r="J646" s="225"/>
      <c r="V646" s="17"/>
      <c r="AA646" s="225"/>
      <c r="AB646" s="225"/>
      <c r="AC646" s="225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68</v>
      </c>
      <c r="V649" s="17"/>
      <c r="X649" s="22" t="s">
        <v>68</v>
      </c>
    </row>
    <row r="650" spans="1:43" ht="23.25" x14ac:dyDescent="0.35">
      <c r="B650" s="23" t="s">
        <v>130</v>
      </c>
      <c r="C650" s="20">
        <f>IF(X605="PAGADO",0,Y610)</f>
        <v>-1520.01</v>
      </c>
      <c r="E650" s="226" t="s">
        <v>543</v>
      </c>
      <c r="F650" s="226"/>
      <c r="G650" s="226"/>
      <c r="H650" s="226"/>
      <c r="V650" s="17"/>
      <c r="X650" s="23" t="s">
        <v>130</v>
      </c>
      <c r="Y650" s="20">
        <f>IF(B650="PAGADO",0,C655)</f>
        <v>0</v>
      </c>
      <c r="AA650" s="226" t="s">
        <v>543</v>
      </c>
      <c r="AB650" s="226"/>
      <c r="AC650" s="226"/>
      <c r="AD650" s="226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28" t="str">
        <f>IF(Y655&lt;0,"NO PAGAR","COBRAR'")</f>
        <v>COBRAR'</v>
      </c>
      <c r="Y656" s="228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228" t="str">
        <f>IF(C655&lt;0,"NO PAGAR","COBRAR'")</f>
        <v>COBRAR'</v>
      </c>
      <c r="C657" s="228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219" t="s">
        <v>9</v>
      </c>
      <c r="C658" s="220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19" t="s">
        <v>9</v>
      </c>
      <c r="Y658" s="2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221" t="s">
        <v>7</v>
      </c>
      <c r="F666" s="222"/>
      <c r="G666" s="223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21" t="s">
        <v>7</v>
      </c>
      <c r="AB666" s="222"/>
      <c r="AC666" s="223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221" t="s">
        <v>7</v>
      </c>
      <c r="O668" s="222"/>
      <c r="P668" s="222"/>
      <c r="Q668" s="223"/>
      <c r="R668" s="18">
        <f>SUM(R652:R667)</f>
        <v>300</v>
      </c>
      <c r="S668" s="3"/>
      <c r="V668" s="17"/>
      <c r="X668" s="12"/>
      <c r="Y668" s="10"/>
      <c r="AJ668" s="221" t="s">
        <v>7</v>
      </c>
      <c r="AK668" s="222"/>
      <c r="AL668" s="222"/>
      <c r="AM668" s="223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224" t="s">
        <v>29</v>
      </c>
      <c r="AD688" s="224"/>
      <c r="AE688" s="224"/>
    </row>
    <row r="689" spans="2:41" x14ac:dyDescent="0.25">
      <c r="H689" s="225" t="s">
        <v>28</v>
      </c>
      <c r="I689" s="225"/>
      <c r="J689" s="225"/>
      <c r="V689" s="17"/>
      <c r="AC689" s="224"/>
      <c r="AD689" s="224"/>
      <c r="AE689" s="224"/>
    </row>
    <row r="690" spans="2:41" x14ac:dyDescent="0.25">
      <c r="H690" s="225"/>
      <c r="I690" s="225"/>
      <c r="J690" s="225"/>
      <c r="V690" s="17"/>
      <c r="AC690" s="224"/>
      <c r="AD690" s="224"/>
      <c r="AE690" s="224"/>
    </row>
    <row r="691" spans="2:41" ht="23.25" x14ac:dyDescent="0.35">
      <c r="B691" s="22" t="s">
        <v>69</v>
      </c>
      <c r="V691" s="17"/>
      <c r="X691" s="22" t="s">
        <v>69</v>
      </c>
    </row>
    <row r="692" spans="2:41" ht="31.5" x14ac:dyDescent="0.5">
      <c r="B692" s="23" t="s">
        <v>32</v>
      </c>
      <c r="C692" s="20">
        <f>IF(X650="PAGADO",0,Y655)</f>
        <v>0</v>
      </c>
      <c r="E692" s="226" t="s">
        <v>543</v>
      </c>
      <c r="F692" s="226"/>
      <c r="G692" s="226"/>
      <c r="H692" s="226"/>
      <c r="V692" s="17"/>
      <c r="X692" s="23" t="s">
        <v>32</v>
      </c>
      <c r="Y692" s="20">
        <f>IF(B692="PAGADO",0,C697)</f>
        <v>-566.41000000000008</v>
      </c>
      <c r="AA692" s="226" t="s">
        <v>355</v>
      </c>
      <c r="AB692" s="226"/>
      <c r="AC692" s="226"/>
      <c r="AD692" s="226"/>
      <c r="AK692" s="241" t="s">
        <v>10</v>
      </c>
      <c r="AL692" s="241"/>
      <c r="AM692" s="241"/>
    </row>
    <row r="693" spans="2:41" x14ac:dyDescent="0.25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 x14ac:dyDescent="0.25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 x14ac:dyDescent="0.25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 x14ac:dyDescent="0.25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 x14ac:dyDescent="0.25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 x14ac:dyDescent="0.4">
      <c r="B698" s="227" t="str">
        <f>IF(C697&lt;0,"NO PAGAR","COBRAR")</f>
        <v>NO PAGAR</v>
      </c>
      <c r="C698" s="227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27" t="str">
        <f>IF(Y697&lt;0,"NO PAGAR","COBRAR")</f>
        <v>NO PAGAR</v>
      </c>
      <c r="Y698" s="227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219" t="s">
        <v>9</v>
      </c>
      <c r="C699" s="22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19" t="s">
        <v>9</v>
      </c>
      <c r="Y699" s="22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1334</v>
      </c>
      <c r="C708" s="10">
        <f>R715</f>
        <v>337.31</v>
      </c>
      <c r="E708" s="221" t="s">
        <v>7</v>
      </c>
      <c r="F708" s="222"/>
      <c r="G708" s="223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21" t="s">
        <v>7</v>
      </c>
      <c r="AB708" s="222"/>
      <c r="AC708" s="223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 x14ac:dyDescent="0.25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 x14ac:dyDescent="0.25">
      <c r="B710" s="12"/>
      <c r="C710" s="10"/>
      <c r="N710" s="221" t="s">
        <v>7</v>
      </c>
      <c r="O710" s="222"/>
      <c r="P710" s="222"/>
      <c r="Q710" s="223"/>
      <c r="R710" s="18">
        <f>SUM(R694:R709)</f>
        <v>500</v>
      </c>
      <c r="S710" s="3"/>
      <c r="V710" s="17"/>
      <c r="X710" s="12"/>
      <c r="Y710" s="10"/>
      <c r="AJ710" s="221" t="s">
        <v>7</v>
      </c>
      <c r="AK710" s="222"/>
      <c r="AL710" s="222"/>
      <c r="AM710" s="223"/>
      <c r="AN710" s="18">
        <f>SUM(AN694:AN709)</f>
        <v>1270.54</v>
      </c>
      <c r="AO710" s="3"/>
    </row>
    <row r="711" spans="2:41" x14ac:dyDescent="0.25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 x14ac:dyDescent="0.25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 x14ac:dyDescent="0.25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 x14ac:dyDescent="0.25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 x14ac:dyDescent="0.25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 x14ac:dyDescent="0.25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 x14ac:dyDescent="0.25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 x14ac:dyDescent="0.25">
      <c r="V718" s="17"/>
    </row>
    <row r="719" spans="2:41" x14ac:dyDescent="0.25">
      <c r="E719" s="1"/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V723" s="17"/>
    </row>
    <row r="724" spans="1:43" x14ac:dyDescent="0.25">
      <c r="V724" s="17"/>
    </row>
    <row r="725" spans="1:43" x14ac:dyDescent="0.25"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x14ac:dyDescent="0.25">
      <c r="H730" s="225" t="s">
        <v>30</v>
      </c>
      <c r="I730" s="225"/>
      <c r="J730" s="225"/>
      <c r="V730" s="17"/>
      <c r="AA730" s="225" t="s">
        <v>31</v>
      </c>
      <c r="AB730" s="225"/>
      <c r="AC730" s="225"/>
    </row>
    <row r="731" spans="1:43" x14ac:dyDescent="0.25">
      <c r="H731" s="225"/>
      <c r="I731" s="225"/>
      <c r="J731" s="225"/>
      <c r="V731" s="17"/>
      <c r="AA731" s="225"/>
      <c r="AB731" s="225"/>
      <c r="AC731" s="225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69</v>
      </c>
      <c r="V734" s="17"/>
      <c r="X734" s="22" t="s">
        <v>69</v>
      </c>
    </row>
    <row r="735" spans="1:43" ht="23.25" x14ac:dyDescent="0.35">
      <c r="B735" s="23" t="s">
        <v>130</v>
      </c>
      <c r="C735" s="20">
        <f>IF(X692="PAGADO",0,C697)</f>
        <v>-566.41000000000008</v>
      </c>
      <c r="E735" s="226" t="s">
        <v>543</v>
      </c>
      <c r="F735" s="226"/>
      <c r="G735" s="226"/>
      <c r="H735" s="226"/>
      <c r="V735" s="17"/>
      <c r="X735" s="23" t="s">
        <v>82</v>
      </c>
      <c r="Y735" s="20">
        <f>IF(B735="PAGADO",0,C740)</f>
        <v>0</v>
      </c>
      <c r="AA735" s="226" t="s">
        <v>1414</v>
      </c>
      <c r="AB735" s="226"/>
      <c r="AC735" s="226"/>
      <c r="AD735" s="226"/>
      <c r="AK735" s="226" t="s">
        <v>188</v>
      </c>
      <c r="AL735" s="226"/>
      <c r="AM735" s="226"/>
    </row>
    <row r="736" spans="1:43" x14ac:dyDescent="0.25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 x14ac:dyDescent="0.25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28" t="str">
        <f>IF(Y740&lt;0,"NO PAGAR","COBRAR'")</f>
        <v>COBRAR'</v>
      </c>
      <c r="Y741" s="228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 x14ac:dyDescent="0.35">
      <c r="B742" s="228" t="str">
        <f>IF(C740&lt;0,"NO PAGAR","COBRAR'")</f>
        <v>COBRAR'</v>
      </c>
      <c r="C742" s="228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219" t="s">
        <v>9</v>
      </c>
      <c r="C743" s="22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19" t="s">
        <v>9</v>
      </c>
      <c r="Y743" s="22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221" t="s">
        <v>7</v>
      </c>
      <c r="F751" s="222"/>
      <c r="G751" s="223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21" t="s">
        <v>7</v>
      </c>
      <c r="AB751" s="222"/>
      <c r="AC751" s="223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221" t="s">
        <v>7</v>
      </c>
      <c r="O753" s="222"/>
      <c r="P753" s="222"/>
      <c r="Q753" s="223"/>
      <c r="R753" s="18">
        <f>SUM(R737:R752)</f>
        <v>0</v>
      </c>
      <c r="S753" s="3"/>
      <c r="V753" s="17"/>
      <c r="X753" s="12"/>
      <c r="Y753" s="10"/>
      <c r="AJ753" s="221" t="s">
        <v>7</v>
      </c>
      <c r="AK753" s="222"/>
      <c r="AL753" s="222"/>
      <c r="AM753" s="223"/>
      <c r="AN753" s="18">
        <f>SUM(AN737:AN752)</f>
        <v>240</v>
      </c>
      <c r="AO753" s="3"/>
    </row>
    <row r="754" spans="2:41" x14ac:dyDescent="0.25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 x14ac:dyDescent="0.25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 x14ac:dyDescent="0.25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 x14ac:dyDescent="0.25">
      <c r="E759" s="1" t="s">
        <v>19</v>
      </c>
      <c r="V759" s="17"/>
      <c r="AA759" s="1" t="s">
        <v>19</v>
      </c>
    </row>
    <row r="760" spans="2:41" x14ac:dyDescent="0.25">
      <c r="V760" s="17"/>
    </row>
    <row r="761" spans="2:41" x14ac:dyDescent="0.25">
      <c r="V761" s="17"/>
    </row>
    <row r="762" spans="2:41" x14ac:dyDescent="0.25">
      <c r="V762" s="17"/>
    </row>
    <row r="763" spans="2:41" x14ac:dyDescent="0.25">
      <c r="V763" s="17"/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  <c r="AC772" s="224" t="s">
        <v>29</v>
      </c>
      <c r="AD772" s="224"/>
      <c r="AE772" s="224"/>
    </row>
    <row r="773" spans="2:41" x14ac:dyDescent="0.25">
      <c r="H773" s="225" t="s">
        <v>28</v>
      </c>
      <c r="I773" s="225"/>
      <c r="J773" s="225"/>
      <c r="V773" s="17"/>
      <c r="AC773" s="224"/>
      <c r="AD773" s="224"/>
      <c r="AE773" s="224"/>
    </row>
    <row r="774" spans="2:41" x14ac:dyDescent="0.25">
      <c r="H774" s="225"/>
      <c r="I774" s="225"/>
      <c r="J774" s="225"/>
      <c r="V774" s="17"/>
      <c r="AC774" s="224"/>
      <c r="AD774" s="224"/>
      <c r="AE774" s="224"/>
    </row>
    <row r="775" spans="2:41" ht="23.25" x14ac:dyDescent="0.35">
      <c r="B775" s="22" t="s">
        <v>70</v>
      </c>
      <c r="V775" s="17"/>
      <c r="X775" s="22" t="s">
        <v>70</v>
      </c>
    </row>
    <row r="776" spans="2:41" ht="23.25" x14ac:dyDescent="0.35">
      <c r="B776" s="23" t="s">
        <v>32</v>
      </c>
      <c r="C776" s="20">
        <f>IF(X735="PAGADO",0,Y740)</f>
        <v>0</v>
      </c>
      <c r="E776" s="226" t="s">
        <v>543</v>
      </c>
      <c r="F776" s="226"/>
      <c r="G776" s="226"/>
      <c r="H776" s="226"/>
      <c r="O776" s="237" t="s">
        <v>110</v>
      </c>
      <c r="P776" s="237"/>
      <c r="Q776" s="237"/>
      <c r="V776" s="17"/>
      <c r="X776" s="23" t="s">
        <v>82</v>
      </c>
      <c r="Y776" s="20">
        <f>IF(B776="PAGADO",0,C781)</f>
        <v>-1208.1099999999999</v>
      </c>
      <c r="AA776" s="226" t="s">
        <v>543</v>
      </c>
      <c r="AB776" s="226"/>
      <c r="AC776" s="226"/>
      <c r="AD776" s="226"/>
    </row>
    <row r="777" spans="2:41" x14ac:dyDescent="0.25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 x14ac:dyDescent="0.25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 x14ac:dyDescent="0.25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 x14ac:dyDescent="0.25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 x14ac:dyDescent="0.25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 x14ac:dyDescent="0.4">
      <c r="B782" s="227" t="str">
        <f>IF(C781&lt;0,"NO PAGAR","COBRAR")</f>
        <v>NO PAGAR</v>
      </c>
      <c r="C782" s="227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27" t="str">
        <f>IF(Y781&lt;0,"NO PAGAR","COBRAR")</f>
        <v>COBRAR</v>
      </c>
      <c r="Y782" s="227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 x14ac:dyDescent="0.25">
      <c r="B783" s="219" t="s">
        <v>9</v>
      </c>
      <c r="C783" s="22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19" t="s">
        <v>9</v>
      </c>
      <c r="Y783" s="220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 x14ac:dyDescent="0.25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 x14ac:dyDescent="0.25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1507</v>
      </c>
      <c r="C792" s="10">
        <f>S802</f>
        <v>360.06</v>
      </c>
      <c r="E792" s="221" t="s">
        <v>7</v>
      </c>
      <c r="F792" s="222"/>
      <c r="G792" s="223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21" t="s">
        <v>7</v>
      </c>
      <c r="AB792" s="222"/>
      <c r="AC792" s="223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 x14ac:dyDescent="0.25">
      <c r="B794" s="12"/>
      <c r="C794" s="10"/>
      <c r="N794" s="221" t="s">
        <v>7</v>
      </c>
      <c r="O794" s="222"/>
      <c r="P794" s="222"/>
      <c r="Q794" s="223"/>
      <c r="R794" s="18">
        <f>SUM(R778:R793)</f>
        <v>1000</v>
      </c>
      <c r="S794" s="3"/>
      <c r="V794" s="17"/>
      <c r="X794" s="12"/>
      <c r="Y794" s="10"/>
      <c r="AJ794" s="221" t="s">
        <v>7</v>
      </c>
      <c r="AK794" s="222"/>
      <c r="AL794" s="222"/>
      <c r="AM794" s="223"/>
      <c r="AN794" s="18">
        <f>SUM(AN778:AN793)</f>
        <v>0</v>
      </c>
      <c r="AO794" s="3"/>
    </row>
    <row r="795" spans="2:41" x14ac:dyDescent="0.25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 x14ac:dyDescent="0.25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 x14ac:dyDescent="0.25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 x14ac:dyDescent="0.25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 x14ac:dyDescent="0.25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 x14ac:dyDescent="0.25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 x14ac:dyDescent="0.25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 x14ac:dyDescent="0.25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 x14ac:dyDescent="0.25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 x14ac:dyDescent="0.25">
      <c r="V804" s="17"/>
      <c r="Z804" t="s">
        <v>22</v>
      </c>
      <c r="AA804" t="s">
        <v>21</v>
      </c>
    </row>
    <row r="805" spans="1:43" x14ac:dyDescent="0.25">
      <c r="V805" s="17"/>
      <c r="AA805" s="1" t="s">
        <v>19</v>
      </c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V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 x14ac:dyDescent="0.25">
      <c r="V815" s="17"/>
    </row>
    <row r="816" spans="1:43" x14ac:dyDescent="0.25">
      <c r="H816" s="225" t="s">
        <v>30</v>
      </c>
      <c r="I816" s="225"/>
      <c r="J816" s="225"/>
      <c r="V816" s="17"/>
      <c r="AA816" s="225" t="s">
        <v>31</v>
      </c>
      <c r="AB816" s="225"/>
      <c r="AC816" s="225"/>
    </row>
    <row r="817" spans="2:41" x14ac:dyDescent="0.25">
      <c r="H817" s="225"/>
      <c r="I817" s="225"/>
      <c r="J817" s="225"/>
      <c r="V817" s="17"/>
      <c r="AA817" s="225"/>
      <c r="AB817" s="225"/>
      <c r="AC817" s="225"/>
    </row>
    <row r="818" spans="2:41" x14ac:dyDescent="0.25">
      <c r="V818" s="17"/>
    </row>
    <row r="819" spans="2:41" x14ac:dyDescent="0.25">
      <c r="V819" s="17"/>
    </row>
    <row r="820" spans="2:41" ht="23.25" x14ac:dyDescent="0.35">
      <c r="B820" s="24" t="s">
        <v>70</v>
      </c>
      <c r="V820" s="17"/>
      <c r="X820" s="22" t="s">
        <v>70</v>
      </c>
    </row>
    <row r="821" spans="2:41" ht="23.25" x14ac:dyDescent="0.35">
      <c r="B821" s="23" t="s">
        <v>32</v>
      </c>
      <c r="C821" s="20">
        <f>IF(X776="PAGADO",0,C781)</f>
        <v>0</v>
      </c>
      <c r="E821" s="226" t="s">
        <v>543</v>
      </c>
      <c r="F821" s="226"/>
      <c r="G821" s="226"/>
      <c r="H821" s="226"/>
      <c r="V821" s="17"/>
      <c r="X821" s="23" t="s">
        <v>32</v>
      </c>
      <c r="Y821" s="20">
        <f>IF(B1615="PAGADO",0,C826)</f>
        <v>0</v>
      </c>
      <c r="AA821" s="226" t="s">
        <v>543</v>
      </c>
      <c r="AB821" s="226"/>
      <c r="AC821" s="226"/>
      <c r="AD821" s="226"/>
    </row>
    <row r="822" spans="2:41" x14ac:dyDescent="0.25">
      <c r="B822" s="1" t="s">
        <v>0</v>
      </c>
      <c r="C822" s="19">
        <f>H837</f>
        <v>0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0"/>
      <c r="E823" s="4"/>
      <c r="F823" s="3"/>
      <c r="G823" s="3"/>
      <c r="H823" s="5"/>
      <c r="N823" s="25"/>
      <c r="O823" s="3"/>
      <c r="P823" s="3"/>
      <c r="Q823" s="3"/>
      <c r="R823" s="18"/>
      <c r="S823" s="3"/>
      <c r="V823" s="17"/>
      <c r="Y823" s="20"/>
      <c r="AA823" s="4"/>
      <c r="AB823" s="3"/>
      <c r="AC823" s="3"/>
      <c r="AD823" s="5"/>
      <c r="AJ823" s="25"/>
      <c r="AK823" s="3"/>
      <c r="AL823" s="3"/>
      <c r="AM823" s="3"/>
      <c r="AN823" s="18"/>
      <c r="AO823" s="3"/>
    </row>
    <row r="824" spans="2:41" x14ac:dyDescent="0.25">
      <c r="B824" s="1" t="s">
        <v>24</v>
      </c>
      <c r="C824" s="19">
        <f>IF(C821&gt;0,C821+C822,C822)</f>
        <v>0</v>
      </c>
      <c r="E824" s="4"/>
      <c r="F824" s="3"/>
      <c r="G824" s="3"/>
      <c r="H824" s="5"/>
      <c r="N824" s="25"/>
      <c r="O824" s="3"/>
      <c r="P824" s="3"/>
      <c r="Q824" s="3"/>
      <c r="R824" s="18"/>
      <c r="S824" s="3"/>
      <c r="V824" s="17"/>
      <c r="X824" s="1" t="s">
        <v>24</v>
      </c>
      <c r="Y824" s="19">
        <f>IF(Y821&gt;0,Y821+Y822,Y822)</f>
        <v>0</v>
      </c>
      <c r="AA824" s="4"/>
      <c r="AB824" s="3"/>
      <c r="AC824" s="3"/>
      <c r="AD824" s="5"/>
      <c r="AJ824" s="25"/>
      <c r="AK824" s="3"/>
      <c r="AL824" s="3"/>
      <c r="AM824" s="3"/>
      <c r="AN824" s="18"/>
      <c r="AO824" s="3"/>
    </row>
    <row r="825" spans="2:41" x14ac:dyDescent="0.25">
      <c r="B825" s="1" t="s">
        <v>9</v>
      </c>
      <c r="C825" s="20">
        <f>C849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26</v>
      </c>
      <c r="C826" s="21">
        <f>C824-C825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 x14ac:dyDescent="0.35">
      <c r="B827" s="6"/>
      <c r="C827" s="7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28" t="str">
        <f>IF(Y826&lt;0,"NO PAGAR","COBRAR'")</f>
        <v>COBRAR'</v>
      </c>
      <c r="Y827" s="228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 x14ac:dyDescent="0.35">
      <c r="B828" s="228" t="str">
        <f>IF(C826&lt;0,"NO PAGAR","COBRAR'")</f>
        <v>COBRAR'</v>
      </c>
      <c r="C828" s="228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219" t="s">
        <v>9</v>
      </c>
      <c r="C829" s="22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19" t="s">
        <v>9</v>
      </c>
      <c r="Y829" s="22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10</v>
      </c>
      <c r="C831" s="10">
        <f>R839</f>
        <v>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16</v>
      </c>
      <c r="C837" s="10"/>
      <c r="E837" s="221" t="s">
        <v>7</v>
      </c>
      <c r="F837" s="222"/>
      <c r="G837" s="223"/>
      <c r="H837" s="5">
        <f>SUM(H823:H836)</f>
        <v>0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21" t="s">
        <v>7</v>
      </c>
      <c r="AB837" s="222"/>
      <c r="AC837" s="223"/>
      <c r="AD837" s="5">
        <f>SUM(AD823:AD836)</f>
        <v>0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1560</v>
      </c>
      <c r="C838" s="10">
        <f>R846</f>
        <v>0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 x14ac:dyDescent="0.25">
      <c r="B839" s="12"/>
      <c r="C839" s="10"/>
      <c r="N839" s="221" t="s">
        <v>7</v>
      </c>
      <c r="O839" s="222"/>
      <c r="P839" s="222"/>
      <c r="Q839" s="223"/>
      <c r="R839" s="18">
        <f>SUM(R823:R838)</f>
        <v>0</v>
      </c>
      <c r="S839" s="3"/>
      <c r="V839" s="17"/>
      <c r="X839" s="12"/>
      <c r="Y839" s="10"/>
      <c r="AJ839" s="221" t="s">
        <v>7</v>
      </c>
      <c r="AK839" s="222"/>
      <c r="AL839" s="222"/>
      <c r="AM839" s="223"/>
      <c r="AN839" s="18">
        <f>SUM(AN823:AN838)</f>
        <v>0</v>
      </c>
      <c r="AO839" s="3"/>
    </row>
    <row r="840" spans="2:41" x14ac:dyDescent="0.25">
      <c r="B840" s="12"/>
      <c r="C840" s="10"/>
      <c r="O840" s="196"/>
      <c r="V840" s="17"/>
      <c r="X840" s="12"/>
      <c r="Y840" s="10"/>
    </row>
    <row r="841" spans="2:41" x14ac:dyDescent="0.25">
      <c r="B841" s="12"/>
      <c r="C841" s="10"/>
      <c r="O841" s="196"/>
      <c r="V841" s="17"/>
      <c r="X841" s="12"/>
      <c r="Y841" s="10"/>
    </row>
    <row r="842" spans="2:41" x14ac:dyDescent="0.25">
      <c r="B842" s="12"/>
      <c r="C842" s="10"/>
      <c r="E842" s="14"/>
      <c r="O842" s="196"/>
      <c r="V842" s="17"/>
      <c r="X842" s="12"/>
      <c r="Y842" s="10"/>
      <c r="AA842" s="14"/>
    </row>
    <row r="843" spans="2:41" x14ac:dyDescent="0.25">
      <c r="B843" s="12"/>
      <c r="C843" s="10"/>
      <c r="O843" s="196"/>
      <c r="V843" s="17"/>
      <c r="X843" s="12"/>
      <c r="Y843" s="10"/>
    </row>
    <row r="844" spans="2:41" x14ac:dyDescent="0.25">
      <c r="B844" s="12"/>
      <c r="C844" s="10"/>
      <c r="O844" s="196"/>
      <c r="V844" s="17"/>
      <c r="X844" s="12"/>
      <c r="Y844" s="10"/>
    </row>
    <row r="845" spans="2:41" x14ac:dyDescent="0.25">
      <c r="B845" s="12"/>
      <c r="C845" s="10"/>
      <c r="O845" s="196"/>
      <c r="V845" s="17"/>
      <c r="X845" s="12"/>
      <c r="Y845" s="10"/>
    </row>
    <row r="846" spans="2:41" x14ac:dyDescent="0.25">
      <c r="B846" s="12"/>
      <c r="C846" s="10"/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1"/>
      <c r="C848" s="10"/>
      <c r="V848" s="17"/>
      <c r="X848" s="11"/>
      <c r="Y848" s="10"/>
    </row>
    <row r="849" spans="2:31" x14ac:dyDescent="0.25">
      <c r="B849" s="15" t="s">
        <v>18</v>
      </c>
      <c r="C849" s="16">
        <f>SUM(C830:C848)</f>
        <v>0</v>
      </c>
      <c r="D849" t="s">
        <v>22</v>
      </c>
      <c r="E849" t="s">
        <v>21</v>
      </c>
      <c r="V849" s="17"/>
      <c r="X849" s="15" t="s">
        <v>18</v>
      </c>
      <c r="Y849" s="16">
        <f>SUM(Y830:Y848)</f>
        <v>0</v>
      </c>
      <c r="Z849" t="s">
        <v>22</v>
      </c>
      <c r="AA849" t="s">
        <v>21</v>
      </c>
    </row>
    <row r="850" spans="2:31" x14ac:dyDescent="0.25">
      <c r="E850" s="1" t="s">
        <v>19</v>
      </c>
      <c r="V850" s="17"/>
      <c r="AA850" s="1" t="s">
        <v>19</v>
      </c>
    </row>
    <row r="851" spans="2:31" x14ac:dyDescent="0.25">
      <c r="V851" s="17"/>
    </row>
    <row r="852" spans="2:31" x14ac:dyDescent="0.25">
      <c r="V852" s="17"/>
    </row>
    <row r="853" spans="2:31" x14ac:dyDescent="0.25">
      <c r="V853" s="17"/>
    </row>
    <row r="854" spans="2:31" x14ac:dyDescent="0.25">
      <c r="V854" s="17"/>
    </row>
    <row r="855" spans="2:31" x14ac:dyDescent="0.25">
      <c r="V855" s="17"/>
    </row>
    <row r="856" spans="2:31" x14ac:dyDescent="0.25">
      <c r="V856" s="17"/>
    </row>
    <row r="857" spans="2:31" x14ac:dyDescent="0.25">
      <c r="V857" s="17"/>
    </row>
    <row r="858" spans="2:31" x14ac:dyDescent="0.25">
      <c r="V858" s="17"/>
    </row>
    <row r="859" spans="2:31" x14ac:dyDescent="0.25">
      <c r="V859" s="17"/>
    </row>
    <row r="860" spans="2:31" x14ac:dyDescent="0.25">
      <c r="V860" s="17"/>
    </row>
    <row r="861" spans="2:31" x14ac:dyDescent="0.25">
      <c r="V861" s="17"/>
    </row>
    <row r="862" spans="2:31" x14ac:dyDescent="0.25">
      <c r="V862" s="17"/>
    </row>
    <row r="863" spans="2:31" x14ac:dyDescent="0.25">
      <c r="V863" s="17"/>
    </row>
    <row r="864" spans="2:31" x14ac:dyDescent="0.25">
      <c r="V864" s="17"/>
      <c r="AC864" s="224" t="s">
        <v>29</v>
      </c>
      <c r="AD864" s="224"/>
      <c r="AE864" s="224"/>
    </row>
    <row r="865" spans="2:41" x14ac:dyDescent="0.25">
      <c r="H865" s="225" t="s">
        <v>28</v>
      </c>
      <c r="I865" s="225"/>
      <c r="J865" s="225"/>
      <c r="V865" s="17"/>
      <c r="AC865" s="224"/>
      <c r="AD865" s="224"/>
      <c r="AE865" s="224"/>
    </row>
    <row r="866" spans="2:41" x14ac:dyDescent="0.25">
      <c r="H866" s="225"/>
      <c r="I866" s="225"/>
      <c r="J866" s="225"/>
      <c r="V866" s="17"/>
      <c r="AC866" s="224"/>
      <c r="AD866" s="224"/>
      <c r="AE866" s="224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2" t="s">
        <v>71</v>
      </c>
      <c r="V869" s="17"/>
      <c r="X869" s="22" t="s">
        <v>71</v>
      </c>
    </row>
    <row r="870" spans="2:41" ht="23.25" x14ac:dyDescent="0.35">
      <c r="B870" s="23" t="s">
        <v>130</v>
      </c>
      <c r="C870" s="20">
        <f>IF(X821="PAGADO",0,Y826)</f>
        <v>0</v>
      </c>
      <c r="E870" s="226" t="s">
        <v>543</v>
      </c>
      <c r="F870" s="226"/>
      <c r="G870" s="226"/>
      <c r="H870" s="226"/>
      <c r="V870" s="17"/>
      <c r="X870" s="23" t="s">
        <v>32</v>
      </c>
      <c r="Y870" s="20">
        <f>IF(B870="PAGADO",0,C875)</f>
        <v>0</v>
      </c>
      <c r="AA870" s="226" t="s">
        <v>355</v>
      </c>
      <c r="AB870" s="226"/>
      <c r="AC870" s="226"/>
      <c r="AD870" s="226"/>
    </row>
    <row r="871" spans="2:41" x14ac:dyDescent="0.25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/>
      <c r="F872" s="3"/>
      <c r="G872" s="3"/>
      <c r="H872" s="5"/>
      <c r="N872" s="25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0</v>
      </c>
      <c r="E873" s="4"/>
      <c r="F873" s="3"/>
      <c r="G873" s="3"/>
      <c r="H873" s="5"/>
      <c r="N873" s="25"/>
      <c r="O873" s="3"/>
      <c r="P873" s="3"/>
      <c r="Q873" s="3"/>
      <c r="R873" s="18"/>
      <c r="S873" s="3"/>
      <c r="V873" s="17"/>
      <c r="X873" s="1" t="s">
        <v>24</v>
      </c>
      <c r="Y873" s="19">
        <f>IF(Y870&gt;0,Y871+Y870,Y871)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C897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6" t="s">
        <v>25</v>
      </c>
      <c r="C875" s="21">
        <f>C873-C874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 x14ac:dyDescent="0.4">
      <c r="B876" s="227" t="str">
        <f>IF(C875&lt;0,"NO PAGAR","COBRAR")</f>
        <v>COBRAR</v>
      </c>
      <c r="C876" s="22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227" t="str">
        <f>IF(Y875&lt;0,"NO PAGAR","COBRAR")</f>
        <v>COBRAR</v>
      </c>
      <c r="Y876" s="227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219" t="s">
        <v>9</v>
      </c>
      <c r="C877" s="22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219" t="s">
        <v>9</v>
      </c>
      <c r="Y877" s="22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9" t="str">
        <f>IF(C911&lt;0,"SALDO A FAVOR","SALDO ADELANTAD0'")</f>
        <v>SALDO ADELANTAD0'</v>
      </c>
      <c r="C878" s="10">
        <f>IF(Y826&lt;=0,Y826*-1)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10</v>
      </c>
      <c r="C879" s="10">
        <f>R888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11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1637</v>
      </c>
      <c r="C886" s="10">
        <f>R895</f>
        <v>0</v>
      </c>
      <c r="E886" s="221" t="s">
        <v>7</v>
      </c>
      <c r="F886" s="222"/>
      <c r="G886" s="223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21" t="s">
        <v>7</v>
      </c>
      <c r="AB886" s="222"/>
      <c r="AC886" s="223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221" t="s">
        <v>7</v>
      </c>
      <c r="O888" s="222"/>
      <c r="P888" s="222"/>
      <c r="Q888" s="223"/>
      <c r="R888" s="18">
        <f>SUM(R872:R887)</f>
        <v>0</v>
      </c>
      <c r="S888" s="3"/>
      <c r="V888" s="17"/>
      <c r="X888" s="12"/>
      <c r="Y888" s="10"/>
      <c r="AJ888" s="221" t="s">
        <v>7</v>
      </c>
      <c r="AK888" s="222"/>
      <c r="AL888" s="222"/>
      <c r="AM888" s="223"/>
      <c r="AN888" s="18">
        <f>SUM(AN872:AN887)</f>
        <v>0</v>
      </c>
      <c r="AO888" s="3"/>
    </row>
    <row r="889" spans="2:41" x14ac:dyDescent="0.25">
      <c r="B889" s="12"/>
      <c r="C889" s="10"/>
      <c r="N889" s="125"/>
      <c r="O889" s="125"/>
      <c r="P889" s="126"/>
      <c r="Q889" s="127"/>
      <c r="R889" s="127"/>
      <c r="V889" s="17"/>
      <c r="X889" s="12"/>
      <c r="Y889" s="10"/>
    </row>
    <row r="890" spans="2:41" x14ac:dyDescent="0.25">
      <c r="B890" s="12"/>
      <c r="C890" s="10"/>
      <c r="N890" s="125"/>
      <c r="O890" s="125"/>
      <c r="P890" s="126"/>
      <c r="Q890" s="127"/>
      <c r="R890" s="127"/>
      <c r="V890" s="17"/>
      <c r="X890" s="12"/>
      <c r="Y890" s="10"/>
    </row>
    <row r="891" spans="2:41" x14ac:dyDescent="0.25">
      <c r="B891" s="12"/>
      <c r="C891" s="10"/>
      <c r="E891" s="14"/>
      <c r="N891" s="125"/>
      <c r="O891" s="125"/>
      <c r="P891" s="126"/>
      <c r="Q891" s="127"/>
      <c r="R891" s="127"/>
      <c r="V891" s="17"/>
      <c r="X891" s="12"/>
      <c r="Y891" s="10"/>
      <c r="AA891" s="14"/>
    </row>
    <row r="892" spans="2:41" x14ac:dyDescent="0.25">
      <c r="B892" s="12"/>
      <c r="C892" s="10"/>
      <c r="N892" s="125"/>
      <c r="O892" s="125"/>
      <c r="P892" s="126"/>
      <c r="Q892" s="127"/>
      <c r="R892" s="127"/>
      <c r="V892" s="17"/>
      <c r="X892" s="12"/>
      <c r="Y892" s="10"/>
    </row>
    <row r="893" spans="2:41" x14ac:dyDescent="0.25">
      <c r="B893" s="12"/>
      <c r="C893" s="10"/>
      <c r="N893" s="125"/>
      <c r="O893" s="125"/>
      <c r="P893" s="126"/>
      <c r="Q893" s="127"/>
      <c r="R893" s="127"/>
      <c r="V893" s="17"/>
      <c r="X893" s="12"/>
      <c r="Y893" s="10"/>
    </row>
    <row r="894" spans="2:41" x14ac:dyDescent="0.25">
      <c r="B894" s="12"/>
      <c r="C894" s="10"/>
      <c r="N894" s="125"/>
      <c r="O894" s="125"/>
      <c r="P894" s="126"/>
      <c r="Q894" s="127"/>
      <c r="R894" s="127"/>
      <c r="V894" s="17"/>
      <c r="X894" s="12"/>
      <c r="Y894" s="10"/>
    </row>
    <row r="895" spans="2:41" x14ac:dyDescent="0.25">
      <c r="B895" s="12"/>
      <c r="C895" s="10"/>
      <c r="R895" s="187"/>
      <c r="V895" s="17"/>
      <c r="X895" s="12"/>
      <c r="Y895" s="10"/>
    </row>
    <row r="896" spans="2:41" x14ac:dyDescent="0.25">
      <c r="B896" s="11"/>
      <c r="C896" s="10"/>
      <c r="V896" s="17"/>
      <c r="X896" s="11"/>
      <c r="Y896" s="10"/>
    </row>
    <row r="897" spans="1:43" x14ac:dyDescent="0.25">
      <c r="B897" s="15" t="s">
        <v>18</v>
      </c>
      <c r="C897" s="16">
        <f>SUM(C878:C896)</f>
        <v>0</v>
      </c>
      <c r="V897" s="17"/>
      <c r="X897" s="15" t="s">
        <v>18</v>
      </c>
      <c r="Y897" s="16">
        <f>SUM(Y878:Y896)</f>
        <v>0</v>
      </c>
    </row>
    <row r="898" spans="1:43" x14ac:dyDescent="0.25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 x14ac:dyDescent="0.25">
      <c r="E899" s="1" t="s">
        <v>19</v>
      </c>
      <c r="V899" s="17"/>
      <c r="AA899" s="1" t="s">
        <v>19</v>
      </c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 x14ac:dyDescent="0.25">
      <c r="V909" s="17"/>
    </row>
    <row r="910" spans="1:43" ht="15" customHeight="1" x14ac:dyDescent="0.4">
      <c r="F910" s="225" t="s">
        <v>30</v>
      </c>
      <c r="G910" s="225"/>
      <c r="H910" s="225"/>
      <c r="I910" s="208"/>
      <c r="J910" s="208"/>
      <c r="V910" s="17"/>
      <c r="AA910" s="225" t="s">
        <v>31</v>
      </c>
      <c r="AB910" s="225"/>
      <c r="AC910" s="225"/>
    </row>
    <row r="911" spans="1:43" ht="15" customHeight="1" x14ac:dyDescent="0.4">
      <c r="F911" s="225"/>
      <c r="G911" s="225"/>
      <c r="H911" s="225"/>
      <c r="I911" s="208"/>
      <c r="J911" s="208"/>
      <c r="V911" s="17"/>
      <c r="AA911" s="225"/>
      <c r="AB911" s="225"/>
      <c r="AC911" s="225"/>
    </row>
    <row r="912" spans="1:43" ht="23.25" x14ac:dyDescent="0.35">
      <c r="B912" s="24" t="s">
        <v>73</v>
      </c>
      <c r="V912" s="17"/>
      <c r="X912" s="22" t="s">
        <v>71</v>
      </c>
    </row>
    <row r="913" spans="2:41" ht="23.25" x14ac:dyDescent="0.35">
      <c r="B913" s="23" t="s">
        <v>130</v>
      </c>
      <c r="C913" s="20">
        <f>IF(X870="PAGADO",0,Y875)</f>
        <v>0</v>
      </c>
      <c r="E913" s="226" t="s">
        <v>355</v>
      </c>
      <c r="F913" s="226"/>
      <c r="G913" s="226"/>
      <c r="H913" s="226"/>
      <c r="V913" s="17"/>
      <c r="X913" s="23" t="s">
        <v>32</v>
      </c>
      <c r="Y913" s="20">
        <f>IF(B913="PAGADO",0,C918)</f>
        <v>0</v>
      </c>
      <c r="AA913" s="226" t="s">
        <v>79</v>
      </c>
      <c r="AB913" s="226"/>
      <c r="AC913" s="226"/>
      <c r="AD913" s="226"/>
    </row>
    <row r="914" spans="2:41" x14ac:dyDescent="0.25">
      <c r="B914" s="1" t="s">
        <v>0</v>
      </c>
      <c r="C914" s="19">
        <f>H929</f>
        <v>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 x14ac:dyDescent="0.25">
      <c r="C915" s="2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Y915" s="20"/>
      <c r="AA915" s="4"/>
      <c r="AB915" s="3"/>
      <c r="AC915" s="3"/>
      <c r="AD915" s="5"/>
      <c r="AJ915" s="25"/>
      <c r="AK915" s="3"/>
      <c r="AL915" s="3"/>
      <c r="AM915" s="3"/>
      <c r="AN915" s="18"/>
      <c r="AO915" s="3"/>
    </row>
    <row r="916" spans="2:41" x14ac:dyDescent="0.25">
      <c r="B916" s="1" t="s">
        <v>24</v>
      </c>
      <c r="C916" s="19">
        <f>IF(C913&gt;0,C913+C914,C914)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6" t="s">
        <v>26</v>
      </c>
      <c r="C918" s="21">
        <f>C916-C917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ht="23.25" x14ac:dyDescent="0.3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28" t="str">
        <f>IF(Y918&lt;0,"NO PAGAR","COBRAR'")</f>
        <v>COBRAR'</v>
      </c>
      <c r="Y919" s="228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3.25" x14ac:dyDescent="0.35">
      <c r="B920" s="228" t="str">
        <f>IF(C918&lt;0,"NO PAGAR","COBRAR'")</f>
        <v>COBRAR'</v>
      </c>
      <c r="C920" s="228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219" t="s">
        <v>9</v>
      </c>
      <c r="C921" s="2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9" t="s">
        <v>9</v>
      </c>
      <c r="Y921" s="2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IF(Y875&lt;0,"SALDO ADELANTADO","SALDO A FAVOR '")</f>
        <v>SALDO A FAVOR '</v>
      </c>
      <c r="C922" s="10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>
        <f>IF(C918&lt;=0,C918*-1)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221" t="s">
        <v>7</v>
      </c>
      <c r="F929" s="222"/>
      <c r="G929" s="223"/>
      <c r="H929" s="5">
        <f>SUM(H915:H928)</f>
        <v>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21" t="s">
        <v>7</v>
      </c>
      <c r="AB929" s="222"/>
      <c r="AC929" s="223"/>
      <c r="AD929" s="5">
        <f>SUM(AD915:AD928)</f>
        <v>0</v>
      </c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0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N931" s="221" t="s">
        <v>7</v>
      </c>
      <c r="O931" s="222"/>
      <c r="P931" s="222"/>
      <c r="Q931" s="223"/>
      <c r="R931" s="18">
        <f>SUM(R915:R930)</f>
        <v>0</v>
      </c>
      <c r="S931" s="3"/>
      <c r="V931" s="17"/>
      <c r="X931" s="12"/>
      <c r="Y931" s="10"/>
      <c r="AJ931" s="221" t="s">
        <v>7</v>
      </c>
      <c r="AK931" s="222"/>
      <c r="AL931" s="222"/>
      <c r="AM931" s="223"/>
      <c r="AN931" s="18">
        <f>SUM(AN915:AN930)</f>
        <v>0</v>
      </c>
      <c r="AO931" s="3"/>
    </row>
    <row r="932" spans="2:41" x14ac:dyDescent="0.25">
      <c r="B932" s="12"/>
      <c r="C932" s="10"/>
      <c r="V932" s="17"/>
      <c r="X932" s="12"/>
      <c r="Y932" s="10"/>
      <c r="AL932" s="209"/>
      <c r="AN932" s="210"/>
    </row>
    <row r="933" spans="2:41" x14ac:dyDescent="0.25">
      <c r="B933" s="12"/>
      <c r="C933" s="10"/>
      <c r="V933" s="17"/>
      <c r="X933" s="12"/>
      <c r="Y933" s="10"/>
      <c r="AL933" s="209"/>
      <c r="AN933" s="210"/>
    </row>
    <row r="934" spans="2:41" x14ac:dyDescent="0.25">
      <c r="B934" s="12"/>
      <c r="C934" s="10"/>
      <c r="E934" s="14"/>
      <c r="V934" s="17"/>
      <c r="X934" s="12"/>
      <c r="Y934" s="10"/>
      <c r="AA934" s="14"/>
      <c r="AL934" s="209"/>
      <c r="AN934" s="210"/>
    </row>
    <row r="935" spans="2:41" x14ac:dyDescent="0.25">
      <c r="B935" s="12"/>
      <c r="C935" s="10"/>
      <c r="V935" s="17"/>
      <c r="X935" s="12"/>
      <c r="Y935" s="10"/>
      <c r="AN935" s="116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0</v>
      </c>
      <c r="Z937" t="s">
        <v>22</v>
      </c>
      <c r="AA937" t="s">
        <v>21</v>
      </c>
    </row>
    <row r="938" spans="2:41" x14ac:dyDescent="0.25">
      <c r="E938" s="1" t="s">
        <v>19</v>
      </c>
      <c r="V938" s="17"/>
      <c r="AA938" s="1" t="s">
        <v>19</v>
      </c>
    </row>
    <row r="939" spans="2:41" x14ac:dyDescent="0.25">
      <c r="V939" s="17"/>
    </row>
    <row r="940" spans="2:41" x14ac:dyDescent="0.25">
      <c r="V940" s="17"/>
    </row>
    <row r="941" spans="2:41" x14ac:dyDescent="0.25">
      <c r="V941" s="17"/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  <c r="AC951" s="224" t="s">
        <v>29</v>
      </c>
      <c r="AD951" s="224"/>
      <c r="AE951" s="224"/>
    </row>
    <row r="952" spans="2:41" x14ac:dyDescent="0.25">
      <c r="H952" s="225" t="s">
        <v>28</v>
      </c>
      <c r="I952" s="225"/>
      <c r="J952" s="225"/>
      <c r="V952" s="17"/>
      <c r="AC952" s="224"/>
      <c r="AD952" s="224"/>
      <c r="AE952" s="224"/>
    </row>
    <row r="953" spans="2:41" x14ac:dyDescent="0.25">
      <c r="H953" s="225"/>
      <c r="I953" s="225"/>
      <c r="J953" s="225"/>
      <c r="V953" s="17"/>
      <c r="AC953" s="224"/>
      <c r="AD953" s="224"/>
      <c r="AE953" s="224"/>
    </row>
    <row r="954" spans="2:41" x14ac:dyDescent="0.25">
      <c r="V954" s="17"/>
    </row>
    <row r="955" spans="2:41" x14ac:dyDescent="0.25">
      <c r="V955" s="17"/>
    </row>
    <row r="956" spans="2:41" ht="23.25" x14ac:dyDescent="0.35">
      <c r="B956" s="22" t="s">
        <v>72</v>
      </c>
      <c r="V956" s="17"/>
      <c r="X956" s="22" t="s">
        <v>74</v>
      </c>
    </row>
    <row r="957" spans="2:41" ht="23.25" x14ac:dyDescent="0.35">
      <c r="B957" s="23" t="s">
        <v>32</v>
      </c>
      <c r="C957" s="20">
        <f>IF(X913="PAGADO",0,Y918)</f>
        <v>0</v>
      </c>
      <c r="E957" s="226" t="s">
        <v>79</v>
      </c>
      <c r="F957" s="226"/>
      <c r="G957" s="226"/>
      <c r="H957" s="226"/>
      <c r="O957" s="226" t="s">
        <v>110</v>
      </c>
      <c r="P957" s="226"/>
      <c r="Q957" s="226"/>
      <c r="V957" s="17"/>
      <c r="X957" s="23" t="s">
        <v>32</v>
      </c>
      <c r="Y957" s="20">
        <f>IF(B957="PAGADO",0,C962)</f>
        <v>-110.01999999999998</v>
      </c>
      <c r="AA957" s="226" t="s">
        <v>79</v>
      </c>
      <c r="AB957" s="226"/>
      <c r="AC957" s="226"/>
      <c r="AD957" s="226"/>
    </row>
    <row r="958" spans="2:41" x14ac:dyDescent="0.25">
      <c r="B958" s="1" t="s">
        <v>0</v>
      </c>
      <c r="C958" s="19">
        <f>H973</f>
        <v>150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2:41" x14ac:dyDescent="0.25">
      <c r="C959" s="20"/>
      <c r="E959" s="4">
        <v>45265</v>
      </c>
      <c r="F959" s="3" t="s">
        <v>1759</v>
      </c>
      <c r="G959" s="3" t="s">
        <v>200</v>
      </c>
      <c r="H959" s="5">
        <v>150</v>
      </c>
      <c r="I959" t="s">
        <v>146</v>
      </c>
      <c r="N959" s="25">
        <v>45266</v>
      </c>
      <c r="O959" s="3" t="s">
        <v>110</v>
      </c>
      <c r="P959" s="3"/>
      <c r="Q959" s="3"/>
      <c r="R959" s="18">
        <v>150</v>
      </c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" t="s">
        <v>24</v>
      </c>
      <c r="C960" s="19">
        <f>IF(C957&gt;0,C957+C958,C958)</f>
        <v>150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0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" t="s">
        <v>9</v>
      </c>
      <c r="C961" s="20">
        <f>C984</f>
        <v>260.02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Y984</f>
        <v>110.01999999999998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6" t="s">
        <v>25</v>
      </c>
      <c r="C962" s="21">
        <f>C960-C961</f>
        <v>-110.01999999999998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8</v>
      </c>
      <c r="Y962" s="21">
        <f>Y960-Y961</f>
        <v>-110.01999999999998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6.25" x14ac:dyDescent="0.4">
      <c r="B963" s="227" t="str">
        <f>IF(C962&lt;0,"NO PAGAR","COBRAR")</f>
        <v>NO PAGAR</v>
      </c>
      <c r="C963" s="227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227" t="str">
        <f>IF(Y962&lt;0,"NO PAGAR","COBRAR")</f>
        <v>NO PAGAR</v>
      </c>
      <c r="Y963" s="227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219" t="s">
        <v>9</v>
      </c>
      <c r="C964" s="22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219" t="s">
        <v>9</v>
      </c>
      <c r="Y964" s="22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9" t="str">
        <f>IF(C998&lt;0,"SALDO A FAVOR","SALDO ADELANTAD0'")</f>
        <v>SALDO ADELANTAD0'</v>
      </c>
      <c r="C965" s="10">
        <f>IF(Y918&lt;=0,Y918*-1)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IF(C962&lt;0,"SALDO ADELANTADO","SALDO A FAVOR'")</f>
        <v>SALDO ADELANTADO</v>
      </c>
      <c r="Y965" s="10">
        <f>IF(C962&lt;=0,C962*-1)</f>
        <v>110.01999999999998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10</v>
      </c>
      <c r="C966" s="10">
        <f>R975</f>
        <v>150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AN975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11</v>
      </c>
      <c r="C967" s="10">
        <v>30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16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1751</v>
      </c>
      <c r="C973" s="10">
        <f>R976</f>
        <v>80.02</v>
      </c>
      <c r="E973" s="221" t="s">
        <v>7</v>
      </c>
      <c r="F973" s="222"/>
      <c r="G973" s="223"/>
      <c r="H973" s="5">
        <f>SUM(H959:H972)</f>
        <v>150</v>
      </c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221" t="s">
        <v>7</v>
      </c>
      <c r="AB973" s="222"/>
      <c r="AC973" s="223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 x14ac:dyDescent="0.25">
      <c r="B974" s="12"/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2"/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 x14ac:dyDescent="0.25">
      <c r="B975" s="12"/>
      <c r="C975" s="10"/>
      <c r="N975" s="221" t="s">
        <v>7</v>
      </c>
      <c r="O975" s="222"/>
      <c r="P975" s="222"/>
      <c r="Q975" s="223"/>
      <c r="R975" s="18">
        <f>SUM(R959:R974)</f>
        <v>150</v>
      </c>
      <c r="S975" s="3"/>
      <c r="V975" s="17"/>
      <c r="X975" s="12"/>
      <c r="Y975" s="10"/>
      <c r="AJ975" s="221" t="s">
        <v>7</v>
      </c>
      <c r="AK975" s="222"/>
      <c r="AL975" s="222"/>
      <c r="AM975" s="223"/>
      <c r="AN975" s="18">
        <f>SUM(AN959:AN974)</f>
        <v>0</v>
      </c>
      <c r="AO975" s="3"/>
    </row>
    <row r="976" spans="2:41" x14ac:dyDescent="0.25">
      <c r="B976" s="12"/>
      <c r="C976" s="10"/>
      <c r="N976" t="s">
        <v>1556</v>
      </c>
      <c r="O976" t="s">
        <v>1743</v>
      </c>
      <c r="P976" t="s">
        <v>673</v>
      </c>
      <c r="Q976" t="s">
        <v>474</v>
      </c>
      <c r="R976" s="210">
        <v>80.02</v>
      </c>
      <c r="S976">
        <v>45.725000000000001</v>
      </c>
      <c r="V976" s="17"/>
      <c r="X976" s="12"/>
      <c r="Y976" s="10"/>
    </row>
    <row r="977" spans="2:27" x14ac:dyDescent="0.25">
      <c r="B977" s="12"/>
      <c r="C977" s="10"/>
      <c r="R977" s="210"/>
      <c r="V977" s="17"/>
      <c r="X977" s="12"/>
      <c r="Y977" s="10"/>
    </row>
    <row r="978" spans="2:27" x14ac:dyDescent="0.25">
      <c r="B978" s="12"/>
      <c r="C978" s="10"/>
      <c r="E978" s="14"/>
      <c r="R978" s="210"/>
      <c r="V978" s="17"/>
      <c r="X978" s="12"/>
      <c r="Y978" s="10"/>
      <c r="AA978" s="14"/>
    </row>
    <row r="979" spans="2:27" x14ac:dyDescent="0.25">
      <c r="B979" s="12"/>
      <c r="C979" s="10"/>
      <c r="R979" s="210"/>
      <c r="V979" s="17"/>
      <c r="X979" s="12"/>
      <c r="Y979" s="10"/>
    </row>
    <row r="980" spans="2:27" x14ac:dyDescent="0.25">
      <c r="B980" s="12"/>
      <c r="C980" s="10"/>
      <c r="R980" s="210"/>
      <c r="V980" s="17"/>
      <c r="X980" s="12"/>
      <c r="Y980" s="10"/>
    </row>
    <row r="981" spans="2:27" x14ac:dyDescent="0.25">
      <c r="B981" s="12"/>
      <c r="C981" s="10"/>
      <c r="R981" s="210"/>
      <c r="V981" s="17"/>
      <c r="X981" s="12"/>
      <c r="Y981" s="10"/>
    </row>
    <row r="982" spans="2:27" x14ac:dyDescent="0.25">
      <c r="B982" s="12"/>
      <c r="C982" s="10"/>
      <c r="R982" s="116"/>
      <c r="V982" s="17"/>
      <c r="X982" s="12"/>
      <c r="Y982" s="10"/>
    </row>
    <row r="983" spans="2:27" x14ac:dyDescent="0.25">
      <c r="B983" s="11"/>
      <c r="C983" s="10"/>
      <c r="V983" s="17"/>
      <c r="X983" s="11"/>
      <c r="Y983" s="10"/>
    </row>
    <row r="984" spans="2:27" x14ac:dyDescent="0.25">
      <c r="B984" s="15" t="s">
        <v>18</v>
      </c>
      <c r="C984" s="16">
        <f>SUM(C965:C983)</f>
        <v>260.02</v>
      </c>
      <c r="V984" s="17"/>
      <c r="X984" s="15" t="s">
        <v>18</v>
      </c>
      <c r="Y984" s="16">
        <f>SUM(Y965:Y983)</f>
        <v>110.01999999999998</v>
      </c>
    </row>
    <row r="985" spans="2:27" x14ac:dyDescent="0.25">
      <c r="D985" t="s">
        <v>22</v>
      </c>
      <c r="E985" t="s">
        <v>21</v>
      </c>
      <c r="V985" s="17"/>
      <c r="Z985" t="s">
        <v>22</v>
      </c>
      <c r="AA985" t="s">
        <v>21</v>
      </c>
    </row>
    <row r="986" spans="2:27" x14ac:dyDescent="0.25">
      <c r="E986" s="1" t="s">
        <v>19</v>
      </c>
      <c r="V986" s="17"/>
      <c r="AA986" s="1" t="s">
        <v>19</v>
      </c>
    </row>
    <row r="987" spans="2:27" x14ac:dyDescent="0.25">
      <c r="V987" s="17"/>
    </row>
    <row r="988" spans="2:27" x14ac:dyDescent="0.25">
      <c r="V988" s="17"/>
    </row>
    <row r="989" spans="2:27" x14ac:dyDescent="0.25">
      <c r="V989" s="17"/>
    </row>
    <row r="990" spans="2:27" x14ac:dyDescent="0.25">
      <c r="V990" s="17"/>
    </row>
    <row r="991" spans="2:27" x14ac:dyDescent="0.25">
      <c r="V991" s="17"/>
    </row>
    <row r="992" spans="2:27" x14ac:dyDescent="0.25">
      <c r="V992" s="17"/>
    </row>
    <row r="993" spans="1:43" x14ac:dyDescent="0.25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 x14ac:dyDescent="0.2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 x14ac:dyDescent="0.2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 x14ac:dyDescent="0.25">
      <c r="V996" s="17"/>
    </row>
    <row r="997" spans="1:43" x14ac:dyDescent="0.25">
      <c r="H997" s="225" t="s">
        <v>30</v>
      </c>
      <c r="I997" s="225"/>
      <c r="J997" s="225"/>
      <c r="V997" s="17"/>
      <c r="AA997" s="225" t="s">
        <v>31</v>
      </c>
      <c r="AB997" s="225"/>
      <c r="AC997" s="225"/>
    </row>
    <row r="998" spans="1:43" x14ac:dyDescent="0.25">
      <c r="H998" s="225"/>
      <c r="I998" s="225"/>
      <c r="J998" s="225"/>
      <c r="V998" s="17"/>
      <c r="AA998" s="225"/>
      <c r="AB998" s="225"/>
      <c r="AC998" s="225"/>
    </row>
    <row r="999" spans="1:43" x14ac:dyDescent="0.25">
      <c r="V999" s="17"/>
    </row>
    <row r="1000" spans="1:43" x14ac:dyDescent="0.25">
      <c r="V1000" s="17"/>
    </row>
    <row r="1001" spans="1:43" ht="23.25" x14ac:dyDescent="0.35">
      <c r="B1001" s="24" t="s">
        <v>72</v>
      </c>
      <c r="V1001" s="17"/>
      <c r="X1001" s="22" t="s">
        <v>72</v>
      </c>
    </row>
    <row r="1002" spans="1:43" ht="23.25" x14ac:dyDescent="0.35">
      <c r="B1002" s="23" t="s">
        <v>32</v>
      </c>
      <c r="C1002" s="20">
        <f>IF(X957="PAGADO",0,C962)</f>
        <v>-110.01999999999998</v>
      </c>
      <c r="E1002" s="226" t="s">
        <v>79</v>
      </c>
      <c r="F1002" s="226"/>
      <c r="G1002" s="226"/>
      <c r="H1002" s="226"/>
      <c r="V1002" s="17"/>
      <c r="X1002" s="23" t="s">
        <v>32</v>
      </c>
      <c r="Y1002" s="20">
        <f>IF(B1802="PAGADO",0,C1007)</f>
        <v>104.98000000000002</v>
      </c>
      <c r="AA1002" s="226" t="s">
        <v>20</v>
      </c>
      <c r="AB1002" s="226"/>
      <c r="AC1002" s="226"/>
      <c r="AD1002" s="226"/>
    </row>
    <row r="1003" spans="1:43" x14ac:dyDescent="0.25">
      <c r="B1003" s="1" t="s">
        <v>0</v>
      </c>
      <c r="C1003" s="19">
        <f>H1018</f>
        <v>640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1:43" x14ac:dyDescent="0.25">
      <c r="C1004" s="20"/>
      <c r="E1004" s="4">
        <v>45252</v>
      </c>
      <c r="F1004" s="3" t="s">
        <v>397</v>
      </c>
      <c r="G1004" s="3" t="s">
        <v>200</v>
      </c>
      <c r="H1004" s="5">
        <v>170</v>
      </c>
      <c r="N1004" s="25">
        <v>45279</v>
      </c>
      <c r="O1004" s="3" t="s">
        <v>1792</v>
      </c>
      <c r="P1004" s="3"/>
      <c r="Q1004" s="3"/>
      <c r="R1004" s="18">
        <v>20</v>
      </c>
      <c r="S1004" s="3"/>
      <c r="V1004" s="17"/>
      <c r="Y1004" s="20"/>
      <c r="AA1004" s="4"/>
      <c r="AB1004" s="3"/>
      <c r="AC1004" s="3"/>
      <c r="AD1004" s="5"/>
      <c r="AJ1004" s="25">
        <v>45286</v>
      </c>
      <c r="AK1004" s="3" t="s">
        <v>1815</v>
      </c>
      <c r="AL1004" s="3"/>
      <c r="AM1004" s="3"/>
      <c r="AN1004" s="18">
        <v>25</v>
      </c>
      <c r="AO1004" s="3"/>
    </row>
    <row r="1005" spans="1:43" x14ac:dyDescent="0.25">
      <c r="B1005" s="1" t="s">
        <v>24</v>
      </c>
      <c r="C1005" s="19">
        <f>IF(C1002&gt;0,C1002+C1003,C1003)</f>
        <v>640</v>
      </c>
      <c r="E1005" s="4">
        <v>45257</v>
      </c>
      <c r="F1005" s="3" t="s">
        <v>397</v>
      </c>
      <c r="G1005" s="3" t="s">
        <v>169</v>
      </c>
      <c r="H1005" s="5">
        <v>170</v>
      </c>
      <c r="N1005" s="25">
        <v>45280</v>
      </c>
      <c r="O1005" s="3" t="s">
        <v>314</v>
      </c>
      <c r="P1005" s="3"/>
      <c r="Q1005" s="3">
        <v>133</v>
      </c>
      <c r="R1005" s="18">
        <v>300</v>
      </c>
      <c r="S1005" s="3"/>
      <c r="V1005" s="17"/>
      <c r="X1005" s="1" t="s">
        <v>24</v>
      </c>
      <c r="Y1005" s="19">
        <f>IF(Y1002&gt;0,Y1002+Y1003,Y1003)</f>
        <v>104.98000000000002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x14ac:dyDescent="0.25">
      <c r="B1006" s="1" t="s">
        <v>9</v>
      </c>
      <c r="C1006" s="20">
        <f>C1030</f>
        <v>535.02</v>
      </c>
      <c r="E1006" s="4">
        <v>45260</v>
      </c>
      <c r="F1006" s="3" t="s">
        <v>397</v>
      </c>
      <c r="G1006" s="3" t="s">
        <v>200</v>
      </c>
      <c r="H1006" s="5">
        <v>170</v>
      </c>
      <c r="N1006" s="25"/>
      <c r="O1006" s="3"/>
      <c r="P1006" s="3"/>
      <c r="Q1006" s="3"/>
      <c r="R1006" s="18"/>
      <c r="S1006" s="3"/>
      <c r="V1006" s="17"/>
      <c r="X1006" s="1" t="s">
        <v>9</v>
      </c>
      <c r="Y1006" s="20">
        <f>Y1030</f>
        <v>25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x14ac:dyDescent="0.25">
      <c r="B1007" s="6" t="s">
        <v>26</v>
      </c>
      <c r="C1007" s="21">
        <f>C1005-C1006</f>
        <v>104.98000000000002</v>
      </c>
      <c r="E1007" s="4">
        <v>45260</v>
      </c>
      <c r="F1007" s="3" t="s">
        <v>1237</v>
      </c>
      <c r="G1007" s="3" t="s">
        <v>200</v>
      </c>
      <c r="H1007" s="5">
        <v>130</v>
      </c>
      <c r="N1007" s="3"/>
      <c r="O1007" s="3"/>
      <c r="P1007" s="3"/>
      <c r="Q1007" s="3"/>
      <c r="R1007" s="18"/>
      <c r="S1007" s="3"/>
      <c r="V1007" s="17"/>
      <c r="X1007" s="6" t="s">
        <v>27</v>
      </c>
      <c r="Y1007" s="21">
        <f>Y1005-Y1006</f>
        <v>79.980000000000018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ht="23.25" x14ac:dyDescent="0.35">
      <c r="B1008" s="6"/>
      <c r="C1008" s="7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28" t="str">
        <f>IF(Y1007&lt;0,"NO PAGAR","COBRAR'")</f>
        <v>COBRAR'</v>
      </c>
      <c r="Y1008" s="228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ht="23.25" x14ac:dyDescent="0.35">
      <c r="B1009" s="228" t="str">
        <f>IF(C1007&lt;0,"NO PAGAR","COBRAR'")</f>
        <v>COBRAR'</v>
      </c>
      <c r="C1009" s="228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/>
      <c r="Y1009" s="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219" t="s">
        <v>9</v>
      </c>
      <c r="C1010" s="22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219" t="s">
        <v>9</v>
      </c>
      <c r="Y1010" s="22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9" t="str">
        <f>IF(Y962&lt;0,"SALDO ADELANTADO","SALDO A FAVOR '")</f>
        <v>SALDO ADELANTADO</v>
      </c>
      <c r="C1011" s="10">
        <f>IF(Y962&lt;=0,Y962*-1)</f>
        <v>110.01999999999998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9" t="str">
        <f>IF(C1007&lt;0,"SALDO ADELANTADO","SALDO A FAVOR'")</f>
        <v>SALDO A FAVOR'</v>
      </c>
      <c r="Y1011" s="10" t="b">
        <f>IF(C1007&lt;=0,C1007*-1)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10</v>
      </c>
      <c r="C1012" s="10">
        <f>R1020</f>
        <v>320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10</v>
      </c>
      <c r="Y1012" s="10">
        <f>AN1020</f>
        <v>25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11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11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12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12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13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13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14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14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15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15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16</v>
      </c>
      <c r="C1018" s="10"/>
      <c r="E1018" s="221" t="s">
        <v>7</v>
      </c>
      <c r="F1018" s="222"/>
      <c r="G1018" s="223"/>
      <c r="H1018" s="5">
        <f>SUM(H1004:H1017)</f>
        <v>640</v>
      </c>
      <c r="N1018" s="3"/>
      <c r="O1018" s="3"/>
      <c r="P1018" s="3"/>
      <c r="Q1018" s="3"/>
      <c r="R1018" s="18"/>
      <c r="S1018" s="3"/>
      <c r="V1018" s="17"/>
      <c r="X1018" s="11" t="s">
        <v>16</v>
      </c>
      <c r="Y1018" s="10"/>
      <c r="AA1018" s="221" t="s">
        <v>7</v>
      </c>
      <c r="AB1018" s="222"/>
      <c r="AC1018" s="223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1798</v>
      </c>
      <c r="C1019" s="10">
        <f>Q1021</f>
        <v>105</v>
      </c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1" t="s">
        <v>17</v>
      </c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 x14ac:dyDescent="0.25">
      <c r="B1020" s="12"/>
      <c r="C1020" s="10"/>
      <c r="N1020" s="221" t="s">
        <v>7</v>
      </c>
      <c r="O1020" s="222"/>
      <c r="P1020" s="222"/>
      <c r="Q1020" s="223"/>
      <c r="R1020" s="18">
        <f>SUM(R1004:R1019)</f>
        <v>320</v>
      </c>
      <c r="S1020" s="3"/>
      <c r="V1020" s="17"/>
      <c r="X1020" s="12"/>
      <c r="Y1020" s="10"/>
      <c r="AJ1020" s="221" t="s">
        <v>7</v>
      </c>
      <c r="AK1020" s="222"/>
      <c r="AL1020" s="222"/>
      <c r="AM1020" s="223"/>
      <c r="AN1020" s="18">
        <f>SUM(AN1004:AN1019)</f>
        <v>25</v>
      </c>
      <c r="AO1020" s="3"/>
    </row>
    <row r="1021" spans="2:41" x14ac:dyDescent="0.25">
      <c r="B1021" s="12"/>
      <c r="C1021" s="10"/>
      <c r="N1021" t="s">
        <v>1556</v>
      </c>
      <c r="O1021" s="196">
        <v>45119</v>
      </c>
      <c r="P1021" t="s">
        <v>673</v>
      </c>
      <c r="Q1021" s="1">
        <v>105</v>
      </c>
      <c r="R1021">
        <v>60.000999999999998</v>
      </c>
      <c r="V1021" s="17"/>
      <c r="X1021" s="12"/>
      <c r="Y1021" s="10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E1023" s="14"/>
      <c r="V1023" s="17"/>
      <c r="X1023" s="12"/>
      <c r="Y1023" s="10"/>
      <c r="AA1023" s="14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2"/>
      <c r="C1026" s="10"/>
      <c r="V1026" s="17"/>
      <c r="X1026" s="12"/>
      <c r="Y1026" s="10"/>
    </row>
    <row r="1027" spans="2:27" x14ac:dyDescent="0.25">
      <c r="B1027" s="12"/>
      <c r="C1027" s="10"/>
      <c r="V1027" s="17"/>
      <c r="X1027" s="12"/>
      <c r="Y1027" s="10"/>
    </row>
    <row r="1028" spans="2:27" x14ac:dyDescent="0.25">
      <c r="B1028" s="12"/>
      <c r="C1028" s="10"/>
      <c r="V1028" s="17"/>
      <c r="X1028" s="12"/>
      <c r="Y1028" s="10"/>
    </row>
    <row r="1029" spans="2:27" x14ac:dyDescent="0.25">
      <c r="B1029" s="11"/>
      <c r="C1029" s="10"/>
      <c r="V1029" s="17"/>
      <c r="X1029" s="11"/>
      <c r="Y1029" s="10"/>
    </row>
    <row r="1030" spans="2:27" x14ac:dyDescent="0.25">
      <c r="B1030" s="15" t="s">
        <v>18</v>
      </c>
      <c r="C1030" s="16">
        <f>SUM(C1011:C1029)</f>
        <v>535.02</v>
      </c>
      <c r="D1030" t="s">
        <v>22</v>
      </c>
      <c r="E1030" t="s">
        <v>21</v>
      </c>
      <c r="V1030" s="17"/>
      <c r="X1030" s="15" t="s">
        <v>18</v>
      </c>
      <c r="Y1030" s="16">
        <f>SUM(Y1011:Y1029)</f>
        <v>25</v>
      </c>
      <c r="Z1030" t="s">
        <v>22</v>
      </c>
      <c r="AA1030" t="s">
        <v>21</v>
      </c>
    </row>
    <row r="1031" spans="2:27" x14ac:dyDescent="0.25">
      <c r="E1031" s="1" t="s">
        <v>19</v>
      </c>
      <c r="V1031" s="17"/>
      <c r="AA1031" s="1" t="s">
        <v>19</v>
      </c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</sheetData>
  <mergeCells count="294">
    <mergeCell ref="N1020:Q1020"/>
    <mergeCell ref="AJ1020:AM1020"/>
    <mergeCell ref="O957:Q957"/>
    <mergeCell ref="X1008:Y1008"/>
    <mergeCell ref="B1009:C1009"/>
    <mergeCell ref="B1010:C1010"/>
    <mergeCell ref="X1010:Y1010"/>
    <mergeCell ref="E1018:G1018"/>
    <mergeCell ref="AA1018:AC1018"/>
    <mergeCell ref="N975:Q975"/>
    <mergeCell ref="AJ975:AM975"/>
    <mergeCell ref="H997:J998"/>
    <mergeCell ref="AA997:AC998"/>
    <mergeCell ref="E1002:H1002"/>
    <mergeCell ref="AA1002:AD1002"/>
    <mergeCell ref="B963:C963"/>
    <mergeCell ref="X963:Y963"/>
    <mergeCell ref="B964:C964"/>
    <mergeCell ref="X964:Y964"/>
    <mergeCell ref="E973:G973"/>
    <mergeCell ref="AA973:AC973"/>
    <mergeCell ref="N931:Q931"/>
    <mergeCell ref="AJ931:AM931"/>
    <mergeCell ref="AC951:AE953"/>
    <mergeCell ref="H952:J953"/>
    <mergeCell ref="E957:H957"/>
    <mergeCell ref="AA957:AD957"/>
    <mergeCell ref="X919:Y919"/>
    <mergeCell ref="B920:C920"/>
    <mergeCell ref="B921:C921"/>
    <mergeCell ref="X921:Y921"/>
    <mergeCell ref="E929:G929"/>
    <mergeCell ref="AA929:AC929"/>
    <mergeCell ref="N888:Q888"/>
    <mergeCell ref="AJ888:AM888"/>
    <mergeCell ref="F910:H911"/>
    <mergeCell ref="AA910:AC911"/>
    <mergeCell ref="E913:H913"/>
    <mergeCell ref="AA913:AD913"/>
    <mergeCell ref="B876:C876"/>
    <mergeCell ref="X876:Y876"/>
    <mergeCell ref="B877:C877"/>
    <mergeCell ref="X877:Y877"/>
    <mergeCell ref="E886:G886"/>
    <mergeCell ref="AA886:AC886"/>
    <mergeCell ref="N839:Q839"/>
    <mergeCell ref="AJ839:AM839"/>
    <mergeCell ref="AC864:AE866"/>
    <mergeCell ref="H865:J866"/>
    <mergeCell ref="E870:H870"/>
    <mergeCell ref="AA870:AD870"/>
    <mergeCell ref="X827:Y827"/>
    <mergeCell ref="B828:C828"/>
    <mergeCell ref="B829:C829"/>
    <mergeCell ref="X829:Y829"/>
    <mergeCell ref="E837:G837"/>
    <mergeCell ref="AA837:AC837"/>
    <mergeCell ref="N794:Q794"/>
    <mergeCell ref="AJ794:AM794"/>
    <mergeCell ref="H816:J817"/>
    <mergeCell ref="AA816:AC817"/>
    <mergeCell ref="E821:H821"/>
    <mergeCell ref="AA821:AD821"/>
    <mergeCell ref="B782:C782"/>
    <mergeCell ref="X782:Y782"/>
    <mergeCell ref="B783:C783"/>
    <mergeCell ref="X783:Y783"/>
    <mergeCell ref="E792:G792"/>
    <mergeCell ref="AA792:AC792"/>
    <mergeCell ref="AJ753:AM753"/>
    <mergeCell ref="AC772:AE774"/>
    <mergeCell ref="H773:J774"/>
    <mergeCell ref="E776:H776"/>
    <mergeCell ref="O776:Q776"/>
    <mergeCell ref="AA776:AD776"/>
    <mergeCell ref="B742:C742"/>
    <mergeCell ref="B743:C743"/>
    <mergeCell ref="X743:Y743"/>
    <mergeCell ref="E751:G751"/>
    <mergeCell ref="AA751:AC751"/>
    <mergeCell ref="N753:Q753"/>
    <mergeCell ref="H730:J731"/>
    <mergeCell ref="AA730:AC731"/>
    <mergeCell ref="E735:H735"/>
    <mergeCell ref="AA735:AD735"/>
    <mergeCell ref="AK735:AM735"/>
    <mergeCell ref="X741:Y741"/>
    <mergeCell ref="B699:C699"/>
    <mergeCell ref="X699:Y699"/>
    <mergeCell ref="E708:G708"/>
    <mergeCell ref="AA708:AC708"/>
    <mergeCell ref="N710:Q710"/>
    <mergeCell ref="AJ710:AM710"/>
    <mergeCell ref="AC688:AE690"/>
    <mergeCell ref="H689:J690"/>
    <mergeCell ref="E692:H692"/>
    <mergeCell ref="AA692:AD692"/>
    <mergeCell ref="AK692:AM692"/>
    <mergeCell ref="B698:C698"/>
    <mergeCell ref="X698:Y698"/>
    <mergeCell ref="B658:C658"/>
    <mergeCell ref="X658:Y658"/>
    <mergeCell ref="E666:G666"/>
    <mergeCell ref="AA666:AC666"/>
    <mergeCell ref="N668:Q668"/>
    <mergeCell ref="AJ668:AM668"/>
    <mergeCell ref="H645:J646"/>
    <mergeCell ref="AA645:AC646"/>
    <mergeCell ref="E650:H650"/>
    <mergeCell ref="AA650:AD650"/>
    <mergeCell ref="X656:Y656"/>
    <mergeCell ref="B657:C657"/>
    <mergeCell ref="B612:C612"/>
    <mergeCell ref="X612:Y612"/>
    <mergeCell ref="E621:G621"/>
    <mergeCell ref="AA621:AC621"/>
    <mergeCell ref="N623:Q623"/>
    <mergeCell ref="AJ623:AM623"/>
    <mergeCell ref="AC599:AE601"/>
    <mergeCell ref="H600:J601"/>
    <mergeCell ref="E605:H605"/>
    <mergeCell ref="AA605:AD605"/>
    <mergeCell ref="B611:C611"/>
    <mergeCell ref="X611:Y611"/>
    <mergeCell ref="B569:C569"/>
    <mergeCell ref="X569:Y569"/>
    <mergeCell ref="E577:G577"/>
    <mergeCell ref="AA577:AC577"/>
    <mergeCell ref="N579:Q579"/>
    <mergeCell ref="AJ579:AM579"/>
    <mergeCell ref="H556:J557"/>
    <mergeCell ref="AA556:AC557"/>
    <mergeCell ref="E561:H561"/>
    <mergeCell ref="AA561:AD561"/>
    <mergeCell ref="X567:Y567"/>
    <mergeCell ref="B568:C568"/>
    <mergeCell ref="B527:C527"/>
    <mergeCell ref="X527:Y527"/>
    <mergeCell ref="E536:G536"/>
    <mergeCell ref="AA536:AC536"/>
    <mergeCell ref="N538:Q538"/>
    <mergeCell ref="AJ538:AM538"/>
    <mergeCell ref="AC516:AE518"/>
    <mergeCell ref="H517:J518"/>
    <mergeCell ref="E520:H520"/>
    <mergeCell ref="AA520:AD520"/>
    <mergeCell ref="B526:C526"/>
    <mergeCell ref="X526:Y526"/>
    <mergeCell ref="B482:C482"/>
    <mergeCell ref="X482:Y482"/>
    <mergeCell ref="E490:G490"/>
    <mergeCell ref="AA490:AC490"/>
    <mergeCell ref="N492:Q492"/>
    <mergeCell ref="AJ492:AM492"/>
    <mergeCell ref="H471:J472"/>
    <mergeCell ref="AA471:AC472"/>
    <mergeCell ref="E474:H474"/>
    <mergeCell ref="AA474:AD474"/>
    <mergeCell ref="X480:Y480"/>
    <mergeCell ref="B481:C481"/>
    <mergeCell ref="B444:C444"/>
    <mergeCell ref="X444:Y444"/>
    <mergeCell ref="AJ452:AM452"/>
    <mergeCell ref="E453:G453"/>
    <mergeCell ref="AA453:AC453"/>
    <mergeCell ref="N455:Q455"/>
    <mergeCell ref="AC431:AE433"/>
    <mergeCell ref="H432:J433"/>
    <mergeCell ref="E437:H437"/>
    <mergeCell ref="AA437:AD437"/>
    <mergeCell ref="B443:C443"/>
    <mergeCell ref="X443:Y443"/>
    <mergeCell ref="B399:C399"/>
    <mergeCell ref="X399:Y399"/>
    <mergeCell ref="AJ402:AM402"/>
    <mergeCell ref="E407:G407"/>
    <mergeCell ref="AA407:AC407"/>
    <mergeCell ref="N409:Q409"/>
    <mergeCell ref="H386:J387"/>
    <mergeCell ref="AA386:AC387"/>
    <mergeCell ref="E391:H391"/>
    <mergeCell ref="AA391:AD391"/>
    <mergeCell ref="X397:Y397"/>
    <mergeCell ref="B398:C398"/>
    <mergeCell ref="B359:C359"/>
    <mergeCell ref="X359:Y359"/>
    <mergeCell ref="AJ363:AM363"/>
    <mergeCell ref="E368:G368"/>
    <mergeCell ref="AA368:AC368"/>
    <mergeCell ref="N370:Q370"/>
    <mergeCell ref="H347:J348"/>
    <mergeCell ref="X349:X351"/>
    <mergeCell ref="AB349:AD351"/>
    <mergeCell ref="E352:H352"/>
    <mergeCell ref="AA352:AD352"/>
    <mergeCell ref="B358:C358"/>
    <mergeCell ref="X358:Y358"/>
    <mergeCell ref="B312:C312"/>
    <mergeCell ref="X312:Y312"/>
    <mergeCell ref="E320:G320"/>
    <mergeCell ref="AA320:AC320"/>
    <mergeCell ref="N322:Q322"/>
    <mergeCell ref="AJ322:AM322"/>
    <mergeCell ref="H299:J300"/>
    <mergeCell ref="AA299:AC300"/>
    <mergeCell ref="E304:H304"/>
    <mergeCell ref="AA304:AD304"/>
    <mergeCell ref="X310:Y310"/>
    <mergeCell ref="B311:C311"/>
    <mergeCell ref="B266:C266"/>
    <mergeCell ref="X266:Y266"/>
    <mergeCell ref="E275:G275"/>
    <mergeCell ref="AA275:AC275"/>
    <mergeCell ref="N277:Q277"/>
    <mergeCell ref="AJ277:AM277"/>
    <mergeCell ref="AC253:AE255"/>
    <mergeCell ref="H254:J255"/>
    <mergeCell ref="E259:H259"/>
    <mergeCell ref="AA259:AD259"/>
    <mergeCell ref="B265:C265"/>
    <mergeCell ref="X265:Y265"/>
    <mergeCell ref="B220:C220"/>
    <mergeCell ref="X220:Y220"/>
    <mergeCell ref="E228:G228"/>
    <mergeCell ref="AA228:AC228"/>
    <mergeCell ref="N230:Q230"/>
    <mergeCell ref="AJ230:AM230"/>
    <mergeCell ref="H207:J208"/>
    <mergeCell ref="AA207:AC208"/>
    <mergeCell ref="E212:H212"/>
    <mergeCell ref="AA212:AD212"/>
    <mergeCell ref="X218:Y218"/>
    <mergeCell ref="B219:C219"/>
    <mergeCell ref="B182:C182"/>
    <mergeCell ref="X182:Y182"/>
    <mergeCell ref="E191:G191"/>
    <mergeCell ref="AA191:AC191"/>
    <mergeCell ref="N193:Q193"/>
    <mergeCell ref="AJ193:AM193"/>
    <mergeCell ref="AC169:AE171"/>
    <mergeCell ref="H170:J171"/>
    <mergeCell ref="E175:H175"/>
    <mergeCell ref="AA175:AD175"/>
    <mergeCell ref="B181:C181"/>
    <mergeCell ref="X181:Y181"/>
    <mergeCell ref="B143:C143"/>
    <mergeCell ref="X143:Y143"/>
    <mergeCell ref="E151:G151"/>
    <mergeCell ref="AA151:AC151"/>
    <mergeCell ref="N153:Q153"/>
    <mergeCell ref="AJ153:AM153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AK8:AM8"/>
    <mergeCell ref="B14:C14"/>
    <mergeCell ref="X14:Y14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topLeftCell="W997" zoomScale="80" zoomScaleNormal="80" workbookViewId="0">
      <selection activeCell="AD1007" sqref="AD1007"/>
    </sheetView>
  </sheetViews>
  <sheetFormatPr baseColWidth="10" defaultColWidth="11.42578125" defaultRowHeight="15" x14ac:dyDescent="0.25"/>
  <cols>
    <col min="1" max="1" width="2.85546875" customWidth="1"/>
    <col min="2" max="2" width="32.14062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5" t="s">
        <v>28</v>
      </c>
      <c r="I3" s="225"/>
      <c r="J3" s="225"/>
      <c r="V3" s="17"/>
      <c r="AC3" s="224"/>
      <c r="AD3" s="224"/>
      <c r="AE3" s="224"/>
    </row>
    <row r="4" spans="2:41" x14ac:dyDescent="0.25">
      <c r="H4" s="225"/>
      <c r="I4" s="225"/>
      <c r="J4" s="225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226" t="s">
        <v>79</v>
      </c>
      <c r="F8" s="226"/>
      <c r="G8" s="226"/>
      <c r="H8" s="226"/>
      <c r="V8" s="17"/>
      <c r="X8" s="23" t="s">
        <v>32</v>
      </c>
      <c r="Y8" s="20">
        <f>IF(B8="PAGADO",0,C13)</f>
        <v>0</v>
      </c>
      <c r="AA8" s="226" t="s">
        <v>148</v>
      </c>
      <c r="AB8" s="226"/>
      <c r="AC8" s="226"/>
      <c r="AD8" s="226"/>
      <c r="AK8" s="236" t="s">
        <v>110</v>
      </c>
      <c r="AL8" s="236"/>
      <c r="AM8" s="236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 x14ac:dyDescent="0.25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COBRAR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NO PAGAR</v>
      </c>
      <c r="Y14" s="227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21" t="s">
        <v>7</v>
      </c>
      <c r="AB24" s="222"/>
      <c r="AC24" s="223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0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500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5" t="s">
        <v>30</v>
      </c>
      <c r="I48" s="225"/>
      <c r="J48" s="225"/>
      <c r="V48" s="17"/>
      <c r="AA48" s="225" t="s">
        <v>31</v>
      </c>
      <c r="AB48" s="225"/>
      <c r="AC48" s="225"/>
    </row>
    <row r="49" spans="2:41" x14ac:dyDescent="0.25">
      <c r="H49" s="225"/>
      <c r="I49" s="225"/>
      <c r="J49" s="225"/>
      <c r="V49" s="17"/>
      <c r="AA49" s="225"/>
      <c r="AB49" s="225"/>
      <c r="AC49" s="22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-190.11999999999989</v>
      </c>
      <c r="E53" s="226" t="s">
        <v>79</v>
      </c>
      <c r="F53" s="226"/>
      <c r="G53" s="226"/>
      <c r="H53" s="226"/>
      <c r="V53" s="17"/>
      <c r="X53" s="23" t="s">
        <v>32</v>
      </c>
      <c r="Y53" s="20">
        <f>IF(B53="PAGADO",0,C58)</f>
        <v>251.97000000000011</v>
      </c>
      <c r="AA53" s="226" t="s">
        <v>148</v>
      </c>
      <c r="AB53" s="226"/>
      <c r="AC53" s="226"/>
      <c r="AD53" s="226"/>
    </row>
    <row r="54" spans="2:41" x14ac:dyDescent="0.25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 x14ac:dyDescent="0.25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8" t="str">
        <f>IF(Y58&lt;0,"NO PAGAR","COBRAR'")</f>
        <v>COBRAR'</v>
      </c>
      <c r="Y59" s="22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8" t="str">
        <f>IF(C58&lt;0,"NO PAGAR","COBRAR'")</f>
        <v>COBRAR'</v>
      </c>
      <c r="C60" s="22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221" t="s">
        <v>7</v>
      </c>
      <c r="F69" s="222"/>
      <c r="G69" s="223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100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224" t="s">
        <v>29</v>
      </c>
      <c r="AD97" s="224"/>
      <c r="AE97" s="224"/>
    </row>
    <row r="98" spans="2:41" x14ac:dyDescent="0.25">
      <c r="H98" s="225" t="s">
        <v>28</v>
      </c>
      <c r="I98" s="225"/>
      <c r="J98" s="225"/>
      <c r="V98" s="17"/>
      <c r="AC98" s="224"/>
      <c r="AD98" s="224"/>
      <c r="AE98" s="224"/>
    </row>
    <row r="99" spans="2:41" x14ac:dyDescent="0.25">
      <c r="H99" s="225"/>
      <c r="I99" s="225"/>
      <c r="J99" s="225"/>
      <c r="V99" s="17"/>
      <c r="AC99" s="224"/>
      <c r="AD99" s="224"/>
      <c r="AE99" s="224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1081.97</v>
      </c>
      <c r="E103" s="226" t="s">
        <v>79</v>
      </c>
      <c r="F103" s="226"/>
      <c r="G103" s="226"/>
      <c r="H103" s="226"/>
      <c r="V103" s="17"/>
      <c r="X103" s="23" t="s">
        <v>156</v>
      </c>
      <c r="Y103" s="20">
        <f>IF(B103="PAGADO",0,C108)</f>
        <v>1501.97</v>
      </c>
      <c r="AA103" s="226" t="s">
        <v>79</v>
      </c>
      <c r="AB103" s="226"/>
      <c r="AC103" s="226"/>
      <c r="AD103" s="226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227" t="str">
        <f>IF(C108&lt;0,"NO PAGAR","COBRAR")</f>
        <v>COBRAR</v>
      </c>
      <c r="C109" s="227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27" t="str">
        <f>IF(Y108&lt;0,"NO PAGAR","COBRAR")</f>
        <v>COBRAR</v>
      </c>
      <c r="Y109" s="22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19" t="s">
        <v>9</v>
      </c>
      <c r="C110" s="22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19" t="s">
        <v>9</v>
      </c>
      <c r="Y110" s="22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21" t="s">
        <v>7</v>
      </c>
      <c r="F119" s="222"/>
      <c r="G119" s="223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21" t="s">
        <v>7</v>
      </c>
      <c r="AB119" s="222"/>
      <c r="AC119" s="223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21" t="s">
        <v>7</v>
      </c>
      <c r="O121" s="222"/>
      <c r="P121" s="222"/>
      <c r="Q121" s="223"/>
      <c r="R121" s="18">
        <f>SUM(R105:R120)</f>
        <v>0</v>
      </c>
      <c r="S121" s="3"/>
      <c r="V121" s="17"/>
      <c r="X121" s="12"/>
      <c r="Y121" s="10"/>
      <c r="AJ121" s="221" t="s">
        <v>7</v>
      </c>
      <c r="AK121" s="222"/>
      <c r="AL121" s="222"/>
      <c r="AM121" s="223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225" t="s">
        <v>30</v>
      </c>
      <c r="I130" s="225"/>
      <c r="J130" s="225"/>
      <c r="V130" s="17"/>
      <c r="AA130" s="225" t="s">
        <v>31</v>
      </c>
      <c r="AB130" s="225"/>
      <c r="AC130" s="225"/>
    </row>
    <row r="131" spans="2:41" x14ac:dyDescent="0.25">
      <c r="H131" s="225"/>
      <c r="I131" s="225"/>
      <c r="J131" s="225"/>
      <c r="V131" s="17"/>
      <c r="AA131" s="225"/>
      <c r="AB131" s="225"/>
      <c r="AC131" s="225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226" t="s">
        <v>148</v>
      </c>
      <c r="F135" s="226"/>
      <c r="G135" s="226"/>
      <c r="H135" s="226"/>
      <c r="V135" s="17"/>
      <c r="X135" s="23" t="s">
        <v>32</v>
      </c>
      <c r="Y135" s="20">
        <f>IF(B135="PAGADO",0,C140)</f>
        <v>0</v>
      </c>
      <c r="AA135" s="226" t="s">
        <v>355</v>
      </c>
      <c r="AB135" s="226"/>
      <c r="AC135" s="226"/>
      <c r="AD135" s="226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28" t="str">
        <f>IF(Y140&lt;0,"NO PAGAR","COBRAR'")</f>
        <v>COBRAR'</v>
      </c>
      <c r="Y141" s="228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228" t="str">
        <f>IF(C140&lt;0,"NO PAGAR","COBRAR'")</f>
        <v>COBRAR'</v>
      </c>
      <c r="C142" s="228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219" t="s">
        <v>9</v>
      </c>
      <c r="C143" s="220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19" t="s">
        <v>9</v>
      </c>
      <c r="Y143" s="220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221" t="s">
        <v>7</v>
      </c>
      <c r="F151" s="222"/>
      <c r="G151" s="223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21" t="s">
        <v>7</v>
      </c>
      <c r="AB151" s="222"/>
      <c r="AC151" s="223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221" t="s">
        <v>7</v>
      </c>
      <c r="O153" s="222"/>
      <c r="P153" s="222"/>
      <c r="Q153" s="223"/>
      <c r="R153" s="18">
        <f>SUM(R137:R152)</f>
        <v>0</v>
      </c>
      <c r="S153" s="3"/>
      <c r="V153" s="17"/>
      <c r="X153" s="12"/>
      <c r="Y153" s="10"/>
      <c r="AJ153" s="221" t="s">
        <v>7</v>
      </c>
      <c r="AK153" s="222"/>
      <c r="AL153" s="222"/>
      <c r="AM153" s="223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224" t="s">
        <v>29</v>
      </c>
      <c r="AD169" s="224"/>
      <c r="AE169" s="224"/>
    </row>
    <row r="170" spans="2:41" x14ac:dyDescent="0.25">
      <c r="H170" s="225" t="s">
        <v>28</v>
      </c>
      <c r="I170" s="225"/>
      <c r="J170" s="225"/>
      <c r="V170" s="17"/>
      <c r="AC170" s="224"/>
      <c r="AD170" s="224"/>
      <c r="AE170" s="224"/>
    </row>
    <row r="171" spans="2:41" x14ac:dyDescent="0.25">
      <c r="H171" s="225"/>
      <c r="I171" s="225"/>
      <c r="J171" s="225"/>
      <c r="V171" s="17"/>
      <c r="AC171" s="224"/>
      <c r="AD171" s="224"/>
      <c r="AE171" s="224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226" t="s">
        <v>79</v>
      </c>
      <c r="F175" s="226"/>
      <c r="G175" s="226"/>
      <c r="H175" s="226"/>
      <c r="V175" s="17"/>
      <c r="X175" s="23" t="s">
        <v>32</v>
      </c>
      <c r="Y175" s="20">
        <f>IF(B175="PAGADO",0,C180)</f>
        <v>0</v>
      </c>
      <c r="AA175" s="226" t="s">
        <v>355</v>
      </c>
      <c r="AB175" s="226"/>
      <c r="AC175" s="226"/>
      <c r="AD175" s="226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227" t="str">
        <f>IF(C180&lt;0,"NO PAGAR","COBRAR")</f>
        <v>COBRAR</v>
      </c>
      <c r="C181" s="227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7" t="str">
        <f>IF(Y180&lt;0,"NO PAGAR","COBRAR")</f>
        <v>NO PAGAR</v>
      </c>
      <c r="Y181" s="227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219" t="s">
        <v>9</v>
      </c>
      <c r="C182" s="220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19" t="s">
        <v>9</v>
      </c>
      <c r="Y182" s="220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221" t="s">
        <v>7</v>
      </c>
      <c r="F191" s="222"/>
      <c r="G191" s="223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21" t="s">
        <v>7</v>
      </c>
      <c r="AB191" s="222"/>
      <c r="AC191" s="223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221" t="s">
        <v>7</v>
      </c>
      <c r="O193" s="222"/>
      <c r="P193" s="222"/>
      <c r="Q193" s="223"/>
      <c r="R193" s="18">
        <f>SUM(R177:R192)</f>
        <v>400</v>
      </c>
      <c r="S193" s="3"/>
      <c r="V193" s="17"/>
      <c r="X193" s="12"/>
      <c r="Y193" s="10"/>
      <c r="AJ193" s="221" t="s">
        <v>7</v>
      </c>
      <c r="AK193" s="222"/>
      <c r="AL193" s="222"/>
      <c r="AM193" s="223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225" t="s">
        <v>30</v>
      </c>
      <c r="I207" s="225"/>
      <c r="J207" s="225"/>
      <c r="V207" s="17"/>
      <c r="AA207" s="225" t="s">
        <v>31</v>
      </c>
      <c r="AB207" s="225"/>
      <c r="AC207" s="225"/>
    </row>
    <row r="208" spans="1:43" x14ac:dyDescent="0.25">
      <c r="H208" s="225"/>
      <c r="I208" s="225"/>
      <c r="J208" s="225"/>
      <c r="V208" s="17"/>
      <c r="AA208" s="225"/>
      <c r="AB208" s="225"/>
      <c r="AC208" s="225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226" t="s">
        <v>355</v>
      </c>
      <c r="F212" s="226"/>
      <c r="G212" s="226"/>
      <c r="H212" s="226"/>
      <c r="V212" s="17"/>
      <c r="X212" s="23" t="s">
        <v>130</v>
      </c>
      <c r="Y212" s="20">
        <f>IF(B212="PAGADO",0,C217)</f>
        <v>0</v>
      </c>
      <c r="AA212" s="226" t="s">
        <v>543</v>
      </c>
      <c r="AB212" s="226"/>
      <c r="AC212" s="226"/>
      <c r="AD212" s="226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28" t="str">
        <f>IF(Y217&lt;0,"NO PAGAR","COBRAR'")</f>
        <v>COBRAR'</v>
      </c>
      <c r="Y218" s="228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228" t="str">
        <f>IF(C217&lt;0,"NO PAGAR","COBRAR'")</f>
        <v>COBRAR'</v>
      </c>
      <c r="C219" s="228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219" t="s">
        <v>9</v>
      </c>
      <c r="C220" s="220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19" t="s">
        <v>9</v>
      </c>
      <c r="Y220" s="220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221" t="s">
        <v>7</v>
      </c>
      <c r="F228" s="222"/>
      <c r="G228" s="223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21" t="s">
        <v>7</v>
      </c>
      <c r="AB228" s="222"/>
      <c r="AC228" s="223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221" t="s">
        <v>7</v>
      </c>
      <c r="O230" s="222"/>
      <c r="P230" s="222"/>
      <c r="Q230" s="223"/>
      <c r="R230" s="18">
        <f>SUM(R214:R229)</f>
        <v>0</v>
      </c>
      <c r="S230" s="3"/>
      <c r="V230" s="17"/>
      <c r="X230" s="12"/>
      <c r="Y230" s="10"/>
      <c r="AJ230" s="221" t="s">
        <v>7</v>
      </c>
      <c r="AK230" s="222"/>
      <c r="AL230" s="222"/>
      <c r="AM230" s="223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224" t="s">
        <v>29</v>
      </c>
      <c r="AD253" s="224"/>
      <c r="AE253" s="224"/>
    </row>
    <row r="254" spans="5:31" x14ac:dyDescent="0.25">
      <c r="H254" s="225" t="s">
        <v>28</v>
      </c>
      <c r="I254" s="225"/>
      <c r="J254" s="225"/>
      <c r="V254" s="17"/>
      <c r="AC254" s="224"/>
      <c r="AD254" s="224"/>
      <c r="AE254" s="224"/>
    </row>
    <row r="255" spans="5:31" x14ac:dyDescent="0.25">
      <c r="H255" s="225"/>
      <c r="I255" s="225"/>
      <c r="J255" s="225"/>
      <c r="V255" s="17"/>
      <c r="AC255" s="224"/>
      <c r="AD255" s="224"/>
      <c r="AE255" s="224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226" t="s">
        <v>543</v>
      </c>
      <c r="F259" s="226"/>
      <c r="G259" s="226"/>
      <c r="H259" s="226"/>
      <c r="V259" s="17"/>
      <c r="X259" s="23" t="s">
        <v>32</v>
      </c>
      <c r="Y259" s="20">
        <f>IF(B259="PAGADO",0,C264)</f>
        <v>0</v>
      </c>
      <c r="AA259" s="226" t="s">
        <v>598</v>
      </c>
      <c r="AB259" s="226"/>
      <c r="AC259" s="226"/>
      <c r="AD259" s="226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227" t="str">
        <f>IF(C264&lt;0,"NO PAGAR","COBRAR")</f>
        <v>COBRAR</v>
      </c>
      <c r="C265" s="227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27" t="str">
        <f>IF(Y264&lt;0,"NO PAGAR","COBRAR")</f>
        <v>COBRAR</v>
      </c>
      <c r="Y265" s="227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219" t="s">
        <v>9</v>
      </c>
      <c r="C266" s="220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19" t="s">
        <v>9</v>
      </c>
      <c r="Y266" s="220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221" t="s">
        <v>7</v>
      </c>
      <c r="F275" s="222"/>
      <c r="G275" s="223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21" t="s">
        <v>7</v>
      </c>
      <c r="AB275" s="222"/>
      <c r="AC275" s="223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221" t="s">
        <v>7</v>
      </c>
      <c r="O277" s="222"/>
      <c r="P277" s="222"/>
      <c r="Q277" s="223"/>
      <c r="R277" s="18">
        <f>SUM(R261:R276)</f>
        <v>100</v>
      </c>
      <c r="S277" s="3"/>
      <c r="V277" s="17"/>
      <c r="X277" s="12"/>
      <c r="Y277" s="10"/>
      <c r="AJ277" s="221" t="s">
        <v>7</v>
      </c>
      <c r="AK277" s="222"/>
      <c r="AL277" s="222"/>
      <c r="AM277" s="223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225" t="s">
        <v>30</v>
      </c>
      <c r="I299" s="225"/>
      <c r="J299" s="225"/>
      <c r="V299" s="17"/>
      <c r="AA299" s="225" t="s">
        <v>31</v>
      </c>
      <c r="AB299" s="225"/>
      <c r="AC299" s="225"/>
    </row>
    <row r="300" spans="1:43" x14ac:dyDescent="0.25">
      <c r="H300" s="225"/>
      <c r="I300" s="225"/>
      <c r="J300" s="225"/>
      <c r="V300" s="17"/>
      <c r="AA300" s="225"/>
      <c r="AB300" s="225"/>
      <c r="AC300" s="225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226" t="s">
        <v>355</v>
      </c>
      <c r="F304" s="226"/>
      <c r="G304" s="226"/>
      <c r="H304" s="226"/>
      <c r="V304" s="17"/>
      <c r="X304" s="23" t="s">
        <v>32</v>
      </c>
      <c r="Y304" s="20">
        <f>IF(B1045="PAGADO",0,C309)</f>
        <v>240</v>
      </c>
      <c r="AA304" s="226" t="s">
        <v>675</v>
      </c>
      <c r="AB304" s="226"/>
      <c r="AC304" s="226"/>
      <c r="AD304" s="226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28" t="str">
        <f>IF(Y309&lt;0,"NO PAGAR","COBRAR'")</f>
        <v>COBRAR'</v>
      </c>
      <c r="Y310" s="228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228" t="str">
        <f>IF(C309&lt;0,"NO PAGAR","COBRAR'")</f>
        <v>COBRAR'</v>
      </c>
      <c r="C311" s="228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219" t="s">
        <v>9</v>
      </c>
      <c r="C312" s="220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19" t="s">
        <v>9</v>
      </c>
      <c r="Y312" s="220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221" t="s">
        <v>7</v>
      </c>
      <c r="F320" s="222"/>
      <c r="G320" s="223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21" t="s">
        <v>7</v>
      </c>
      <c r="AB320" s="222"/>
      <c r="AC320" s="223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221" t="s">
        <v>7</v>
      </c>
      <c r="O322" s="222"/>
      <c r="P322" s="222"/>
      <c r="Q322" s="223"/>
      <c r="R322" s="18">
        <f>SUM(R306:R321)</f>
        <v>2552.6999999999998</v>
      </c>
      <c r="S322" s="3"/>
      <c r="V322" s="17"/>
      <c r="X322" s="11"/>
      <c r="Y322" s="10"/>
      <c r="AJ322" s="221" t="s">
        <v>7</v>
      </c>
      <c r="AK322" s="222"/>
      <c r="AL322" s="222"/>
      <c r="AM322" s="223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225" t="s">
        <v>28</v>
      </c>
      <c r="I347" s="225"/>
      <c r="J347" s="225"/>
      <c r="V347" s="17"/>
    </row>
    <row r="348" spans="2:30" x14ac:dyDescent="0.25">
      <c r="H348" s="225"/>
      <c r="I348" s="225"/>
      <c r="J348" s="225"/>
      <c r="V348" s="17"/>
    </row>
    <row r="349" spans="2:30" x14ac:dyDescent="0.25">
      <c r="V349" s="17"/>
      <c r="X349" s="238" t="s">
        <v>64</v>
      </c>
      <c r="AB349" s="232" t="s">
        <v>29</v>
      </c>
      <c r="AC349" s="232"/>
      <c r="AD349" s="232"/>
    </row>
    <row r="350" spans="2:30" x14ac:dyDescent="0.25">
      <c r="V350" s="17"/>
      <c r="X350" s="238"/>
      <c r="AB350" s="232"/>
      <c r="AC350" s="232"/>
      <c r="AD350" s="232"/>
    </row>
    <row r="351" spans="2:30" ht="23.25" x14ac:dyDescent="0.35">
      <c r="B351" s="22" t="s">
        <v>64</v>
      </c>
      <c r="V351" s="17"/>
      <c r="X351" s="238"/>
      <c r="AB351" s="232"/>
      <c r="AC351" s="232"/>
      <c r="AD351" s="232"/>
    </row>
    <row r="352" spans="2:30" ht="23.25" x14ac:dyDescent="0.35">
      <c r="B352" s="23" t="s">
        <v>130</v>
      </c>
      <c r="C352" s="20">
        <f>IF(X304="PAGADO",0,Y309)</f>
        <v>229.98</v>
      </c>
      <c r="E352" s="226" t="s">
        <v>543</v>
      </c>
      <c r="F352" s="226"/>
      <c r="G352" s="226"/>
      <c r="H352" s="226"/>
      <c r="V352" s="17"/>
      <c r="X352" s="23" t="s">
        <v>130</v>
      </c>
      <c r="Y352" s="20">
        <f>IF(B352="PAGADO",0,C357)</f>
        <v>0</v>
      </c>
      <c r="AA352" s="226" t="s">
        <v>675</v>
      </c>
      <c r="AB352" s="226"/>
      <c r="AC352" s="226"/>
      <c r="AD352" s="226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227" t="str">
        <f>IF(C357&lt;0,"NO PAGAR","COBRAR")</f>
        <v>COBRAR</v>
      </c>
      <c r="C358" s="227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27" t="str">
        <f>IF(Y357&lt;0,"NO PAGAR","COBRAR")</f>
        <v>COBRAR</v>
      </c>
      <c r="Y358" s="227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219" t="s">
        <v>9</v>
      </c>
      <c r="C359" s="220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19" t="s">
        <v>9</v>
      </c>
      <c r="Y359" s="220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21" t="s">
        <v>7</v>
      </c>
      <c r="AK363" s="222"/>
      <c r="AL363" s="222"/>
      <c r="AM363" s="223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 x14ac:dyDescent="0.25">
      <c r="B368" s="11" t="s">
        <v>17</v>
      </c>
      <c r="C368" s="10"/>
      <c r="E368" s="221" t="s">
        <v>7</v>
      </c>
      <c r="F368" s="222"/>
      <c r="G368" s="223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21" t="s">
        <v>7</v>
      </c>
      <c r="AB368" s="222"/>
      <c r="AC368" s="223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 x14ac:dyDescent="0.25">
      <c r="B370" s="12"/>
      <c r="C370" s="10"/>
      <c r="N370" s="221" t="s">
        <v>7</v>
      </c>
      <c r="O370" s="222"/>
      <c r="P370" s="222"/>
      <c r="Q370" s="223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 x14ac:dyDescent="0.25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225" t="s">
        <v>30</v>
      </c>
      <c r="I386" s="225"/>
      <c r="J386" s="225"/>
      <c r="V386" s="17"/>
      <c r="AA386" s="225" t="s">
        <v>31</v>
      </c>
      <c r="AB386" s="225"/>
      <c r="AC386" s="225"/>
    </row>
    <row r="387" spans="2:41" x14ac:dyDescent="0.25">
      <c r="H387" s="225"/>
      <c r="I387" s="225"/>
      <c r="J387" s="225"/>
      <c r="V387" s="17"/>
      <c r="AA387" s="225"/>
      <c r="AB387" s="225"/>
      <c r="AC387" s="225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226" t="s">
        <v>543</v>
      </c>
      <c r="F391" s="226"/>
      <c r="G391" s="226"/>
      <c r="H391" s="226"/>
      <c r="V391" s="17"/>
      <c r="X391" s="23" t="s">
        <v>32</v>
      </c>
      <c r="Y391" s="20">
        <f>IF(B391="PAGADO",0,C396)</f>
        <v>0</v>
      </c>
      <c r="AA391" s="226" t="s">
        <v>839</v>
      </c>
      <c r="AB391" s="226"/>
      <c r="AC391" s="226"/>
      <c r="AD391" s="226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28" t="str">
        <f>IF(Y396&lt;0,"NO PAGAR","COBRAR'")</f>
        <v>COBRAR'</v>
      </c>
      <c r="Y397" s="228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228" t="str">
        <f>IF(C396&lt;0,"NO PAGAR","COBRAR'")</f>
        <v>COBRAR'</v>
      </c>
      <c r="C398" s="228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219" t="s">
        <v>9</v>
      </c>
      <c r="C399" s="220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19" t="s">
        <v>9</v>
      </c>
      <c r="Y399" s="22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21" t="s">
        <v>7</v>
      </c>
      <c r="AK402" s="222"/>
      <c r="AL402" s="222"/>
      <c r="AM402" s="223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221" t="s">
        <v>7</v>
      </c>
      <c r="F407" s="222"/>
      <c r="G407" s="223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21" t="s">
        <v>7</v>
      </c>
      <c r="AB407" s="222"/>
      <c r="AC407" s="223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221" t="s">
        <v>7</v>
      </c>
      <c r="O409" s="222"/>
      <c r="P409" s="222"/>
      <c r="Q409" s="223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224" t="s">
        <v>29</v>
      </c>
      <c r="AD431" s="224"/>
      <c r="AE431" s="224"/>
    </row>
    <row r="432" spans="8:31" x14ac:dyDescent="0.25">
      <c r="H432" s="225" t="s">
        <v>28</v>
      </c>
      <c r="I432" s="225"/>
      <c r="J432" s="225"/>
      <c r="V432" s="17"/>
      <c r="AC432" s="224"/>
      <c r="AD432" s="224"/>
      <c r="AE432" s="224"/>
    </row>
    <row r="433" spans="2:41" x14ac:dyDescent="0.25">
      <c r="H433" s="225"/>
      <c r="I433" s="225"/>
      <c r="J433" s="225"/>
      <c r="V433" s="17"/>
      <c r="AC433" s="224"/>
      <c r="AD433" s="224"/>
      <c r="AE433" s="224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226" t="s">
        <v>355</v>
      </c>
      <c r="F437" s="226"/>
      <c r="G437" s="226"/>
      <c r="H437" s="226"/>
      <c r="V437" s="17"/>
      <c r="X437" s="23" t="s">
        <v>32</v>
      </c>
      <c r="Y437" s="20">
        <f>IF(B437="PAGADO",0,C442)</f>
        <v>0</v>
      </c>
      <c r="AA437" s="226" t="s">
        <v>355</v>
      </c>
      <c r="AB437" s="226"/>
      <c r="AC437" s="226"/>
      <c r="AD437" s="226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227" t="str">
        <f>IF(C442&lt;0,"NO PAGAR","COBRAR")</f>
        <v>COBRAR</v>
      </c>
      <c r="C443" s="227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27" t="str">
        <f>IF(Y442&lt;0,"NO PAGAR","COBRAR")</f>
        <v>NO PAGAR</v>
      </c>
      <c r="Y443" s="227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219" t="s">
        <v>9</v>
      </c>
      <c r="C444" s="22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19" t="s">
        <v>9</v>
      </c>
      <c r="Y444" s="22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21" t="s">
        <v>7</v>
      </c>
      <c r="AK452" s="222"/>
      <c r="AL452" s="222"/>
      <c r="AM452" s="223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221" t="s">
        <v>7</v>
      </c>
      <c r="F453" s="222"/>
      <c r="G453" s="223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21" t="s">
        <v>7</v>
      </c>
      <c r="AB453" s="222"/>
      <c r="AC453" s="223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 x14ac:dyDescent="0.25">
      <c r="B455" s="12"/>
      <c r="C455" s="10"/>
      <c r="N455" s="221" t="s">
        <v>7</v>
      </c>
      <c r="O455" s="222"/>
      <c r="P455" s="222"/>
      <c r="Q455" s="223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 x14ac:dyDescent="0.25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 x14ac:dyDescent="0.25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 x14ac:dyDescent="0.25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225" t="s">
        <v>30</v>
      </c>
      <c r="I471" s="225"/>
      <c r="J471" s="225"/>
      <c r="V471" s="17"/>
      <c r="AA471" s="225" t="s">
        <v>31</v>
      </c>
      <c r="AB471" s="225"/>
      <c r="AC471" s="225"/>
    </row>
    <row r="472" spans="1:43" x14ac:dyDescent="0.25">
      <c r="H472" s="225"/>
      <c r="I472" s="225"/>
      <c r="J472" s="225"/>
      <c r="V472" s="17"/>
      <c r="AA472" s="225"/>
      <c r="AB472" s="225"/>
      <c r="AC472" s="225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82</v>
      </c>
      <c r="C474" s="20">
        <f>IF(X437="PAGADO",0,Y442)</f>
        <v>-909.24</v>
      </c>
      <c r="E474" s="226" t="s">
        <v>543</v>
      </c>
      <c r="F474" s="226"/>
      <c r="G474" s="226"/>
      <c r="H474" s="226"/>
      <c r="V474" s="17"/>
      <c r="X474" s="23" t="s">
        <v>130</v>
      </c>
      <c r="Y474" s="20">
        <f>IF(B474="PAGADO",0,C479)</f>
        <v>0</v>
      </c>
      <c r="AA474" s="226" t="s">
        <v>543</v>
      </c>
      <c r="AB474" s="226"/>
      <c r="AC474" s="226"/>
      <c r="AD474" s="226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28" t="str">
        <f>IF(Y479&lt;0,"NO PAGAR","COBRAR'")</f>
        <v>COBRAR'</v>
      </c>
      <c r="Y480" s="228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228" t="str">
        <f>IF(C479&lt;0,"NO PAGAR","COBRAR'")</f>
        <v>COBRAR'</v>
      </c>
      <c r="C481" s="228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219" t="s">
        <v>9</v>
      </c>
      <c r="C482" s="22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19" t="s">
        <v>9</v>
      </c>
      <c r="Y482" s="22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926</v>
      </c>
      <c r="C490" s="10">
        <v>18.2</v>
      </c>
      <c r="E490" s="221" t="s">
        <v>7</v>
      </c>
      <c r="F490" s="222"/>
      <c r="G490" s="223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21" t="s">
        <v>7</v>
      </c>
      <c r="AB490" s="222"/>
      <c r="AC490" s="223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21" t="s">
        <v>7</v>
      </c>
      <c r="O492" s="222"/>
      <c r="P492" s="222"/>
      <c r="Q492" s="223"/>
      <c r="R492" s="18">
        <f>SUM(R476:R491)</f>
        <v>25</v>
      </c>
      <c r="S492" s="3"/>
      <c r="V492" s="17"/>
      <c r="X492" s="12"/>
      <c r="Y492" s="10"/>
      <c r="AJ492" s="221" t="s">
        <v>7</v>
      </c>
      <c r="AK492" s="222"/>
      <c r="AL492" s="222"/>
      <c r="AM492" s="223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 x14ac:dyDescent="0.3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 x14ac:dyDescent="0.3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224" t="s">
        <v>29</v>
      </c>
      <c r="AD516" s="224"/>
      <c r="AE516" s="224"/>
    </row>
    <row r="517" spans="2:41" ht="15.75" customHeight="1" x14ac:dyDescent="0.25">
      <c r="H517" s="225" t="s">
        <v>28</v>
      </c>
      <c r="I517" s="225"/>
      <c r="J517" s="225"/>
      <c r="V517" s="17"/>
      <c r="AC517" s="224"/>
      <c r="AD517" s="224"/>
      <c r="AE517" s="224"/>
    </row>
    <row r="518" spans="2:41" x14ac:dyDescent="0.25">
      <c r="H518" s="225"/>
      <c r="I518" s="225"/>
      <c r="J518" s="225"/>
      <c r="V518" s="17"/>
      <c r="AC518" s="224"/>
      <c r="AD518" s="224"/>
      <c r="AE518" s="224"/>
    </row>
    <row r="519" spans="2:41" ht="23.25" x14ac:dyDescent="0.35">
      <c r="B519" s="22" t="s">
        <v>67</v>
      </c>
      <c r="V519" s="17"/>
      <c r="X519" s="22" t="s">
        <v>67</v>
      </c>
    </row>
    <row r="520" spans="2:41" ht="23.25" x14ac:dyDescent="0.35">
      <c r="B520" s="23" t="s">
        <v>32</v>
      </c>
      <c r="C520" s="20">
        <f>IF(X474="PAGADO",0,Y479)</f>
        <v>0</v>
      </c>
      <c r="E520" s="226" t="s">
        <v>543</v>
      </c>
      <c r="F520" s="226"/>
      <c r="G520" s="226"/>
      <c r="H520" s="226"/>
      <c r="V520" s="17"/>
      <c r="X520" s="23" t="s">
        <v>32</v>
      </c>
      <c r="Y520" s="20">
        <f>IF(B520="PAGADO",0,C525)</f>
        <v>-1429.17</v>
      </c>
      <c r="AA520" s="226" t="s">
        <v>1049</v>
      </c>
      <c r="AB520" s="226"/>
      <c r="AC520" s="226"/>
      <c r="AD520" s="226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227" t="str">
        <f>IF(C525&lt;0,"NO PAGAR","COBRAR")</f>
        <v>NO PAGAR</v>
      </c>
      <c r="C526" s="227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27" t="str">
        <f>IF(Y525&lt;0,"NO PAGAR","COBRAR")</f>
        <v>NO PAGAR</v>
      </c>
      <c r="Y526" s="227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219" t="s">
        <v>9</v>
      </c>
      <c r="C527" s="22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9" t="s">
        <v>9</v>
      </c>
      <c r="Y527" s="220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1024</v>
      </c>
      <c r="C536" s="10">
        <v>255.53</v>
      </c>
      <c r="E536" s="221" t="s">
        <v>7</v>
      </c>
      <c r="F536" s="222"/>
      <c r="G536" s="223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21" t="s">
        <v>7</v>
      </c>
      <c r="AB536" s="222"/>
      <c r="AC536" s="223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221" t="s">
        <v>7</v>
      </c>
      <c r="O538" s="222"/>
      <c r="P538" s="222"/>
      <c r="Q538" s="223"/>
      <c r="R538" s="18">
        <f>SUM(R522:R537)</f>
        <v>1064.5</v>
      </c>
      <c r="S538" s="3"/>
      <c r="V538" s="17"/>
      <c r="X538" s="12"/>
      <c r="Y538" s="10"/>
      <c r="AJ538" s="221" t="s">
        <v>7</v>
      </c>
      <c r="AK538" s="222"/>
      <c r="AL538" s="222"/>
      <c r="AM538" s="223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225" t="s">
        <v>30</v>
      </c>
      <c r="I556" s="225"/>
      <c r="J556" s="225"/>
      <c r="V556" s="17"/>
      <c r="AA556" s="225" t="s">
        <v>31</v>
      </c>
      <c r="AB556" s="225"/>
      <c r="AC556" s="225"/>
    </row>
    <row r="557" spans="1:43" x14ac:dyDescent="0.25">
      <c r="H557" s="225"/>
      <c r="I557" s="225"/>
      <c r="J557" s="225"/>
      <c r="V557" s="17"/>
      <c r="AA557" s="225"/>
      <c r="AB557" s="225"/>
      <c r="AC557" s="225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67</v>
      </c>
      <c r="V560" s="17"/>
      <c r="X560" s="22" t="s">
        <v>67</v>
      </c>
    </row>
    <row r="561" spans="2:41" ht="23.25" x14ac:dyDescent="0.35">
      <c r="B561" s="23" t="s">
        <v>82</v>
      </c>
      <c r="C561" s="20">
        <f>IF(X520="PAGADO",0,Y525)</f>
        <v>-1487.17</v>
      </c>
      <c r="E561" s="226" t="s">
        <v>355</v>
      </c>
      <c r="F561" s="226"/>
      <c r="G561" s="226"/>
      <c r="H561" s="226"/>
      <c r="V561" s="17"/>
      <c r="X561" s="23" t="s">
        <v>32</v>
      </c>
      <c r="Y561" s="20">
        <f>IF(B561="PAGADO",0,C566)</f>
        <v>0</v>
      </c>
      <c r="AA561" s="226" t="s">
        <v>355</v>
      </c>
      <c r="AB561" s="226"/>
      <c r="AC561" s="226"/>
      <c r="AD561" s="226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28" t="str">
        <f>IF(Y566&lt;0,"NO PAGAR","COBRAR'")</f>
        <v>COBRAR'</v>
      </c>
      <c r="Y567" s="228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228" t="str">
        <f>IF(C566&lt;0,"NO PAGAR","COBRAR'")</f>
        <v>COBRAR'</v>
      </c>
      <c r="C568" s="228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219" t="s">
        <v>9</v>
      </c>
      <c r="C569" s="220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19" t="s">
        <v>9</v>
      </c>
      <c r="Y569" s="22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221" t="s">
        <v>7</v>
      </c>
      <c r="F577" s="222"/>
      <c r="G577" s="223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21" t="s">
        <v>7</v>
      </c>
      <c r="AB577" s="222"/>
      <c r="AC577" s="223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221" t="s">
        <v>7</v>
      </c>
      <c r="O579" s="222"/>
      <c r="P579" s="222"/>
      <c r="Q579" s="223"/>
      <c r="R579" s="18">
        <f>SUM(R563:R578)</f>
        <v>0</v>
      </c>
      <c r="S579" s="3"/>
      <c r="V579" s="17"/>
      <c r="X579" s="12"/>
      <c r="Y579" s="10"/>
      <c r="AJ579" s="221" t="s">
        <v>7</v>
      </c>
      <c r="AK579" s="222"/>
      <c r="AL579" s="222"/>
      <c r="AM579" s="223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224" t="s">
        <v>29</v>
      </c>
      <c r="AD599" s="224"/>
      <c r="AE599" s="224"/>
    </row>
    <row r="600" spans="2:41" x14ac:dyDescent="0.25">
      <c r="H600" s="225" t="s">
        <v>28</v>
      </c>
      <c r="I600" s="225"/>
      <c r="J600" s="225"/>
      <c r="V600" s="17"/>
      <c r="AC600" s="224"/>
      <c r="AD600" s="224"/>
      <c r="AE600" s="224"/>
    </row>
    <row r="601" spans="2:41" x14ac:dyDescent="0.25">
      <c r="H601" s="225"/>
      <c r="I601" s="225"/>
      <c r="J601" s="225"/>
      <c r="V601" s="17"/>
      <c r="AC601" s="224"/>
      <c r="AD601" s="224"/>
      <c r="AE601" s="224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68</v>
      </c>
      <c r="V604" s="17"/>
      <c r="X604" s="22" t="s">
        <v>68</v>
      </c>
    </row>
    <row r="605" spans="2:41" ht="23.25" x14ac:dyDescent="0.35">
      <c r="B605" s="23" t="s">
        <v>32</v>
      </c>
      <c r="C605" s="20">
        <f>IF(X561="PAGADO",0,Y566)</f>
        <v>0</v>
      </c>
      <c r="E605" s="226" t="s">
        <v>543</v>
      </c>
      <c r="F605" s="226"/>
      <c r="G605" s="226"/>
      <c r="H605" s="226"/>
      <c r="V605" s="17"/>
      <c r="X605" s="23" t="s">
        <v>32</v>
      </c>
      <c r="Y605" s="20">
        <f>IF(B605="PAGADO",0,C610)</f>
        <v>-867.90000000000009</v>
      </c>
      <c r="AA605" s="226" t="s">
        <v>79</v>
      </c>
      <c r="AB605" s="226"/>
      <c r="AC605" s="226"/>
      <c r="AD605" s="226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227" t="str">
        <f>IF(C610&lt;0,"NO PAGAR","COBRAR")</f>
        <v>NO PAGAR</v>
      </c>
      <c r="C611" s="227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27" t="str">
        <f>IF(Y610&lt;0,"NO PAGAR","COBRAR")</f>
        <v>NO PAGAR</v>
      </c>
      <c r="Y611" s="227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219" t="s">
        <v>9</v>
      </c>
      <c r="C612" s="220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19" t="s">
        <v>9</v>
      </c>
      <c r="Y612" s="22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221" t="s">
        <v>7</v>
      </c>
      <c r="F621" s="222"/>
      <c r="G621" s="223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21" t="s">
        <v>7</v>
      </c>
      <c r="AB621" s="222"/>
      <c r="AC621" s="223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221" t="s">
        <v>7</v>
      </c>
      <c r="O623" s="222"/>
      <c r="P623" s="222"/>
      <c r="Q623" s="223"/>
      <c r="R623" s="18">
        <f>SUM(R607:R622)</f>
        <v>1800</v>
      </c>
      <c r="S623" s="3"/>
      <c r="V623" s="17"/>
      <c r="X623" s="12"/>
      <c r="Y623" s="10"/>
      <c r="AJ623" s="221" t="s">
        <v>7</v>
      </c>
      <c r="AK623" s="222"/>
      <c r="AL623" s="222"/>
      <c r="AM623" s="223"/>
      <c r="AN623" s="18">
        <f>SUM(AN607:AN622)</f>
        <v>800</v>
      </c>
      <c r="AO623" s="3"/>
    </row>
    <row r="624" spans="2:41" x14ac:dyDescent="0.25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 x14ac:dyDescent="0.25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 x14ac:dyDescent="0.25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 x14ac:dyDescent="0.25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 x14ac:dyDescent="0.25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 x14ac:dyDescent="0.25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 x14ac:dyDescent="0.25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 x14ac:dyDescent="0.25">
      <c r="B631" s="11"/>
      <c r="C631" s="10"/>
      <c r="R631" s="175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225" t="s">
        <v>30</v>
      </c>
      <c r="I645" s="225"/>
      <c r="J645" s="225"/>
      <c r="V645" s="17"/>
      <c r="AA645" s="225" t="s">
        <v>31</v>
      </c>
      <c r="AB645" s="225"/>
      <c r="AC645" s="225"/>
    </row>
    <row r="646" spans="1:43" x14ac:dyDescent="0.25">
      <c r="H646" s="225"/>
      <c r="I646" s="225"/>
      <c r="J646" s="225"/>
      <c r="V646" s="17"/>
      <c r="AA646" s="225"/>
      <c r="AB646" s="225"/>
      <c r="AC646" s="225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68</v>
      </c>
      <c r="V649" s="17"/>
      <c r="X649" s="22" t="s">
        <v>68</v>
      </c>
    </row>
    <row r="650" spans="1:43" ht="23.25" x14ac:dyDescent="0.35">
      <c r="B650" s="23" t="s">
        <v>130</v>
      </c>
      <c r="C650" s="20">
        <f>IF(X605="PAGADO",0,Y610)</f>
        <v>-1520.01</v>
      </c>
      <c r="E650" s="226" t="s">
        <v>543</v>
      </c>
      <c r="F650" s="226"/>
      <c r="G650" s="226"/>
      <c r="H650" s="226"/>
      <c r="V650" s="17"/>
      <c r="X650" s="23" t="s">
        <v>130</v>
      </c>
      <c r="Y650" s="20">
        <f>IF(B650="PAGADO",0,C655)</f>
        <v>0</v>
      </c>
      <c r="AA650" s="226" t="s">
        <v>543</v>
      </c>
      <c r="AB650" s="226"/>
      <c r="AC650" s="226"/>
      <c r="AD650" s="226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28" t="str">
        <f>IF(Y655&lt;0,"NO PAGAR","COBRAR'")</f>
        <v>COBRAR'</v>
      </c>
      <c r="Y656" s="228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228" t="str">
        <f>IF(C655&lt;0,"NO PAGAR","COBRAR'")</f>
        <v>COBRAR'</v>
      </c>
      <c r="C657" s="228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219" t="s">
        <v>9</v>
      </c>
      <c r="C658" s="220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19" t="s">
        <v>9</v>
      </c>
      <c r="Y658" s="2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221" t="s">
        <v>7</v>
      </c>
      <c r="F666" s="222"/>
      <c r="G666" s="223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21" t="s">
        <v>7</v>
      </c>
      <c r="AB666" s="222"/>
      <c r="AC666" s="223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221" t="s">
        <v>7</v>
      </c>
      <c r="O668" s="222"/>
      <c r="P668" s="222"/>
      <c r="Q668" s="223"/>
      <c r="R668" s="18">
        <f>SUM(R652:R667)</f>
        <v>300</v>
      </c>
      <c r="S668" s="3"/>
      <c r="V668" s="17"/>
      <c r="X668" s="12"/>
      <c r="Y668" s="10"/>
      <c r="AJ668" s="221" t="s">
        <v>7</v>
      </c>
      <c r="AK668" s="222"/>
      <c r="AL668" s="222"/>
      <c r="AM668" s="223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224" t="s">
        <v>29</v>
      </c>
      <c r="AD688" s="224"/>
      <c r="AE688" s="224"/>
    </row>
    <row r="689" spans="2:41" x14ac:dyDescent="0.25">
      <c r="H689" s="225" t="s">
        <v>28</v>
      </c>
      <c r="I689" s="225"/>
      <c r="J689" s="225"/>
      <c r="V689" s="17"/>
      <c r="AC689" s="224"/>
      <c r="AD689" s="224"/>
      <c r="AE689" s="224"/>
    </row>
    <row r="690" spans="2:41" x14ac:dyDescent="0.25">
      <c r="H690" s="225"/>
      <c r="I690" s="225"/>
      <c r="J690" s="225"/>
      <c r="V690" s="17"/>
      <c r="AC690" s="224"/>
      <c r="AD690" s="224"/>
      <c r="AE690" s="224"/>
    </row>
    <row r="691" spans="2:41" ht="23.25" x14ac:dyDescent="0.35">
      <c r="B691" s="22" t="s">
        <v>69</v>
      </c>
      <c r="V691" s="17"/>
      <c r="X691" s="22" t="s">
        <v>69</v>
      </c>
    </row>
    <row r="692" spans="2:41" ht="31.5" x14ac:dyDescent="0.5">
      <c r="B692" s="23" t="s">
        <v>32</v>
      </c>
      <c r="C692" s="20">
        <f>IF(X650="PAGADO",0,Y655)</f>
        <v>0</v>
      </c>
      <c r="E692" s="226" t="s">
        <v>543</v>
      </c>
      <c r="F692" s="226"/>
      <c r="G692" s="226"/>
      <c r="H692" s="226"/>
      <c r="V692" s="17"/>
      <c r="X692" s="23" t="s">
        <v>32</v>
      </c>
      <c r="Y692" s="20">
        <f>IF(B692="PAGADO",0,C697)</f>
        <v>-566.41000000000008</v>
      </c>
      <c r="AA692" s="226" t="s">
        <v>355</v>
      </c>
      <c r="AB692" s="226"/>
      <c r="AC692" s="226"/>
      <c r="AD692" s="226"/>
      <c r="AK692" s="241" t="s">
        <v>10</v>
      </c>
      <c r="AL692" s="241"/>
      <c r="AM692" s="241"/>
    </row>
    <row r="693" spans="2:41" x14ac:dyDescent="0.25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 x14ac:dyDescent="0.25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 x14ac:dyDescent="0.25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 x14ac:dyDescent="0.25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 x14ac:dyDescent="0.25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 x14ac:dyDescent="0.4">
      <c r="B698" s="227" t="str">
        <f>IF(C697&lt;0,"NO PAGAR","COBRAR")</f>
        <v>NO PAGAR</v>
      </c>
      <c r="C698" s="227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27" t="str">
        <f>IF(Y697&lt;0,"NO PAGAR","COBRAR")</f>
        <v>NO PAGAR</v>
      </c>
      <c r="Y698" s="227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219" t="s">
        <v>9</v>
      </c>
      <c r="C699" s="22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19" t="s">
        <v>9</v>
      </c>
      <c r="Y699" s="22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1334</v>
      </c>
      <c r="C708" s="10">
        <f>R715</f>
        <v>337.31</v>
      </c>
      <c r="E708" s="221" t="s">
        <v>7</v>
      </c>
      <c r="F708" s="222"/>
      <c r="G708" s="223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21" t="s">
        <v>7</v>
      </c>
      <c r="AB708" s="222"/>
      <c r="AC708" s="223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 x14ac:dyDescent="0.25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 x14ac:dyDescent="0.25">
      <c r="B710" s="12"/>
      <c r="C710" s="10"/>
      <c r="N710" s="221" t="s">
        <v>7</v>
      </c>
      <c r="O710" s="222"/>
      <c r="P710" s="222"/>
      <c r="Q710" s="223"/>
      <c r="R710" s="18">
        <f>SUM(R694:R709)</f>
        <v>500</v>
      </c>
      <c r="S710" s="3"/>
      <c r="V710" s="17"/>
      <c r="X710" s="12"/>
      <c r="Y710" s="10"/>
      <c r="AJ710" s="221" t="s">
        <v>7</v>
      </c>
      <c r="AK710" s="222"/>
      <c r="AL710" s="222"/>
      <c r="AM710" s="223"/>
      <c r="AN710" s="18">
        <f>SUM(AN694:AN709)</f>
        <v>1270.54</v>
      </c>
      <c r="AO710" s="3"/>
    </row>
    <row r="711" spans="2:41" x14ac:dyDescent="0.25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 x14ac:dyDescent="0.25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 x14ac:dyDescent="0.25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 x14ac:dyDescent="0.25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 x14ac:dyDescent="0.25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 x14ac:dyDescent="0.25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 x14ac:dyDescent="0.25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 x14ac:dyDescent="0.25">
      <c r="V718" s="17"/>
    </row>
    <row r="719" spans="2:41" x14ac:dyDescent="0.25">
      <c r="E719" s="1"/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V723" s="17"/>
    </row>
    <row r="724" spans="1:43" x14ac:dyDescent="0.25">
      <c r="V724" s="17"/>
    </row>
    <row r="725" spans="1:43" x14ac:dyDescent="0.25"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x14ac:dyDescent="0.25">
      <c r="H730" s="225" t="s">
        <v>30</v>
      </c>
      <c r="I730" s="225"/>
      <c r="J730" s="225"/>
      <c r="V730" s="17"/>
      <c r="AA730" s="225" t="s">
        <v>31</v>
      </c>
      <c r="AB730" s="225"/>
      <c r="AC730" s="225"/>
    </row>
    <row r="731" spans="1:43" x14ac:dyDescent="0.25">
      <c r="H731" s="225"/>
      <c r="I731" s="225"/>
      <c r="J731" s="225"/>
      <c r="V731" s="17"/>
      <c r="AA731" s="225"/>
      <c r="AB731" s="225"/>
      <c r="AC731" s="225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69</v>
      </c>
      <c r="V734" s="17"/>
      <c r="X734" s="22" t="s">
        <v>69</v>
      </c>
    </row>
    <row r="735" spans="1:43" ht="23.25" x14ac:dyDescent="0.35">
      <c r="B735" s="23" t="s">
        <v>130</v>
      </c>
      <c r="C735" s="20">
        <f>IF(X692="PAGADO",0,C697)</f>
        <v>-566.41000000000008</v>
      </c>
      <c r="E735" s="226" t="s">
        <v>543</v>
      </c>
      <c r="F735" s="226"/>
      <c r="G735" s="226"/>
      <c r="H735" s="226"/>
      <c r="V735" s="17"/>
      <c r="X735" s="23" t="s">
        <v>82</v>
      </c>
      <c r="Y735" s="20">
        <f>IF(B735="PAGADO",0,C740)</f>
        <v>0</v>
      </c>
      <c r="AA735" s="226" t="s">
        <v>1414</v>
      </c>
      <c r="AB735" s="226"/>
      <c r="AC735" s="226"/>
      <c r="AD735" s="226"/>
      <c r="AK735" s="226" t="s">
        <v>188</v>
      </c>
      <c r="AL735" s="226"/>
      <c r="AM735" s="226"/>
    </row>
    <row r="736" spans="1:43" x14ac:dyDescent="0.25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 x14ac:dyDescent="0.25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28" t="str">
        <f>IF(Y740&lt;0,"NO PAGAR","COBRAR'")</f>
        <v>COBRAR'</v>
      </c>
      <c r="Y741" s="228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 x14ac:dyDescent="0.35">
      <c r="B742" s="228" t="str">
        <f>IF(C740&lt;0,"NO PAGAR","COBRAR'")</f>
        <v>COBRAR'</v>
      </c>
      <c r="C742" s="228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219" t="s">
        <v>9</v>
      </c>
      <c r="C743" s="22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19" t="s">
        <v>9</v>
      </c>
      <c r="Y743" s="22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221" t="s">
        <v>7</v>
      </c>
      <c r="F751" s="222"/>
      <c r="G751" s="223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21" t="s">
        <v>7</v>
      </c>
      <c r="AB751" s="222"/>
      <c r="AC751" s="223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221" t="s">
        <v>7</v>
      </c>
      <c r="O753" s="222"/>
      <c r="P753" s="222"/>
      <c r="Q753" s="223"/>
      <c r="R753" s="18">
        <f>SUM(R737:R752)</f>
        <v>0</v>
      </c>
      <c r="S753" s="3"/>
      <c r="V753" s="17"/>
      <c r="X753" s="12"/>
      <c r="Y753" s="10"/>
      <c r="AJ753" s="221" t="s">
        <v>7</v>
      </c>
      <c r="AK753" s="222"/>
      <c r="AL753" s="222"/>
      <c r="AM753" s="223"/>
      <c r="AN753" s="18">
        <f>SUM(AN737:AN752)</f>
        <v>240</v>
      </c>
      <c r="AO753" s="3"/>
    </row>
    <row r="754" spans="2:41" x14ac:dyDescent="0.25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 x14ac:dyDescent="0.25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 x14ac:dyDescent="0.25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 x14ac:dyDescent="0.25">
      <c r="E759" s="1" t="s">
        <v>19</v>
      </c>
      <c r="V759" s="17"/>
      <c r="AA759" s="1" t="s">
        <v>19</v>
      </c>
    </row>
    <row r="760" spans="2:41" x14ac:dyDescent="0.25">
      <c r="V760" s="17"/>
    </row>
    <row r="761" spans="2:41" x14ac:dyDescent="0.25">
      <c r="V761" s="17"/>
    </row>
    <row r="762" spans="2:41" x14ac:dyDescent="0.25">
      <c r="V762" s="17"/>
    </row>
    <row r="763" spans="2:41" x14ac:dyDescent="0.25">
      <c r="V763" s="17"/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  <c r="AC772" s="224" t="s">
        <v>29</v>
      </c>
      <c r="AD772" s="224"/>
      <c r="AE772" s="224"/>
    </row>
    <row r="773" spans="2:41" x14ac:dyDescent="0.25">
      <c r="H773" s="225" t="s">
        <v>28</v>
      </c>
      <c r="I773" s="225"/>
      <c r="J773" s="225"/>
      <c r="V773" s="17"/>
      <c r="AC773" s="224"/>
      <c r="AD773" s="224"/>
      <c r="AE773" s="224"/>
    </row>
    <row r="774" spans="2:41" x14ac:dyDescent="0.25">
      <c r="H774" s="225"/>
      <c r="I774" s="225"/>
      <c r="J774" s="225"/>
      <c r="V774" s="17"/>
      <c r="AC774" s="224"/>
      <c r="AD774" s="224"/>
      <c r="AE774" s="224"/>
    </row>
    <row r="775" spans="2:41" ht="23.25" x14ac:dyDescent="0.35">
      <c r="B775" s="22" t="s">
        <v>70</v>
      </c>
      <c r="V775" s="17"/>
      <c r="X775" s="22" t="s">
        <v>70</v>
      </c>
    </row>
    <row r="776" spans="2:41" ht="23.25" x14ac:dyDescent="0.35">
      <c r="B776" s="23" t="s">
        <v>32</v>
      </c>
      <c r="C776" s="20">
        <f>IF(X735="PAGADO",0,Y740)</f>
        <v>0</v>
      </c>
      <c r="E776" s="226" t="s">
        <v>543</v>
      </c>
      <c r="F776" s="226"/>
      <c r="G776" s="226"/>
      <c r="H776" s="226"/>
      <c r="O776" s="237" t="s">
        <v>110</v>
      </c>
      <c r="P776" s="237"/>
      <c r="Q776" s="237"/>
      <c r="V776" s="17"/>
      <c r="X776" s="23" t="s">
        <v>82</v>
      </c>
      <c r="Y776" s="20">
        <f>IF(B776="PAGADO",0,C781)</f>
        <v>-1208.1099999999999</v>
      </c>
      <c r="AA776" s="226" t="s">
        <v>543</v>
      </c>
      <c r="AB776" s="226"/>
      <c r="AC776" s="226"/>
      <c r="AD776" s="226"/>
    </row>
    <row r="777" spans="2:41" x14ac:dyDescent="0.25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 x14ac:dyDescent="0.25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 x14ac:dyDescent="0.25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 x14ac:dyDescent="0.25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 x14ac:dyDescent="0.25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 x14ac:dyDescent="0.4">
      <c r="B782" s="227" t="str">
        <f>IF(C781&lt;0,"NO PAGAR","COBRAR")</f>
        <v>NO PAGAR</v>
      </c>
      <c r="C782" s="227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27" t="str">
        <f>IF(Y781&lt;0,"NO PAGAR","COBRAR")</f>
        <v>COBRAR</v>
      </c>
      <c r="Y782" s="227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 x14ac:dyDescent="0.25">
      <c r="B783" s="219" t="s">
        <v>9</v>
      </c>
      <c r="C783" s="22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19" t="s">
        <v>9</v>
      </c>
      <c r="Y783" s="220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 x14ac:dyDescent="0.25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 x14ac:dyDescent="0.25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1507</v>
      </c>
      <c r="C792" s="10">
        <f>S802</f>
        <v>360.06</v>
      </c>
      <c r="E792" s="221" t="s">
        <v>7</v>
      </c>
      <c r="F792" s="222"/>
      <c r="G792" s="223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21" t="s">
        <v>7</v>
      </c>
      <c r="AB792" s="222"/>
      <c r="AC792" s="223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 x14ac:dyDescent="0.25">
      <c r="B794" s="12"/>
      <c r="C794" s="10"/>
      <c r="N794" s="221" t="s">
        <v>7</v>
      </c>
      <c r="O794" s="222"/>
      <c r="P794" s="222"/>
      <c r="Q794" s="223"/>
      <c r="R794" s="18">
        <f>SUM(R778:R793)</f>
        <v>1000</v>
      </c>
      <c r="S794" s="3"/>
      <c r="V794" s="17"/>
      <c r="X794" s="12"/>
      <c r="Y794" s="10"/>
      <c r="AJ794" s="221" t="s">
        <v>7</v>
      </c>
      <c r="AK794" s="222"/>
      <c r="AL794" s="222"/>
      <c r="AM794" s="223"/>
      <c r="AN794" s="18">
        <f>SUM(AN778:AN793)</f>
        <v>0</v>
      </c>
      <c r="AO794" s="3"/>
    </row>
    <row r="795" spans="2:41" x14ac:dyDescent="0.25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 x14ac:dyDescent="0.25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 x14ac:dyDescent="0.25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 x14ac:dyDescent="0.25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 x14ac:dyDescent="0.25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 x14ac:dyDescent="0.25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 x14ac:dyDescent="0.25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 x14ac:dyDescent="0.25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 x14ac:dyDescent="0.25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 x14ac:dyDescent="0.25">
      <c r="V804" s="17"/>
      <c r="Z804" t="s">
        <v>22</v>
      </c>
      <c r="AA804" t="s">
        <v>21</v>
      </c>
    </row>
    <row r="805" spans="1:43" x14ac:dyDescent="0.25">
      <c r="V805" s="17"/>
      <c r="AA805" s="1" t="s">
        <v>19</v>
      </c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V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 x14ac:dyDescent="0.25">
      <c r="V815" s="17"/>
    </row>
    <row r="816" spans="1:43" x14ac:dyDescent="0.25">
      <c r="H816" s="225" t="s">
        <v>30</v>
      </c>
      <c r="I816" s="225"/>
      <c r="J816" s="225"/>
      <c r="V816" s="17"/>
      <c r="AA816" s="225" t="s">
        <v>31</v>
      </c>
      <c r="AB816" s="225"/>
      <c r="AC816" s="225"/>
    </row>
    <row r="817" spans="2:41" x14ac:dyDescent="0.25">
      <c r="H817" s="225"/>
      <c r="I817" s="225"/>
      <c r="J817" s="225"/>
      <c r="V817" s="17"/>
      <c r="AA817" s="225"/>
      <c r="AB817" s="225"/>
      <c r="AC817" s="225"/>
    </row>
    <row r="818" spans="2:41" x14ac:dyDescent="0.25">
      <c r="V818" s="17"/>
    </row>
    <row r="819" spans="2:41" x14ac:dyDescent="0.25">
      <c r="V819" s="17"/>
    </row>
    <row r="820" spans="2:41" ht="23.25" x14ac:dyDescent="0.35">
      <c r="B820" s="24" t="s">
        <v>70</v>
      </c>
      <c r="V820" s="17"/>
      <c r="X820" s="22" t="s">
        <v>70</v>
      </c>
    </row>
    <row r="821" spans="2:41" ht="23.25" x14ac:dyDescent="0.35">
      <c r="B821" s="23" t="s">
        <v>32</v>
      </c>
      <c r="C821" s="20">
        <f>IF(X776="PAGADO",0,C781)</f>
        <v>0</v>
      </c>
      <c r="E821" s="226" t="s">
        <v>543</v>
      </c>
      <c r="F821" s="226"/>
      <c r="G821" s="226"/>
      <c r="H821" s="226"/>
      <c r="V821" s="17"/>
      <c r="X821" s="23" t="s">
        <v>32</v>
      </c>
      <c r="Y821" s="20">
        <f>IF(B1613="PAGADO",0,C826)</f>
        <v>53.357999999999947</v>
      </c>
      <c r="AA821" s="226" t="s">
        <v>543</v>
      </c>
      <c r="AB821" s="226"/>
      <c r="AC821" s="226"/>
      <c r="AD821" s="226"/>
    </row>
    <row r="822" spans="2:41" x14ac:dyDescent="0.25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199</v>
      </c>
      <c r="AC823" s="3" t="s">
        <v>200</v>
      </c>
      <c r="AD823" s="5">
        <v>170</v>
      </c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 x14ac:dyDescent="0.25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1588</v>
      </c>
      <c r="AL824" s="3"/>
      <c r="AM824" s="3"/>
      <c r="AN824" s="18">
        <v>70</v>
      </c>
      <c r="AO824" s="3"/>
    </row>
    <row r="825" spans="2:41" x14ac:dyDescent="0.25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 x14ac:dyDescent="0.3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28" t="str">
        <f>IF(Y826&lt;0,"NO PAGAR","COBRAR'")</f>
        <v>COBRAR'</v>
      </c>
      <c r="Y827" s="228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 x14ac:dyDescent="0.35">
      <c r="B828" s="228" t="str">
        <f>IF(C826&lt;0,"NO PAGAR","COBRAR'")</f>
        <v>COBRAR'</v>
      </c>
      <c r="C828" s="228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219" t="s">
        <v>9</v>
      </c>
      <c r="C829" s="22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19" t="s">
        <v>9</v>
      </c>
      <c r="Y829" s="22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16</v>
      </c>
      <c r="C837" s="10"/>
      <c r="E837" s="221" t="s">
        <v>7</v>
      </c>
      <c r="F837" s="222"/>
      <c r="G837" s="223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21" t="s">
        <v>7</v>
      </c>
      <c r="AB837" s="222"/>
      <c r="AC837" s="223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 x14ac:dyDescent="0.25">
      <c r="B839" s="12"/>
      <c r="C839" s="10"/>
      <c r="N839" s="221" t="s">
        <v>7</v>
      </c>
      <c r="O839" s="222"/>
      <c r="P839" s="222"/>
      <c r="Q839" s="223"/>
      <c r="R839" s="18">
        <f>SUM(R823:R838)</f>
        <v>780</v>
      </c>
      <c r="S839" s="3"/>
      <c r="V839" s="17"/>
      <c r="X839" s="12"/>
      <c r="Y839" s="10"/>
      <c r="AJ839" s="221" t="s">
        <v>7</v>
      </c>
      <c r="AK839" s="222"/>
      <c r="AL839" s="222"/>
      <c r="AM839" s="223"/>
      <c r="AN839" s="18">
        <f>SUM(AN823:AN838)</f>
        <v>170</v>
      </c>
      <c r="AO839" s="3"/>
    </row>
    <row r="840" spans="2:41" x14ac:dyDescent="0.25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 x14ac:dyDescent="0.25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 x14ac:dyDescent="0.25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 x14ac:dyDescent="0.25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 x14ac:dyDescent="0.25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 x14ac:dyDescent="0.25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 x14ac:dyDescent="0.25">
      <c r="B846" s="12"/>
      <c r="C846" s="10"/>
      <c r="R846">
        <f>SUM(R840:R845)</f>
        <v>401.642</v>
      </c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1"/>
      <c r="C848" s="10"/>
      <c r="V848" s="17"/>
      <c r="X848" s="11"/>
      <c r="Y848" s="10"/>
    </row>
    <row r="849" spans="2:31" x14ac:dyDescent="0.25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 x14ac:dyDescent="0.25">
      <c r="E850" s="1" t="s">
        <v>19</v>
      </c>
      <c r="V850" s="17"/>
      <c r="AA850" s="1" t="s">
        <v>19</v>
      </c>
    </row>
    <row r="851" spans="2:31" x14ac:dyDescent="0.25">
      <c r="V851" s="17"/>
    </row>
    <row r="852" spans="2:31" x14ac:dyDescent="0.25">
      <c r="V852" s="17"/>
    </row>
    <row r="853" spans="2:31" x14ac:dyDescent="0.25">
      <c r="V853" s="17"/>
    </row>
    <row r="854" spans="2:31" x14ac:dyDescent="0.25">
      <c r="V854" s="17"/>
    </row>
    <row r="855" spans="2:31" x14ac:dyDescent="0.25">
      <c r="V855" s="17"/>
    </row>
    <row r="856" spans="2:31" x14ac:dyDescent="0.25">
      <c r="V856" s="17"/>
    </row>
    <row r="857" spans="2:31" x14ac:dyDescent="0.25">
      <c r="V857" s="17"/>
    </row>
    <row r="858" spans="2:31" x14ac:dyDescent="0.25">
      <c r="V858" s="17"/>
    </row>
    <row r="859" spans="2:31" x14ac:dyDescent="0.25">
      <c r="V859" s="17"/>
    </row>
    <row r="860" spans="2:31" x14ac:dyDescent="0.25">
      <c r="V860" s="17"/>
    </row>
    <row r="861" spans="2:31" x14ac:dyDescent="0.25">
      <c r="V861" s="17"/>
    </row>
    <row r="862" spans="2:31" x14ac:dyDescent="0.25">
      <c r="V862" s="17"/>
    </row>
    <row r="863" spans="2:31" x14ac:dyDescent="0.25">
      <c r="V863" s="17"/>
    </row>
    <row r="864" spans="2:31" x14ac:dyDescent="0.25">
      <c r="V864" s="17"/>
      <c r="AC864" s="224" t="s">
        <v>29</v>
      </c>
      <c r="AD864" s="224"/>
      <c r="AE864" s="224"/>
    </row>
    <row r="865" spans="2:41" x14ac:dyDescent="0.25">
      <c r="H865" s="225" t="s">
        <v>28</v>
      </c>
      <c r="I865" s="225"/>
      <c r="J865" s="225"/>
      <c r="V865" s="17"/>
      <c r="AC865" s="224"/>
      <c r="AD865" s="224"/>
      <c r="AE865" s="224"/>
    </row>
    <row r="866" spans="2:41" x14ac:dyDescent="0.25">
      <c r="H866" s="225"/>
      <c r="I866" s="225"/>
      <c r="J866" s="225"/>
      <c r="V866" s="17"/>
      <c r="AC866" s="224"/>
      <c r="AD866" s="224"/>
      <c r="AE866" s="224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2" t="s">
        <v>71</v>
      </c>
      <c r="V869" s="17"/>
      <c r="X869" s="22" t="s">
        <v>71</v>
      </c>
    </row>
    <row r="870" spans="2:41" ht="23.25" x14ac:dyDescent="0.35">
      <c r="B870" s="23" t="s">
        <v>130</v>
      </c>
      <c r="C870" s="20">
        <f>IF(X821="PAGADO",0,Y826)</f>
        <v>53.357999999999947</v>
      </c>
      <c r="E870" s="226" t="s">
        <v>543</v>
      </c>
      <c r="F870" s="226"/>
      <c r="G870" s="226"/>
      <c r="H870" s="226"/>
      <c r="V870" s="17"/>
      <c r="X870" s="23" t="s">
        <v>32</v>
      </c>
      <c r="Y870" s="20">
        <f>IF(B870="PAGADO",0,C875)</f>
        <v>0</v>
      </c>
      <c r="AA870" s="226" t="s">
        <v>355</v>
      </c>
      <c r="AB870" s="226"/>
      <c r="AC870" s="226"/>
      <c r="AD870" s="226"/>
    </row>
    <row r="871" spans="2:41" x14ac:dyDescent="0.25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855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>
        <v>45202</v>
      </c>
      <c r="F872" s="3" t="s">
        <v>1202</v>
      </c>
      <c r="G872" s="3" t="s">
        <v>101</v>
      </c>
      <c r="H872" s="5">
        <v>430</v>
      </c>
      <c r="N872" s="25">
        <v>45225</v>
      </c>
      <c r="O872" s="3" t="s">
        <v>110</v>
      </c>
      <c r="P872" s="3"/>
      <c r="Q872" s="3"/>
      <c r="R872" s="18">
        <v>553.36</v>
      </c>
      <c r="S872" s="3"/>
      <c r="V872" s="17"/>
      <c r="Y872" s="20"/>
      <c r="AA872" s="4">
        <v>45207</v>
      </c>
      <c r="AB872" s="3" t="s">
        <v>1206</v>
      </c>
      <c r="AC872" s="3" t="s">
        <v>102</v>
      </c>
      <c r="AD872" s="5">
        <v>285</v>
      </c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3053.3580000000002</v>
      </c>
      <c r="E873" s="4">
        <v>45183</v>
      </c>
      <c r="F873" s="3" t="s">
        <v>516</v>
      </c>
      <c r="G873" s="3" t="s">
        <v>260</v>
      </c>
      <c r="H873" s="5">
        <v>160</v>
      </c>
      <c r="N873" s="25">
        <v>45225</v>
      </c>
      <c r="O873" s="3" t="s">
        <v>110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855</v>
      </c>
      <c r="AA873" s="4">
        <v>45215</v>
      </c>
      <c r="AB873" s="3" t="s">
        <v>1206</v>
      </c>
      <c r="AC873" s="3" t="s">
        <v>99</v>
      </c>
      <c r="AD873" s="5">
        <v>285</v>
      </c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C897</f>
        <v>2057.7939999999999</v>
      </c>
      <c r="E874" s="4">
        <v>45203</v>
      </c>
      <c r="F874" s="3" t="s">
        <v>199</v>
      </c>
      <c r="G874" s="3" t="s">
        <v>200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77.150000000000006</v>
      </c>
      <c r="AA874" s="4">
        <v>45217</v>
      </c>
      <c r="AB874" s="3" t="s">
        <v>1206</v>
      </c>
      <c r="AC874" s="3" t="s">
        <v>102</v>
      </c>
      <c r="AD874" s="5">
        <v>285</v>
      </c>
      <c r="AJ874" s="3"/>
      <c r="AK874" s="3"/>
      <c r="AL874" s="3"/>
      <c r="AM874" s="3"/>
      <c r="AN874" s="18"/>
      <c r="AO874" s="3"/>
    </row>
    <row r="875" spans="2:41" x14ac:dyDescent="0.25">
      <c r="B875" s="6" t="s">
        <v>25</v>
      </c>
      <c r="C875" s="21">
        <f>C873-C874</f>
        <v>995.56400000000031</v>
      </c>
      <c r="E875" s="4">
        <v>45206</v>
      </c>
      <c r="F875" s="3" t="s">
        <v>199</v>
      </c>
      <c r="G875" s="3" t="s">
        <v>1617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777.85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 x14ac:dyDescent="0.4">
      <c r="B876" s="227" t="str">
        <f>IF(C875&lt;0,"NO PAGAR","COBRAR")</f>
        <v>COBRAR</v>
      </c>
      <c r="C876" s="227"/>
      <c r="E876" s="4">
        <v>45211</v>
      </c>
      <c r="F876" s="3" t="s">
        <v>199</v>
      </c>
      <c r="G876" s="3" t="s">
        <v>1617</v>
      </c>
      <c r="H876" s="5">
        <v>580</v>
      </c>
      <c r="N876" s="3"/>
      <c r="O876" s="3"/>
      <c r="P876" s="3"/>
      <c r="Q876" s="3"/>
      <c r="R876" s="18"/>
      <c r="S876" s="3"/>
      <c r="V876" s="17"/>
      <c r="X876" s="227" t="str">
        <f>IF(Y875&lt;0,"NO PAGAR","COBRAR")</f>
        <v>COBRAR</v>
      </c>
      <c r="Y876" s="227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219" t="s">
        <v>9</v>
      </c>
      <c r="C877" s="220"/>
      <c r="E877" s="4">
        <v>45124</v>
      </c>
      <c r="F877" s="3" t="s">
        <v>144</v>
      </c>
      <c r="G877" s="3" t="s">
        <v>170</v>
      </c>
      <c r="H877" s="5">
        <v>380</v>
      </c>
      <c r="N877" s="3"/>
      <c r="O877" s="3"/>
      <c r="P877" s="3"/>
      <c r="Q877" s="3"/>
      <c r="R877" s="18"/>
      <c r="S877" s="3"/>
      <c r="V877" s="17"/>
      <c r="X877" s="219" t="s">
        <v>9</v>
      </c>
      <c r="Y877" s="22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144</v>
      </c>
      <c r="G878" s="3" t="s">
        <v>170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10</v>
      </c>
      <c r="C879" s="10">
        <f>R888</f>
        <v>1553.3600000000001</v>
      </c>
      <c r="E879" s="4">
        <v>45162</v>
      </c>
      <c r="F879" s="3" t="s">
        <v>144</v>
      </c>
      <c r="G879" s="3" t="s">
        <v>152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11</v>
      </c>
      <c r="C880" s="10">
        <v>150</v>
      </c>
      <c r="E880" s="4">
        <v>45159</v>
      </c>
      <c r="F880" s="3" t="s">
        <v>1460</v>
      </c>
      <c r="G880" s="3" t="s">
        <v>200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>
        <v>59.1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>
        <v>18.05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1637</v>
      </c>
      <c r="C886" s="10">
        <f>R895</f>
        <v>354.43399999999997</v>
      </c>
      <c r="E886" s="221" t="s">
        <v>7</v>
      </c>
      <c r="F886" s="222"/>
      <c r="G886" s="223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21" t="s">
        <v>7</v>
      </c>
      <c r="AB886" s="222"/>
      <c r="AC886" s="223"/>
      <c r="AD886" s="5">
        <f>SUM(AD872:AD885)</f>
        <v>855</v>
      </c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221" t="s">
        <v>7</v>
      </c>
      <c r="O888" s="222"/>
      <c r="P888" s="222"/>
      <c r="Q888" s="223"/>
      <c r="R888" s="18">
        <f>SUM(R872:R887)</f>
        <v>1553.3600000000001</v>
      </c>
      <c r="S888" s="3"/>
      <c r="V888" s="17"/>
      <c r="X888" s="12"/>
      <c r="Y888" s="10"/>
      <c r="AJ888" s="221" t="s">
        <v>7</v>
      </c>
      <c r="AK888" s="222"/>
      <c r="AL888" s="222"/>
      <c r="AM888" s="223"/>
      <c r="AN888" s="18">
        <f>SUM(AN872:AN887)</f>
        <v>0</v>
      </c>
      <c r="AO888" s="3"/>
    </row>
    <row r="889" spans="2:41" x14ac:dyDescent="0.25">
      <c r="B889" s="12"/>
      <c r="C889" s="10"/>
      <c r="N889" s="125" t="s">
        <v>464</v>
      </c>
      <c r="O889" s="125" t="s">
        <v>550</v>
      </c>
      <c r="P889" s="126">
        <v>45224.895914350003</v>
      </c>
      <c r="Q889" s="127">
        <v>41.14</v>
      </c>
      <c r="R889" s="127">
        <v>72</v>
      </c>
      <c r="V889" s="17"/>
      <c r="X889" s="12"/>
      <c r="Y889" s="10"/>
    </row>
    <row r="890" spans="2:41" x14ac:dyDescent="0.25">
      <c r="B890" s="12"/>
      <c r="C890" s="10"/>
      <c r="N890" s="125" t="s">
        <v>464</v>
      </c>
      <c r="O890" s="125" t="s">
        <v>465</v>
      </c>
      <c r="P890" s="126">
        <v>45225.775416670003</v>
      </c>
      <c r="Q890" s="127">
        <v>28.001999999999999</v>
      </c>
      <c r="R890" s="127">
        <v>49.003999999999998</v>
      </c>
      <c r="V890" s="17"/>
      <c r="X890" s="12"/>
      <c r="Y890" s="10"/>
    </row>
    <row r="891" spans="2:41" x14ac:dyDescent="0.25">
      <c r="B891" s="12"/>
      <c r="C891" s="10"/>
      <c r="E891" s="14"/>
      <c r="N891" s="125" t="s">
        <v>464</v>
      </c>
      <c r="O891" s="125" t="s">
        <v>468</v>
      </c>
      <c r="P891" s="126">
        <v>45217.82603009</v>
      </c>
      <c r="Q891" s="127">
        <v>29.145</v>
      </c>
      <c r="R891" s="127">
        <v>51</v>
      </c>
      <c r="V891" s="17"/>
      <c r="X891" s="12"/>
      <c r="Y891" s="10"/>
      <c r="AA891" s="14"/>
    </row>
    <row r="892" spans="2:41" x14ac:dyDescent="0.25">
      <c r="B892" s="12"/>
      <c r="C892" s="10"/>
      <c r="N892" s="125" t="s">
        <v>464</v>
      </c>
      <c r="O892" s="125" t="s">
        <v>468</v>
      </c>
      <c r="P892" s="126">
        <v>45223.701643519998</v>
      </c>
      <c r="Q892" s="127">
        <v>38.296999999999997</v>
      </c>
      <c r="R892" s="127">
        <v>67.02</v>
      </c>
      <c r="V892" s="17"/>
      <c r="X892" s="12"/>
      <c r="Y892" s="10"/>
    </row>
    <row r="893" spans="2:41" x14ac:dyDescent="0.25">
      <c r="B893" s="12"/>
      <c r="C893" s="10"/>
      <c r="N893" s="125" t="s">
        <v>464</v>
      </c>
      <c r="O893" s="125" t="s">
        <v>468</v>
      </c>
      <c r="P893" s="126">
        <v>45229.467222220002</v>
      </c>
      <c r="Q893" s="127">
        <v>25.95</v>
      </c>
      <c r="R893" s="127">
        <v>45.41</v>
      </c>
      <c r="V893" s="17"/>
      <c r="X893" s="12"/>
      <c r="Y893" s="10"/>
    </row>
    <row r="894" spans="2:41" x14ac:dyDescent="0.25">
      <c r="B894" s="12"/>
      <c r="C894" s="10"/>
      <c r="N894" s="125" t="s">
        <v>464</v>
      </c>
      <c r="O894" s="125" t="s">
        <v>468</v>
      </c>
      <c r="P894" s="126">
        <v>45215.729895830002</v>
      </c>
      <c r="Q894" s="127">
        <v>39.997999999999998</v>
      </c>
      <c r="R894" s="127">
        <v>70</v>
      </c>
      <c r="V894" s="17"/>
      <c r="X894" s="12"/>
      <c r="Y894" s="10"/>
    </row>
    <row r="895" spans="2:41" x14ac:dyDescent="0.25">
      <c r="B895" s="12"/>
      <c r="C895" s="10"/>
      <c r="R895" s="187">
        <f>SUM(R889:R894)</f>
        <v>354.43399999999997</v>
      </c>
      <c r="V895" s="17"/>
      <c r="X895" s="12"/>
      <c r="Y895" s="10"/>
    </row>
    <row r="896" spans="2:41" x14ac:dyDescent="0.25">
      <c r="B896" s="11"/>
      <c r="C896" s="10"/>
      <c r="V896" s="17"/>
      <c r="X896" s="11"/>
      <c r="Y896" s="10"/>
    </row>
    <row r="897" spans="1:43" x14ac:dyDescent="0.25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77.150000000000006</v>
      </c>
    </row>
    <row r="898" spans="1:43" x14ac:dyDescent="0.25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 x14ac:dyDescent="0.25">
      <c r="E899" s="1" t="s">
        <v>19</v>
      </c>
      <c r="V899" s="17"/>
      <c r="AA899" s="1" t="s">
        <v>19</v>
      </c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 x14ac:dyDescent="0.25">
      <c r="V909" s="17"/>
    </row>
    <row r="910" spans="1:43" ht="15" customHeight="1" x14ac:dyDescent="0.4">
      <c r="F910" s="225" t="s">
        <v>30</v>
      </c>
      <c r="G910" s="225"/>
      <c r="H910" s="225"/>
      <c r="I910" s="208"/>
      <c r="J910" s="208"/>
      <c r="V910" s="17"/>
      <c r="AA910" s="225" t="s">
        <v>31</v>
      </c>
      <c r="AB910" s="225"/>
      <c r="AC910" s="225"/>
    </row>
    <row r="911" spans="1:43" ht="15" customHeight="1" x14ac:dyDescent="0.4">
      <c r="F911" s="225"/>
      <c r="G911" s="225"/>
      <c r="H911" s="225"/>
      <c r="I911" s="208"/>
      <c r="J911" s="208"/>
      <c r="V911" s="17"/>
      <c r="AA911" s="225"/>
      <c r="AB911" s="225"/>
      <c r="AC911" s="225"/>
    </row>
    <row r="912" spans="1:43" ht="23.25" x14ac:dyDescent="0.35">
      <c r="B912" s="24" t="s">
        <v>73</v>
      </c>
      <c r="V912" s="17"/>
      <c r="X912" s="22" t="s">
        <v>71</v>
      </c>
    </row>
    <row r="913" spans="2:41" ht="23.25" x14ac:dyDescent="0.35">
      <c r="B913" s="23" t="s">
        <v>130</v>
      </c>
      <c r="C913" s="20">
        <f>IF(X870="PAGADO",0,Y875)</f>
        <v>777.85</v>
      </c>
      <c r="E913" s="226" t="s">
        <v>355</v>
      </c>
      <c r="F913" s="226"/>
      <c r="G913" s="226"/>
      <c r="H913" s="226"/>
      <c r="V913" s="17"/>
      <c r="X913" s="23" t="s">
        <v>32</v>
      </c>
      <c r="Y913" s="20">
        <f>IF(B913="PAGADO",0,C918)</f>
        <v>0</v>
      </c>
      <c r="AA913" s="226" t="s">
        <v>79</v>
      </c>
      <c r="AB913" s="226"/>
      <c r="AC913" s="226"/>
      <c r="AD913" s="226"/>
    </row>
    <row r="914" spans="2:41" x14ac:dyDescent="0.25">
      <c r="B914" s="1" t="s">
        <v>0</v>
      </c>
      <c r="C914" s="19">
        <f>H929</f>
        <v>350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2070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 x14ac:dyDescent="0.25">
      <c r="C915" s="20"/>
      <c r="E915" s="4">
        <v>45174</v>
      </c>
      <c r="F915" s="3" t="s">
        <v>1664</v>
      </c>
      <c r="G915" s="3" t="s">
        <v>99</v>
      </c>
      <c r="H915" s="5">
        <v>350</v>
      </c>
      <c r="N915" s="3"/>
      <c r="O915" s="3"/>
      <c r="P915" s="3"/>
      <c r="Q915" s="3"/>
      <c r="R915" s="18"/>
      <c r="S915" s="3"/>
      <c r="V915" s="17"/>
      <c r="Y915" s="20"/>
      <c r="AA915" s="4">
        <v>45191</v>
      </c>
      <c r="AB915" s="3" t="s">
        <v>1222</v>
      </c>
      <c r="AC915" s="3" t="s">
        <v>152</v>
      </c>
      <c r="AD915" s="5">
        <v>240</v>
      </c>
      <c r="AJ915" s="25">
        <v>45252</v>
      </c>
      <c r="AK915" s="3" t="s">
        <v>110</v>
      </c>
      <c r="AL915" s="3"/>
      <c r="AM915" s="3"/>
      <c r="AN915" s="18">
        <v>2000</v>
      </c>
      <c r="AO915" s="3"/>
    </row>
    <row r="916" spans="2:41" x14ac:dyDescent="0.25">
      <c r="B916" s="1" t="s">
        <v>24</v>
      </c>
      <c r="C916" s="19">
        <f>IF(C913&gt;0,C913+C914,C914)</f>
        <v>1127.8499999999999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2070</v>
      </c>
      <c r="AA916" s="4">
        <v>45228</v>
      </c>
      <c r="AB916" s="3" t="s">
        <v>1222</v>
      </c>
      <c r="AC916" s="3" t="s">
        <v>200</v>
      </c>
      <c r="AD916" s="5">
        <v>210</v>
      </c>
      <c r="AJ916" s="3"/>
      <c r="AK916" s="3"/>
      <c r="AL916" s="3"/>
      <c r="AM916" s="3"/>
      <c r="AN916" s="18"/>
      <c r="AO916" s="3"/>
    </row>
    <row r="917" spans="2:41" x14ac:dyDescent="0.25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2198.0300000000002</v>
      </c>
      <c r="AA917" s="4">
        <v>45170</v>
      </c>
      <c r="AB917" s="3" t="s">
        <v>1171</v>
      </c>
      <c r="AC917" s="3" t="s">
        <v>200</v>
      </c>
      <c r="AD917" s="5">
        <v>130</v>
      </c>
      <c r="AJ917" s="3"/>
      <c r="AK917" s="3"/>
      <c r="AL917" s="3"/>
      <c r="AM917" s="3"/>
      <c r="AN917" s="18"/>
      <c r="AO917" s="3"/>
    </row>
    <row r="918" spans="2:41" x14ac:dyDescent="0.25">
      <c r="B918" s="6" t="s">
        <v>26</v>
      </c>
      <c r="C918" s="21">
        <f>C916-C917</f>
        <v>1127.8499999999999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-128.0300000000002</v>
      </c>
      <c r="AA918" s="4">
        <v>45224</v>
      </c>
      <c r="AB918" s="3" t="s">
        <v>199</v>
      </c>
      <c r="AC918" s="3" t="s">
        <v>203</v>
      </c>
      <c r="AD918" s="5">
        <v>580</v>
      </c>
      <c r="AJ918" s="3"/>
      <c r="AK918" s="3"/>
      <c r="AL918" s="3"/>
      <c r="AM918" s="3"/>
      <c r="AN918" s="18"/>
      <c r="AO918" s="3"/>
    </row>
    <row r="919" spans="2:41" ht="23.25" x14ac:dyDescent="0.3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28" t="str">
        <f>IF(Y918&lt;0,"NO PAGAR","COBRAR'")</f>
        <v>NO PAGAR</v>
      </c>
      <c r="Y919" s="228"/>
      <c r="AA919" s="4">
        <v>45226</v>
      </c>
      <c r="AB919" s="3" t="s">
        <v>199</v>
      </c>
      <c r="AC919" s="3" t="s">
        <v>152</v>
      </c>
      <c r="AD919" s="5">
        <v>200</v>
      </c>
      <c r="AJ919" s="3"/>
      <c r="AK919" s="3"/>
      <c r="AL919" s="3"/>
      <c r="AM919" s="3"/>
      <c r="AN919" s="18"/>
      <c r="AO919" s="3"/>
    </row>
    <row r="920" spans="2:41" ht="23.25" x14ac:dyDescent="0.35">
      <c r="B920" s="228" t="str">
        <f>IF(C918&lt;0,"NO PAGAR","COBRAR'")</f>
        <v>COBRAR'</v>
      </c>
      <c r="C920" s="228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>
        <v>45231</v>
      </c>
      <c r="AB920" s="3" t="s">
        <v>199</v>
      </c>
      <c r="AC920" s="3" t="s">
        <v>200</v>
      </c>
      <c r="AD920" s="5">
        <v>170</v>
      </c>
      <c r="AJ920" s="3"/>
      <c r="AK920" s="3"/>
      <c r="AL920" s="3"/>
      <c r="AM920" s="3"/>
      <c r="AN920" s="18"/>
      <c r="AO920" s="3"/>
    </row>
    <row r="921" spans="2:41" x14ac:dyDescent="0.25">
      <c r="B921" s="219" t="s">
        <v>9</v>
      </c>
      <c r="C921" s="2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9" t="s">
        <v>9</v>
      </c>
      <c r="Y921" s="220"/>
      <c r="AA921" s="4">
        <v>45176</v>
      </c>
      <c r="AB921" s="3" t="s">
        <v>1526</v>
      </c>
      <c r="AC921" s="3" t="s">
        <v>1552</v>
      </c>
      <c r="AD921" s="5">
        <v>250</v>
      </c>
      <c r="AJ921" s="3"/>
      <c r="AK921" s="3"/>
      <c r="AL921" s="3"/>
      <c r="AM921" s="3"/>
      <c r="AN921" s="18"/>
      <c r="AO921" s="3"/>
    </row>
    <row r="922" spans="2:41" x14ac:dyDescent="0.25">
      <c r="B922" s="9" t="str">
        <f>IF(Y875&lt;0,"SALDO ADELANTADO","SALDO A FAVOR '")</f>
        <v>SALDO A FAVOR '</v>
      </c>
      <c r="C922" s="10" t="b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 t="b">
        <f>IF(C918&lt;=0,C918*-1)</f>
        <v>0</v>
      </c>
      <c r="AA922" s="4">
        <v>45197</v>
      </c>
      <c r="AB922" s="3" t="s">
        <v>1526</v>
      </c>
      <c r="AC922" s="3" t="s">
        <v>1527</v>
      </c>
      <c r="AD922" s="5">
        <v>290</v>
      </c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2000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221" t="s">
        <v>7</v>
      </c>
      <c r="F929" s="222"/>
      <c r="G929" s="223"/>
      <c r="H929" s="5">
        <f>SUM(H915:H928)</f>
        <v>350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21" t="s">
        <v>7</v>
      </c>
      <c r="AB929" s="222"/>
      <c r="AC929" s="223"/>
      <c r="AD929" s="5">
        <f>SUM(AD915:AD928)</f>
        <v>2070</v>
      </c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198.03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N931" s="221" t="s">
        <v>7</v>
      </c>
      <c r="O931" s="222"/>
      <c r="P931" s="222"/>
      <c r="Q931" s="223"/>
      <c r="R931" s="18">
        <f>SUM(R915:R930)</f>
        <v>0</v>
      </c>
      <c r="S931" s="3"/>
      <c r="V931" s="17"/>
      <c r="X931" s="12"/>
      <c r="Y931" s="10"/>
      <c r="AJ931" s="221" t="s">
        <v>7</v>
      </c>
      <c r="AK931" s="222"/>
      <c r="AL931" s="222"/>
      <c r="AM931" s="223"/>
      <c r="AN931" s="18">
        <f>SUM(AN915:AN930)</f>
        <v>2000</v>
      </c>
      <c r="AO931" s="3"/>
    </row>
    <row r="932" spans="2:41" x14ac:dyDescent="0.25">
      <c r="B932" s="12"/>
      <c r="C932" s="10"/>
      <c r="V932" s="17"/>
      <c r="X932" s="12"/>
      <c r="Y932" s="10"/>
      <c r="AJ932" t="s">
        <v>550</v>
      </c>
      <c r="AK932" t="s">
        <v>1556</v>
      </c>
      <c r="AL932" s="209">
        <v>45233</v>
      </c>
      <c r="AM932" t="s">
        <v>464</v>
      </c>
      <c r="AN932" s="210">
        <v>66</v>
      </c>
    </row>
    <row r="933" spans="2:41" x14ac:dyDescent="0.25">
      <c r="B933" s="12"/>
      <c r="C933" s="10"/>
      <c r="V933" s="17"/>
      <c r="X933" s="12"/>
      <c r="Y933" s="10"/>
      <c r="AJ933" t="s">
        <v>550</v>
      </c>
      <c r="AK933" t="s">
        <v>1556</v>
      </c>
      <c r="AL933" s="209">
        <v>45238</v>
      </c>
      <c r="AM933" t="s">
        <v>464</v>
      </c>
      <c r="AN933" s="210">
        <v>84</v>
      </c>
    </row>
    <row r="934" spans="2:41" x14ac:dyDescent="0.25">
      <c r="B934" s="12"/>
      <c r="C934" s="10"/>
      <c r="E934" s="14"/>
      <c r="V934" s="17"/>
      <c r="X934" s="12"/>
      <c r="Y934" s="10"/>
      <c r="AA934" s="14"/>
      <c r="AJ934" t="s">
        <v>1702</v>
      </c>
      <c r="AK934" t="s">
        <v>1556</v>
      </c>
      <c r="AL934" s="209">
        <v>45240</v>
      </c>
      <c r="AM934" t="s">
        <v>464</v>
      </c>
      <c r="AN934" s="210">
        <v>48.03</v>
      </c>
    </row>
    <row r="935" spans="2:41" x14ac:dyDescent="0.25">
      <c r="B935" s="12"/>
      <c r="C935" s="10"/>
      <c r="V935" s="17"/>
      <c r="X935" s="12"/>
      <c r="Y935" s="10"/>
      <c r="AN935" s="116">
        <f>SUM(AN932:AN934)</f>
        <v>198.03</v>
      </c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2198.0300000000002</v>
      </c>
      <c r="Z937" t="s">
        <v>22</v>
      </c>
      <c r="AA937" t="s">
        <v>21</v>
      </c>
    </row>
    <row r="938" spans="2:41" x14ac:dyDescent="0.25">
      <c r="E938" s="1" t="s">
        <v>19</v>
      </c>
      <c r="V938" s="17"/>
      <c r="AA938" s="1" t="s">
        <v>19</v>
      </c>
    </row>
    <row r="939" spans="2:41" x14ac:dyDescent="0.25">
      <c r="V939" s="17"/>
    </row>
    <row r="940" spans="2:41" x14ac:dyDescent="0.25">
      <c r="V940" s="17"/>
    </row>
    <row r="941" spans="2:41" x14ac:dyDescent="0.25">
      <c r="V941" s="17"/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  <c r="AC951" s="224" t="s">
        <v>29</v>
      </c>
      <c r="AD951" s="224"/>
      <c r="AE951" s="224"/>
    </row>
    <row r="952" spans="2:41" ht="15" customHeight="1" x14ac:dyDescent="0.4">
      <c r="H952" s="225" t="s">
        <v>28</v>
      </c>
      <c r="I952" s="225"/>
      <c r="J952" s="208"/>
      <c r="V952" s="17"/>
      <c r="AC952" s="224"/>
      <c r="AD952" s="224"/>
      <c r="AE952" s="224"/>
    </row>
    <row r="953" spans="2:41" ht="15" customHeight="1" x14ac:dyDescent="0.4">
      <c r="H953" s="225"/>
      <c r="I953" s="225"/>
      <c r="J953" s="208"/>
      <c r="V953" s="17"/>
      <c r="AC953" s="224"/>
      <c r="AD953" s="224"/>
      <c r="AE953" s="224"/>
    </row>
    <row r="954" spans="2:41" ht="23.25" x14ac:dyDescent="0.35">
      <c r="B954" s="22" t="s">
        <v>72</v>
      </c>
      <c r="V954" s="17"/>
      <c r="X954" s="22" t="s">
        <v>74</v>
      </c>
    </row>
    <row r="955" spans="2:41" ht="23.25" x14ac:dyDescent="0.35">
      <c r="B955" s="23" t="s">
        <v>32</v>
      </c>
      <c r="C955" s="20">
        <f>IF(X913="PAGADO",0,Y918)</f>
        <v>-128.0300000000002</v>
      </c>
      <c r="E955" s="226" t="s">
        <v>355</v>
      </c>
      <c r="F955" s="226"/>
      <c r="G955" s="226"/>
      <c r="H955" s="226"/>
      <c r="V955" s="17"/>
      <c r="X955" s="23" t="s">
        <v>32</v>
      </c>
      <c r="Y955" s="20">
        <f>IF(B955="PAGADO",0,C960)</f>
        <v>-1103.2550000000001</v>
      </c>
      <c r="AA955" s="226" t="s">
        <v>543</v>
      </c>
      <c r="AB955" s="226"/>
      <c r="AC955" s="226"/>
      <c r="AD955" s="226"/>
    </row>
    <row r="956" spans="2:41" x14ac:dyDescent="0.25">
      <c r="B956" s="1" t="s">
        <v>0</v>
      </c>
      <c r="C956" s="19">
        <f>H971</f>
        <v>1230</v>
      </c>
      <c r="E956" s="2" t="s">
        <v>1</v>
      </c>
      <c r="F956" s="2" t="s">
        <v>2</v>
      </c>
      <c r="G956" s="2" t="s">
        <v>3</v>
      </c>
      <c r="H956" s="2" t="s">
        <v>4</v>
      </c>
      <c r="N956" s="2" t="s">
        <v>1</v>
      </c>
      <c r="O956" s="2" t="s">
        <v>5</v>
      </c>
      <c r="P956" s="2" t="s">
        <v>4</v>
      </c>
      <c r="Q956" s="2" t="s">
        <v>6</v>
      </c>
      <c r="R956" s="2" t="s">
        <v>7</v>
      </c>
      <c r="S956" s="3"/>
      <c r="V956" s="17"/>
      <c r="X956" s="1" t="s">
        <v>0</v>
      </c>
      <c r="Y956" s="19">
        <f>AD971</f>
        <v>610</v>
      </c>
      <c r="AA956" s="2" t="s">
        <v>1</v>
      </c>
      <c r="AB956" s="2" t="s">
        <v>2</v>
      </c>
      <c r="AC956" s="2" t="s">
        <v>3</v>
      </c>
      <c r="AD956" s="2" t="s">
        <v>4</v>
      </c>
      <c r="AJ956" s="2" t="s">
        <v>1</v>
      </c>
      <c r="AK956" s="2" t="s">
        <v>5</v>
      </c>
      <c r="AL956" s="2" t="s">
        <v>4</v>
      </c>
      <c r="AM956" s="2" t="s">
        <v>6</v>
      </c>
      <c r="AN956" s="2" t="s">
        <v>7</v>
      </c>
      <c r="AO956" s="3"/>
    </row>
    <row r="957" spans="2:41" x14ac:dyDescent="0.25">
      <c r="C957" s="20"/>
      <c r="E957" s="4">
        <v>45241</v>
      </c>
      <c r="F957" s="3" t="s">
        <v>199</v>
      </c>
      <c r="G957" s="3" t="s">
        <v>200</v>
      </c>
      <c r="H957" s="5">
        <v>170</v>
      </c>
      <c r="I957" t="s">
        <v>390</v>
      </c>
      <c r="N957" s="25">
        <v>45266</v>
      </c>
      <c r="O957" s="3" t="s">
        <v>110</v>
      </c>
      <c r="P957" s="3"/>
      <c r="Q957" s="3"/>
      <c r="R957" s="18">
        <v>1681.27</v>
      </c>
      <c r="S957" s="3"/>
      <c r="V957" s="17"/>
      <c r="Y957" s="20"/>
      <c r="AA957" s="4">
        <v>45219</v>
      </c>
      <c r="AB957" s="3" t="s">
        <v>1346</v>
      </c>
      <c r="AC957" s="3" t="s">
        <v>1776</v>
      </c>
      <c r="AD957" s="5">
        <v>120</v>
      </c>
      <c r="AJ957" s="25">
        <v>45273</v>
      </c>
      <c r="AK957" s="3" t="s">
        <v>314</v>
      </c>
      <c r="AL957" s="3"/>
      <c r="AM957" s="3">
        <v>1617</v>
      </c>
      <c r="AN957" s="18">
        <v>300</v>
      </c>
      <c r="AO957" s="3"/>
    </row>
    <row r="958" spans="2:41" x14ac:dyDescent="0.25">
      <c r="B958" s="1" t="s">
        <v>24</v>
      </c>
      <c r="C958" s="19">
        <f>IF(C955&gt;0,C955+C956,C956)</f>
        <v>1230</v>
      </c>
      <c r="E958" s="4">
        <v>45245</v>
      </c>
      <c r="F958" s="3" t="s">
        <v>199</v>
      </c>
      <c r="G958" s="3" t="s">
        <v>200</v>
      </c>
      <c r="H958" s="5">
        <v>170</v>
      </c>
      <c r="I958" t="s">
        <v>390</v>
      </c>
      <c r="N958" s="3"/>
      <c r="O958" s="3"/>
      <c r="P958" s="3"/>
      <c r="Q958" s="3"/>
      <c r="R958" s="18"/>
      <c r="S958" s="3"/>
      <c r="V958" s="17"/>
      <c r="X958" s="1" t="s">
        <v>24</v>
      </c>
      <c r="Y958" s="19">
        <f>IF(Y955&gt;0,Y955+Y956,Y956)</f>
        <v>610</v>
      </c>
      <c r="AA958" s="4">
        <v>45223</v>
      </c>
      <c r="AB958" s="3" t="s">
        <v>1346</v>
      </c>
      <c r="AC958" s="3" t="s">
        <v>1777</v>
      </c>
      <c r="AD958" s="5">
        <v>120</v>
      </c>
      <c r="AJ958" s="3"/>
      <c r="AK958" s="3"/>
      <c r="AL958" s="3"/>
      <c r="AM958" s="3"/>
      <c r="AN958" s="18"/>
      <c r="AO958" s="3"/>
    </row>
    <row r="959" spans="2:41" x14ac:dyDescent="0.25">
      <c r="B959" s="1" t="s">
        <v>9</v>
      </c>
      <c r="C959" s="20">
        <f>C982</f>
        <v>2333.2550000000001</v>
      </c>
      <c r="E959" s="4">
        <v>45247</v>
      </c>
      <c r="F959" s="3" t="s">
        <v>199</v>
      </c>
      <c r="G959" s="3" t="s">
        <v>200</v>
      </c>
      <c r="H959" s="5">
        <v>170</v>
      </c>
      <c r="I959" t="s">
        <v>390</v>
      </c>
      <c r="N959" s="3"/>
      <c r="O959" s="3"/>
      <c r="P959" s="3"/>
      <c r="Q959" s="3"/>
      <c r="R959" s="18"/>
      <c r="S959" s="3"/>
      <c r="V959" s="17"/>
      <c r="X959" s="1" t="s">
        <v>9</v>
      </c>
      <c r="Y959" s="20">
        <f>Y982</f>
        <v>1403.2550000000001</v>
      </c>
      <c r="AA959" s="4">
        <v>45198</v>
      </c>
      <c r="AB959" s="3" t="s">
        <v>1346</v>
      </c>
      <c r="AC959" s="3" t="s">
        <v>200</v>
      </c>
      <c r="AD959" s="5">
        <v>120</v>
      </c>
      <c r="AJ959" s="3"/>
      <c r="AK959" s="3"/>
      <c r="AL959" s="3"/>
      <c r="AM959" s="3"/>
      <c r="AN959" s="18"/>
      <c r="AO959" s="3"/>
    </row>
    <row r="960" spans="2:41" x14ac:dyDescent="0.25">
      <c r="B960" s="6" t="s">
        <v>25</v>
      </c>
      <c r="C960" s="21">
        <f>C958-C959</f>
        <v>-1103.2550000000001</v>
      </c>
      <c r="E960" s="4">
        <v>45265</v>
      </c>
      <c r="F960" s="3" t="s">
        <v>1759</v>
      </c>
      <c r="G960" s="3" t="s">
        <v>200</v>
      </c>
      <c r="H960" s="5">
        <v>150</v>
      </c>
      <c r="N960" s="3"/>
      <c r="O960" s="3"/>
      <c r="P960" s="3"/>
      <c r="Q960" s="3"/>
      <c r="R960" s="18"/>
      <c r="S960" s="3"/>
      <c r="V960" s="17"/>
      <c r="X960" s="6" t="s">
        <v>8</v>
      </c>
      <c r="Y960" s="21">
        <f>Y958-Y959</f>
        <v>-793.25500000000011</v>
      </c>
      <c r="AA960" s="4">
        <v>45222</v>
      </c>
      <c r="AB960" s="3" t="s">
        <v>516</v>
      </c>
      <c r="AC960" s="3" t="s">
        <v>260</v>
      </c>
      <c r="AD960" s="5">
        <v>250</v>
      </c>
      <c r="AJ960" s="3"/>
      <c r="AK960" s="3"/>
      <c r="AL960" s="3"/>
      <c r="AM960" s="3"/>
      <c r="AN960" s="18"/>
      <c r="AO960" s="3"/>
    </row>
    <row r="961" spans="2:41" ht="26.25" x14ac:dyDescent="0.4">
      <c r="B961" s="227" t="str">
        <f>IF(C960&lt;0,"NO PAGAR","COBRAR")</f>
        <v>NO PAGAR</v>
      </c>
      <c r="C961" s="227"/>
      <c r="E961" s="4">
        <v>45230</v>
      </c>
      <c r="F961" s="3" t="s">
        <v>1237</v>
      </c>
      <c r="G961" s="3" t="s">
        <v>1203</v>
      </c>
      <c r="H961" s="5">
        <v>140</v>
      </c>
      <c r="N961" s="3"/>
      <c r="O961" s="3"/>
      <c r="P961" s="3"/>
      <c r="Q961" s="3"/>
      <c r="R961" s="18"/>
      <c r="S961" s="3"/>
      <c r="V961" s="17"/>
      <c r="X961" s="227" t="str">
        <f>IF(Y960&lt;0,"NO PAGAR","COBRAR")</f>
        <v>NO PAGAR</v>
      </c>
      <c r="Y961" s="227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219" t="s">
        <v>9</v>
      </c>
      <c r="C962" s="220"/>
      <c r="E962" s="4">
        <v>45231</v>
      </c>
      <c r="F962" s="3" t="s">
        <v>1237</v>
      </c>
      <c r="G962" s="3" t="s">
        <v>1203</v>
      </c>
      <c r="H962" s="5">
        <v>140</v>
      </c>
      <c r="N962" s="3"/>
      <c r="O962" s="3"/>
      <c r="P962" s="3"/>
      <c r="Q962" s="3"/>
      <c r="R962" s="18"/>
      <c r="S962" s="3"/>
      <c r="V962" s="17"/>
      <c r="X962" s="219" t="s">
        <v>9</v>
      </c>
      <c r="Y962" s="2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9" t="str">
        <f>IF(C996&lt;0,"SALDO A FAVOR","SALDO ADELANTAD0'")</f>
        <v>SALDO ADELANTAD0'</v>
      </c>
      <c r="C963" s="10">
        <f>IF(Y918&lt;=0,Y918*-1)</f>
        <v>128.0300000000002</v>
      </c>
      <c r="E963" s="4">
        <v>45190</v>
      </c>
      <c r="F963" s="3" t="s">
        <v>1759</v>
      </c>
      <c r="G963" s="3" t="s">
        <v>200</v>
      </c>
      <c r="H963" s="5">
        <v>150</v>
      </c>
      <c r="N963" s="3"/>
      <c r="O963" s="3"/>
      <c r="P963" s="3"/>
      <c r="Q963" s="3"/>
      <c r="R963" s="18"/>
      <c r="S963" s="3"/>
      <c r="V963" s="17"/>
      <c r="X963" s="9" t="str">
        <f>IF(C960&lt;0,"SALDO ADELANTADO","SALDO A FAVOR'")</f>
        <v>SALDO ADELANTADO</v>
      </c>
      <c r="Y963" s="10">
        <f>IF(C960&lt;=0,C960*-1)</f>
        <v>1103.2550000000001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10</v>
      </c>
      <c r="C964" s="10">
        <f>R973</f>
        <v>1681.27</v>
      </c>
      <c r="E964" s="4">
        <v>45201</v>
      </c>
      <c r="F964" s="3" t="s">
        <v>1681</v>
      </c>
      <c r="G964" s="3" t="s">
        <v>200</v>
      </c>
      <c r="H964" s="5">
        <v>140</v>
      </c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AN973</f>
        <v>300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11</v>
      </c>
      <c r="C965" s="10">
        <v>150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14</v>
      </c>
      <c r="C968" s="10">
        <v>59.1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1763</v>
      </c>
      <c r="C970" s="10">
        <v>18.05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1751</v>
      </c>
      <c r="C971" s="10">
        <f>R980</f>
        <v>296.80499999999995</v>
      </c>
      <c r="E971" s="221" t="s">
        <v>7</v>
      </c>
      <c r="F971" s="222"/>
      <c r="G971" s="223"/>
      <c r="H971" s="5">
        <f>SUM(H957:H970)</f>
        <v>1230</v>
      </c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221" t="s">
        <v>7</v>
      </c>
      <c r="AB971" s="222"/>
      <c r="AC971" s="223"/>
      <c r="AD971" s="5">
        <f>SUM(AD957:AD970)</f>
        <v>610</v>
      </c>
      <c r="AJ971" s="3"/>
      <c r="AK971" s="3"/>
      <c r="AL971" s="3"/>
      <c r="AM971" s="3"/>
      <c r="AN971" s="18"/>
      <c r="AO971" s="3"/>
    </row>
    <row r="972" spans="2:41" x14ac:dyDescent="0.25">
      <c r="B972" s="12"/>
      <c r="C972" s="10"/>
      <c r="E972" s="13"/>
      <c r="F972" s="13"/>
      <c r="G972" s="13"/>
      <c r="N972" s="3"/>
      <c r="O972" s="3"/>
      <c r="P972" s="3"/>
      <c r="Q972" s="3"/>
      <c r="R972" s="18"/>
      <c r="S972" s="3"/>
      <c r="V972" s="17"/>
      <c r="X972" s="12"/>
      <c r="Y972" s="10"/>
      <c r="AA972" s="13"/>
      <c r="AB972" s="13"/>
      <c r="AC972" s="13"/>
      <c r="AJ972" s="3"/>
      <c r="AK972" s="3"/>
      <c r="AL972" s="3"/>
      <c r="AM972" s="3"/>
      <c r="AN972" s="18"/>
      <c r="AO972" s="3"/>
    </row>
    <row r="973" spans="2:41" x14ac:dyDescent="0.25">
      <c r="B973" s="12"/>
      <c r="C973" s="10"/>
      <c r="N973" s="221" t="s">
        <v>7</v>
      </c>
      <c r="O973" s="222"/>
      <c r="P973" s="222"/>
      <c r="Q973" s="223"/>
      <c r="R973" s="18">
        <f>SUM(R957:R972)</f>
        <v>1681.27</v>
      </c>
      <c r="S973" s="3"/>
      <c r="V973" s="17"/>
      <c r="X973" s="12"/>
      <c r="Y973" s="10"/>
      <c r="AJ973" s="221" t="s">
        <v>7</v>
      </c>
      <c r="AK973" s="222"/>
      <c r="AL973" s="222"/>
      <c r="AM973" s="223"/>
      <c r="AN973" s="18">
        <f>SUM(AN957:AN972)</f>
        <v>300</v>
      </c>
      <c r="AO973" s="3"/>
    </row>
    <row r="974" spans="2:41" x14ac:dyDescent="0.25">
      <c r="B974" s="12"/>
      <c r="C974" s="10"/>
      <c r="N974" t="s">
        <v>1556</v>
      </c>
      <c r="O974" t="s">
        <v>1734</v>
      </c>
      <c r="P974" t="s">
        <v>464</v>
      </c>
      <c r="Q974" t="s">
        <v>474</v>
      </c>
      <c r="R974" s="210">
        <v>69</v>
      </c>
      <c r="S974">
        <v>39.426000000000002</v>
      </c>
      <c r="V974" s="17"/>
      <c r="X974" s="12"/>
      <c r="Y974" s="10"/>
    </row>
    <row r="975" spans="2:41" x14ac:dyDescent="0.25">
      <c r="B975" s="12"/>
      <c r="C975" s="10"/>
      <c r="N975" t="s">
        <v>1556</v>
      </c>
      <c r="O975" t="s">
        <v>1739</v>
      </c>
      <c r="P975" t="s">
        <v>464</v>
      </c>
      <c r="Q975" t="s">
        <v>474</v>
      </c>
      <c r="R975" s="210">
        <v>59</v>
      </c>
      <c r="S975">
        <v>33.713999999999999</v>
      </c>
      <c r="V975" s="17"/>
      <c r="X975" s="12"/>
      <c r="Y975" s="10"/>
    </row>
    <row r="976" spans="2:41" x14ac:dyDescent="0.25">
      <c r="B976" s="12"/>
      <c r="C976" s="10"/>
      <c r="E976" s="14"/>
      <c r="N976" t="s">
        <v>1556</v>
      </c>
      <c r="O976" t="s">
        <v>1739</v>
      </c>
      <c r="P976" t="s">
        <v>464</v>
      </c>
      <c r="Q976" t="s">
        <v>474</v>
      </c>
      <c r="R976" s="210">
        <v>40.003</v>
      </c>
      <c r="S976">
        <v>22.859000000000002</v>
      </c>
      <c r="V976" s="17"/>
      <c r="X976" s="12"/>
      <c r="Y976" s="10"/>
      <c r="AA976" s="14"/>
    </row>
    <row r="977" spans="1:43" x14ac:dyDescent="0.25">
      <c r="B977" s="12"/>
      <c r="C977" s="10"/>
      <c r="V977" s="17"/>
      <c r="X977" s="12"/>
      <c r="Y977" s="10"/>
    </row>
    <row r="978" spans="1:43" x14ac:dyDescent="0.25">
      <c r="B978" s="12"/>
      <c r="C978" s="10"/>
      <c r="N978" t="s">
        <v>1556</v>
      </c>
      <c r="O978" t="s">
        <v>1743</v>
      </c>
      <c r="P978" t="s">
        <v>464</v>
      </c>
      <c r="Q978" t="s">
        <v>474</v>
      </c>
      <c r="R978" s="210">
        <v>67.010000000000005</v>
      </c>
      <c r="S978">
        <v>38.289000000000001</v>
      </c>
      <c r="V978" s="17"/>
      <c r="X978" s="12"/>
      <c r="Y978" s="10"/>
    </row>
    <row r="979" spans="1:43" x14ac:dyDescent="0.25">
      <c r="B979" s="12"/>
      <c r="C979" s="10"/>
      <c r="N979" t="s">
        <v>1556</v>
      </c>
      <c r="O979" t="s">
        <v>1746</v>
      </c>
      <c r="P979" t="s">
        <v>464</v>
      </c>
      <c r="Q979" t="s">
        <v>474</v>
      </c>
      <c r="R979" s="210">
        <v>61.792000000000002</v>
      </c>
      <c r="S979">
        <v>35.31</v>
      </c>
      <c r="V979" s="17"/>
      <c r="X979" s="12"/>
      <c r="Y979" s="10"/>
    </row>
    <row r="980" spans="1:43" x14ac:dyDescent="0.25">
      <c r="B980" s="12"/>
      <c r="C980" s="10"/>
      <c r="R980" s="116">
        <f>SUM(R974:R979)</f>
        <v>296.80499999999995</v>
      </c>
      <c r="V980" s="17"/>
      <c r="X980" s="12"/>
      <c r="Y980" s="10"/>
    </row>
    <row r="981" spans="1:43" x14ac:dyDescent="0.25">
      <c r="B981" s="11"/>
      <c r="C981" s="10"/>
      <c r="F981" t="s">
        <v>22</v>
      </c>
      <c r="G981" t="s">
        <v>21</v>
      </c>
      <c r="V981" s="17"/>
      <c r="X981" s="11"/>
      <c r="Y981" s="10"/>
      <c r="AA981" t="s">
        <v>22</v>
      </c>
      <c r="AB981" t="s">
        <v>21</v>
      </c>
    </row>
    <row r="982" spans="1:43" x14ac:dyDescent="0.25">
      <c r="B982" s="15" t="s">
        <v>18</v>
      </c>
      <c r="C982" s="16">
        <f>SUM(C963:C981)</f>
        <v>2333.2550000000001</v>
      </c>
      <c r="G982" s="1" t="s">
        <v>19</v>
      </c>
      <c r="V982" s="17"/>
      <c r="X982" s="15" t="s">
        <v>18</v>
      </c>
      <c r="Y982" s="16">
        <f>SUM(Y963:Y981)</f>
        <v>1403.2550000000001</v>
      </c>
      <c r="AB982" s="1" t="s">
        <v>19</v>
      </c>
    </row>
    <row r="983" spans="1:43" x14ac:dyDescent="0.25">
      <c r="V983" s="17"/>
    </row>
    <row r="984" spans="1:43" x14ac:dyDescent="0.25">
      <c r="V984" s="17"/>
      <c r="AA984" s="1"/>
    </row>
    <row r="985" spans="1:43" x14ac:dyDescent="0.25">
      <c r="V985" s="17"/>
    </row>
    <row r="986" spans="1:43" x14ac:dyDescent="0.25">
      <c r="V986" s="17"/>
    </row>
    <row r="987" spans="1:43" x14ac:dyDescent="0.25">
      <c r="V987" s="17"/>
    </row>
    <row r="988" spans="1:43" x14ac:dyDescent="0.25">
      <c r="V988" s="17"/>
    </row>
    <row r="989" spans="1:43" x14ac:dyDescent="0.25">
      <c r="V989" s="17"/>
    </row>
    <row r="990" spans="1:43" x14ac:dyDescent="0.25">
      <c r="V990" s="17"/>
    </row>
    <row r="991" spans="1:43" x14ac:dyDescent="0.25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 x14ac:dyDescent="0.25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1:43" x14ac:dyDescent="0.25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 x14ac:dyDescent="0.25">
      <c r="V994" s="17"/>
    </row>
    <row r="995" spans="1:43" x14ac:dyDescent="0.25">
      <c r="H995" s="225" t="s">
        <v>30</v>
      </c>
      <c r="I995" s="225"/>
      <c r="J995" s="225"/>
      <c r="V995" s="17"/>
      <c r="AA995" s="225" t="s">
        <v>31</v>
      </c>
      <c r="AB995" s="225"/>
      <c r="AC995" s="225"/>
    </row>
    <row r="996" spans="1:43" x14ac:dyDescent="0.25">
      <c r="H996" s="225"/>
      <c r="I996" s="225"/>
      <c r="J996" s="225"/>
      <c r="V996" s="17"/>
      <c r="AA996" s="225"/>
      <c r="AB996" s="225"/>
      <c r="AC996" s="225"/>
    </row>
    <row r="997" spans="1:43" x14ac:dyDescent="0.25">
      <c r="V997" s="17"/>
    </row>
    <row r="998" spans="1:43" x14ac:dyDescent="0.25">
      <c r="V998" s="17"/>
    </row>
    <row r="999" spans="1:43" ht="23.25" x14ac:dyDescent="0.35">
      <c r="B999" s="24" t="s">
        <v>72</v>
      </c>
      <c r="V999" s="17"/>
      <c r="X999" s="22" t="s">
        <v>72</v>
      </c>
    </row>
    <row r="1000" spans="1:43" ht="23.25" x14ac:dyDescent="0.35">
      <c r="B1000" s="23" t="s">
        <v>32</v>
      </c>
      <c r="C1000" s="20">
        <f>IF(X955="PAGADO",0,Y960)</f>
        <v>-793.25500000000011</v>
      </c>
      <c r="E1000" s="226" t="s">
        <v>355</v>
      </c>
      <c r="F1000" s="226"/>
      <c r="G1000" s="226"/>
      <c r="H1000" s="226"/>
      <c r="V1000" s="17"/>
      <c r="X1000" s="23" t="s">
        <v>32</v>
      </c>
      <c r="Y1000" s="20">
        <f>IF(B1800="PAGADO",0,C1005)</f>
        <v>-10.34900000000016</v>
      </c>
      <c r="AA1000" s="226" t="s">
        <v>355</v>
      </c>
      <c r="AB1000" s="226"/>
      <c r="AC1000" s="226"/>
      <c r="AD1000" s="226"/>
    </row>
    <row r="1001" spans="1:43" x14ac:dyDescent="0.25">
      <c r="B1001" s="1" t="s">
        <v>0</v>
      </c>
      <c r="C1001" s="19">
        <f>H1016</f>
        <v>1160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810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1:43" x14ac:dyDescent="0.25">
      <c r="C1002" s="20"/>
      <c r="E1002" s="4">
        <v>45258</v>
      </c>
      <c r="F1002" s="3" t="s">
        <v>199</v>
      </c>
      <c r="G1002" s="3" t="s">
        <v>200</v>
      </c>
      <c r="H1002" s="5">
        <v>170</v>
      </c>
      <c r="N1002" s="3"/>
      <c r="O1002" s="3"/>
      <c r="P1002" s="3"/>
      <c r="Q1002" s="3"/>
      <c r="R1002" s="18"/>
      <c r="S1002" s="3"/>
      <c r="V1002" s="17"/>
      <c r="Y1002" s="20"/>
      <c r="AA1002" s="4">
        <v>45238</v>
      </c>
      <c r="AB1002" s="3" t="s">
        <v>1813</v>
      </c>
      <c r="AC1002" s="3" t="s">
        <v>1208</v>
      </c>
      <c r="AD1002" s="5">
        <v>365</v>
      </c>
      <c r="AJ1002" s="25">
        <v>45286</v>
      </c>
      <c r="AK1002" s="3" t="s">
        <v>110</v>
      </c>
      <c r="AL1002" s="3">
        <v>1799.65</v>
      </c>
      <c r="AM1002" s="3">
        <v>139</v>
      </c>
      <c r="AN1002" s="18">
        <v>1799.65</v>
      </c>
      <c r="AO1002" s="3"/>
    </row>
    <row r="1003" spans="1:43" x14ac:dyDescent="0.25">
      <c r="B1003" s="1" t="s">
        <v>24</v>
      </c>
      <c r="C1003" s="19">
        <f>IF(C1000&gt;0,C1000+C1001,C1001)</f>
        <v>1160</v>
      </c>
      <c r="E1003" s="4">
        <v>45259</v>
      </c>
      <c r="F1003" s="3" t="s">
        <v>199</v>
      </c>
      <c r="G1003" s="3" t="s">
        <v>203</v>
      </c>
      <c r="H1003" s="5">
        <v>580</v>
      </c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810</v>
      </c>
      <c r="AA1003" s="4">
        <v>45239</v>
      </c>
      <c r="AB1003" s="3" t="s">
        <v>1526</v>
      </c>
      <c r="AC1003" s="3" t="s">
        <v>1814</v>
      </c>
      <c r="AD1003" s="5">
        <v>235</v>
      </c>
      <c r="AJ1003" s="3"/>
      <c r="AK1003" s="3"/>
      <c r="AL1003" s="3"/>
      <c r="AM1003" s="3"/>
      <c r="AN1003" s="18"/>
      <c r="AO1003" s="3"/>
    </row>
    <row r="1004" spans="1:43" x14ac:dyDescent="0.25">
      <c r="B1004" s="1" t="s">
        <v>9</v>
      </c>
      <c r="C1004" s="20">
        <f>C1028</f>
        <v>1170.3490000000002</v>
      </c>
      <c r="E1004" s="4">
        <v>45210</v>
      </c>
      <c r="F1004" s="3" t="s">
        <v>1700</v>
      </c>
      <c r="G1004" s="3" t="s">
        <v>200</v>
      </c>
      <c r="H1004" s="5">
        <v>130</v>
      </c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Y1028</f>
        <v>1809.9990000000003</v>
      </c>
      <c r="AA1004" s="4">
        <v>45240</v>
      </c>
      <c r="AB1004" s="3" t="s">
        <v>1222</v>
      </c>
      <c r="AC1004" s="3" t="s">
        <v>200</v>
      </c>
      <c r="AD1004" s="5">
        <v>210</v>
      </c>
      <c r="AJ1004" s="3"/>
      <c r="AK1004" s="3"/>
      <c r="AL1004" s="3"/>
      <c r="AM1004" s="3"/>
      <c r="AN1004" s="18"/>
      <c r="AO1004" s="3"/>
    </row>
    <row r="1005" spans="1:43" x14ac:dyDescent="0.25">
      <c r="B1005" s="6" t="s">
        <v>26</v>
      </c>
      <c r="C1005" s="21">
        <f>C1003-C1004</f>
        <v>-10.34900000000016</v>
      </c>
      <c r="E1005" s="4">
        <v>45223</v>
      </c>
      <c r="F1005" s="3" t="s">
        <v>1664</v>
      </c>
      <c r="G1005" s="3" t="s">
        <v>1799</v>
      </c>
      <c r="H1005" s="5">
        <v>280</v>
      </c>
      <c r="N1005" s="3"/>
      <c r="O1005" s="3"/>
      <c r="P1005" s="3"/>
      <c r="Q1005" s="3"/>
      <c r="R1005" s="18"/>
      <c r="S1005" s="3"/>
      <c r="V1005" s="17"/>
      <c r="X1005" s="6" t="s">
        <v>27</v>
      </c>
      <c r="Y1005" s="21">
        <f>Y1003-Y1004</f>
        <v>-999.99900000000025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ht="23.25" x14ac:dyDescent="0.35">
      <c r="B1006" s="6"/>
      <c r="C1006" s="7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228" t="str">
        <f>IF(Y1005&lt;0,"NO PAGAR","COBRAR'")</f>
        <v>NO PAGAR</v>
      </c>
      <c r="Y1006" s="22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ht="23.25" x14ac:dyDescent="0.35">
      <c r="B1007" s="228" t="str">
        <f>IF(C1005&lt;0,"NO PAGAR","COBRAR'")</f>
        <v>NO PAGAR</v>
      </c>
      <c r="C1007" s="228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/>
      <c r="Y1007" s="8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219" t="s">
        <v>9</v>
      </c>
      <c r="C1008" s="22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19" t="s">
        <v>9</v>
      </c>
      <c r="Y1008" s="22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9" t="str">
        <f>IF(Y960&lt;0,"SALDO ADELANTADO","SALDO A FAVOR '")</f>
        <v>SALDO ADELANTADO</v>
      </c>
      <c r="C1009" s="10">
        <f>IF(Y960&lt;=0,Y960*-1)</f>
        <v>793.25500000000011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9" t="str">
        <f>IF(C1005&lt;0,"SALDO ADELANTADO","SALDO A FAVOR'")</f>
        <v>SALDO ADELANTADO</v>
      </c>
      <c r="Y1009" s="10">
        <f>IF(C1005&lt;=0,C1005*-1)</f>
        <v>10.34900000000016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10</v>
      </c>
      <c r="C1010" s="10">
        <f>R1018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10</v>
      </c>
      <c r="Y1010" s="10">
        <f>AN1018</f>
        <v>1799.65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11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11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12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12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13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13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14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14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15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15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16</v>
      </c>
      <c r="C1016" s="10"/>
      <c r="E1016" s="221" t="s">
        <v>7</v>
      </c>
      <c r="F1016" s="222"/>
      <c r="G1016" s="223"/>
      <c r="H1016" s="5">
        <f>SUM(H1002:H1015)</f>
        <v>1160</v>
      </c>
      <c r="N1016" s="3"/>
      <c r="O1016" s="3"/>
      <c r="P1016" s="3"/>
      <c r="Q1016" s="3"/>
      <c r="R1016" s="18"/>
      <c r="S1016" s="3"/>
      <c r="V1016" s="17"/>
      <c r="X1016" s="11" t="s">
        <v>16</v>
      </c>
      <c r="Y1016" s="10"/>
      <c r="AA1016" s="221" t="s">
        <v>7</v>
      </c>
      <c r="AB1016" s="222"/>
      <c r="AC1016" s="223"/>
      <c r="AD1016" s="5">
        <f>SUM(AD1002:AD1015)</f>
        <v>810</v>
      </c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1798</v>
      </c>
      <c r="C1017" s="10">
        <f>Q1025</f>
        <v>377.09400000000005</v>
      </c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1" t="s">
        <v>17</v>
      </c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 x14ac:dyDescent="0.25">
      <c r="B1018" s="12"/>
      <c r="C1018" s="10"/>
      <c r="N1018" s="221" t="s">
        <v>7</v>
      </c>
      <c r="O1018" s="222"/>
      <c r="P1018" s="222"/>
      <c r="Q1018" s="223"/>
      <c r="R1018" s="18">
        <f>SUM(R1002:R1017)</f>
        <v>0</v>
      </c>
      <c r="S1018" s="3"/>
      <c r="V1018" s="17"/>
      <c r="X1018" s="12"/>
      <c r="Y1018" s="10"/>
      <c r="AJ1018" s="221" t="s">
        <v>7</v>
      </c>
      <c r="AK1018" s="222"/>
      <c r="AL1018" s="222"/>
      <c r="AM1018" s="223"/>
      <c r="AN1018" s="18">
        <f>SUM(AN1002:AN1017)</f>
        <v>1799.65</v>
      </c>
      <c r="AO1018" s="3"/>
    </row>
    <row r="1019" spans="2:41" x14ac:dyDescent="0.25">
      <c r="B1019" s="12"/>
      <c r="C1019" s="10"/>
      <c r="N1019" t="s">
        <v>1556</v>
      </c>
      <c r="O1019" s="196">
        <v>44938</v>
      </c>
      <c r="P1019" t="s">
        <v>464</v>
      </c>
      <c r="Q1019">
        <v>78</v>
      </c>
      <c r="R1019">
        <v>44.569000000000003</v>
      </c>
      <c r="V1019" s="17"/>
      <c r="X1019" s="12"/>
      <c r="Y1019" s="10"/>
    </row>
    <row r="1020" spans="2:41" x14ac:dyDescent="0.25">
      <c r="B1020" s="12"/>
      <c r="C1020" s="10"/>
      <c r="N1020" t="s">
        <v>1556</v>
      </c>
      <c r="O1020" s="196">
        <v>45089</v>
      </c>
      <c r="P1020" t="s">
        <v>464</v>
      </c>
      <c r="Q1020">
        <v>74</v>
      </c>
      <c r="R1020">
        <v>42.286000000000001</v>
      </c>
      <c r="V1020" s="17"/>
      <c r="X1020" s="12"/>
      <c r="Y1020" s="10"/>
    </row>
    <row r="1021" spans="2:41" x14ac:dyDescent="0.25">
      <c r="B1021" s="12"/>
      <c r="C1021" s="10"/>
      <c r="E1021" s="14"/>
      <c r="N1021" t="s">
        <v>1556</v>
      </c>
      <c r="O1021" s="196">
        <v>45119</v>
      </c>
      <c r="P1021" t="s">
        <v>464</v>
      </c>
      <c r="Q1021">
        <v>52.838000000000001</v>
      </c>
      <c r="R1021">
        <v>30.193000000000001</v>
      </c>
      <c r="V1021" s="17"/>
      <c r="X1021" s="12"/>
      <c r="Y1021" s="10"/>
      <c r="AA1021" s="14"/>
    </row>
    <row r="1022" spans="2:41" x14ac:dyDescent="0.25">
      <c r="B1022" s="12"/>
      <c r="C1022" s="10"/>
      <c r="N1022" t="s">
        <v>1556</v>
      </c>
      <c r="O1022" s="196">
        <v>45211</v>
      </c>
      <c r="P1022" t="s">
        <v>464</v>
      </c>
      <c r="Q1022">
        <v>54.27</v>
      </c>
      <c r="R1022">
        <v>31.013999999999999</v>
      </c>
      <c r="V1022" s="17"/>
      <c r="X1022" s="12"/>
      <c r="Y1022" s="10"/>
    </row>
    <row r="1023" spans="2:41" x14ac:dyDescent="0.25">
      <c r="B1023" s="12"/>
      <c r="C1023" s="10"/>
      <c r="N1023" t="s">
        <v>1556</v>
      </c>
      <c r="O1023" t="s">
        <v>1796</v>
      </c>
      <c r="P1023" t="s">
        <v>464</v>
      </c>
      <c r="Q1023">
        <v>65.006</v>
      </c>
      <c r="R1023">
        <v>37.146000000000001</v>
      </c>
      <c r="V1023" s="17"/>
      <c r="X1023" s="12"/>
      <c r="Y1023" s="10"/>
    </row>
    <row r="1024" spans="2:41" x14ac:dyDescent="0.25">
      <c r="B1024" s="12"/>
      <c r="C1024" s="10"/>
      <c r="N1024" t="s">
        <v>1556</v>
      </c>
      <c r="O1024" t="s">
        <v>1795</v>
      </c>
      <c r="P1024" t="s">
        <v>464</v>
      </c>
      <c r="Q1024">
        <v>52.98</v>
      </c>
      <c r="R1024">
        <v>30.274999999999999</v>
      </c>
      <c r="V1024" s="17"/>
      <c r="X1024" s="12"/>
      <c r="Y1024" s="10"/>
    </row>
    <row r="1025" spans="2:27" x14ac:dyDescent="0.25">
      <c r="B1025" s="12"/>
      <c r="C1025" s="10"/>
      <c r="Q1025" s="1">
        <f>SUM(Q1019:Q1024)</f>
        <v>377.09400000000005</v>
      </c>
      <c r="V1025" s="17"/>
      <c r="X1025" s="12"/>
      <c r="Y1025" s="10"/>
    </row>
    <row r="1026" spans="2:27" x14ac:dyDescent="0.25">
      <c r="B1026" s="12"/>
      <c r="C1026" s="10"/>
      <c r="V1026" s="17"/>
      <c r="X1026" s="12"/>
      <c r="Y1026" s="10"/>
    </row>
    <row r="1027" spans="2:27" x14ac:dyDescent="0.25">
      <c r="B1027" s="11"/>
      <c r="C1027" s="10"/>
      <c r="V1027" s="17"/>
      <c r="X1027" s="11"/>
      <c r="Y1027" s="10"/>
    </row>
    <row r="1028" spans="2:27" x14ac:dyDescent="0.25">
      <c r="B1028" s="15" t="s">
        <v>18</v>
      </c>
      <c r="C1028" s="16">
        <f>SUM(C1009:C1027)</f>
        <v>1170.3490000000002</v>
      </c>
      <c r="D1028" t="s">
        <v>22</v>
      </c>
      <c r="E1028" t="s">
        <v>21</v>
      </c>
      <c r="V1028" s="17"/>
      <c r="X1028" s="15" t="s">
        <v>18</v>
      </c>
      <c r="Y1028" s="16">
        <f>SUM(Y1009:Y1027)</f>
        <v>1809.9990000000003</v>
      </c>
      <c r="Z1028" t="s">
        <v>22</v>
      </c>
      <c r="AA1028" t="s">
        <v>21</v>
      </c>
    </row>
    <row r="1029" spans="2:27" x14ac:dyDescent="0.25">
      <c r="E1029" s="1" t="s">
        <v>19</v>
      </c>
      <c r="V1029" s="17"/>
      <c r="AA1029" s="1" t="s">
        <v>19</v>
      </c>
    </row>
    <row r="1030" spans="2:27" x14ac:dyDescent="0.25">
      <c r="V1030" s="17"/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</sheetData>
  <mergeCells count="293">
    <mergeCell ref="E971:G971"/>
    <mergeCell ref="AA971:AC971"/>
    <mergeCell ref="N973:Q973"/>
    <mergeCell ref="AJ973:AM973"/>
    <mergeCell ref="H995:J996"/>
    <mergeCell ref="AA995:AC996"/>
    <mergeCell ref="E955:H955"/>
    <mergeCell ref="AA955:AD955"/>
    <mergeCell ref="B961:C961"/>
    <mergeCell ref="X961:Y961"/>
    <mergeCell ref="B962:C962"/>
    <mergeCell ref="X962:Y962"/>
    <mergeCell ref="E1016:G1016"/>
    <mergeCell ref="AA1016:AC1016"/>
    <mergeCell ref="N1018:Q1018"/>
    <mergeCell ref="AJ1018:AM1018"/>
    <mergeCell ref="E1000:H1000"/>
    <mergeCell ref="AA1000:AD1000"/>
    <mergeCell ref="X1006:Y1006"/>
    <mergeCell ref="B1007:C1007"/>
    <mergeCell ref="B1008:C1008"/>
    <mergeCell ref="X1008:Y1008"/>
    <mergeCell ref="AA929:AC929"/>
    <mergeCell ref="N931:Q931"/>
    <mergeCell ref="AJ931:AM931"/>
    <mergeCell ref="AC951:AE953"/>
    <mergeCell ref="E913:H913"/>
    <mergeCell ref="AA913:AD913"/>
    <mergeCell ref="X919:Y919"/>
    <mergeCell ref="B920:C920"/>
    <mergeCell ref="B921:C921"/>
    <mergeCell ref="X921:Y921"/>
    <mergeCell ref="E929:G929"/>
    <mergeCell ref="H952:I953"/>
    <mergeCell ref="E886:G886"/>
    <mergeCell ref="AA886:AC886"/>
    <mergeCell ref="N888:Q888"/>
    <mergeCell ref="AJ888:AM888"/>
    <mergeCell ref="AA910:AC911"/>
    <mergeCell ref="E870:H870"/>
    <mergeCell ref="AA870:AD870"/>
    <mergeCell ref="B876:C876"/>
    <mergeCell ref="X876:Y876"/>
    <mergeCell ref="B877:C877"/>
    <mergeCell ref="X877:Y877"/>
    <mergeCell ref="F910:H911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topLeftCell="Y996" zoomScale="89" zoomScaleNormal="89" workbookViewId="0">
      <selection activeCell="AB1008" sqref="AB1008"/>
    </sheetView>
  </sheetViews>
  <sheetFormatPr baseColWidth="10" defaultColWidth="11.42578125" defaultRowHeight="15" x14ac:dyDescent="0.25"/>
  <cols>
    <col min="1" max="1" width="3.7109375" customWidth="1"/>
    <col min="2" max="2" width="30.4257812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17.4257812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5" t="s">
        <v>28</v>
      </c>
      <c r="I3" s="225"/>
      <c r="J3" s="225"/>
      <c r="V3" s="17"/>
      <c r="AC3" s="224"/>
      <c r="AD3" s="224"/>
      <c r="AE3" s="224"/>
    </row>
    <row r="4" spans="2:41" x14ac:dyDescent="0.25">
      <c r="H4" s="225"/>
      <c r="I4" s="225"/>
      <c r="J4" s="225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6" t="s">
        <v>62</v>
      </c>
      <c r="F8" s="226"/>
      <c r="G8" s="226"/>
      <c r="H8" s="226"/>
      <c r="O8" s="237" t="s">
        <v>188</v>
      </c>
      <c r="P8" s="237"/>
      <c r="Q8" s="237"/>
      <c r="V8" s="17"/>
      <c r="X8" s="23" t="s">
        <v>156</v>
      </c>
      <c r="Y8" s="20">
        <f>IF(B8="PAGADO",0,C13)</f>
        <v>212.35000000000002</v>
      </c>
      <c r="AA8" s="226" t="s">
        <v>142</v>
      </c>
      <c r="AB8" s="226"/>
      <c r="AC8" s="226"/>
      <c r="AD8" s="226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COBRAR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COBRAR</v>
      </c>
      <c r="Y14" s="227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221" t="s">
        <v>7</v>
      </c>
      <c r="AB24" s="222"/>
      <c r="AC24" s="223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282.64999999999998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5" t="s">
        <v>30</v>
      </c>
      <c r="I48" s="225"/>
      <c r="J48" s="225"/>
      <c r="V48" s="17"/>
      <c r="AA48" s="225" t="s">
        <v>31</v>
      </c>
      <c r="AB48" s="225"/>
      <c r="AC48" s="225"/>
    </row>
    <row r="49" spans="2:41" x14ac:dyDescent="0.25">
      <c r="H49" s="225"/>
      <c r="I49" s="225"/>
      <c r="J49" s="225"/>
      <c r="V49" s="17"/>
      <c r="AA49" s="225"/>
      <c r="AB49" s="225"/>
      <c r="AC49" s="22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26" t="s">
        <v>142</v>
      </c>
      <c r="F53" s="226"/>
      <c r="G53" s="226"/>
      <c r="H53" s="226"/>
      <c r="V53" s="17"/>
      <c r="X53" s="23" t="s">
        <v>32</v>
      </c>
      <c r="Y53" s="20">
        <f>IF(B53="PAGADO",0,C58)</f>
        <v>142.09</v>
      </c>
      <c r="AA53" s="226" t="s">
        <v>253</v>
      </c>
      <c r="AB53" s="226"/>
      <c r="AC53" s="226"/>
      <c r="AD53" s="226"/>
    </row>
    <row r="54" spans="2:41" x14ac:dyDescent="0.25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8" t="str">
        <f>IF(Y58&lt;0,"NO PAGAR","COBRAR'")</f>
        <v>COBRAR'</v>
      </c>
      <c r="Y59" s="22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8" t="str">
        <f>IF(C58&lt;0,"NO PAGAR","COBRAR'")</f>
        <v>COBRAR'</v>
      </c>
      <c r="C60" s="22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218</v>
      </c>
      <c r="C69" s="10">
        <v>17.91</v>
      </c>
      <c r="E69" s="221" t="s">
        <v>7</v>
      </c>
      <c r="F69" s="222"/>
      <c r="G69" s="223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  <c r="AC99" s="224" t="s">
        <v>29</v>
      </c>
      <c r="AD99" s="224"/>
      <c r="AE99" s="224"/>
    </row>
    <row r="100" spans="2:41" x14ac:dyDescent="0.25">
      <c r="H100" s="225" t="s">
        <v>28</v>
      </c>
      <c r="I100" s="225"/>
      <c r="J100" s="225"/>
      <c r="V100" s="17"/>
      <c r="AC100" s="224"/>
      <c r="AD100" s="224"/>
      <c r="AE100" s="224"/>
    </row>
    <row r="101" spans="2:41" x14ac:dyDescent="0.25">
      <c r="H101" s="225"/>
      <c r="I101" s="225"/>
      <c r="J101" s="225"/>
      <c r="V101" s="17"/>
      <c r="AC101" s="224"/>
      <c r="AD101" s="224"/>
      <c r="AE101" s="224"/>
    </row>
    <row r="102" spans="2:41" x14ac:dyDescent="0.25">
      <c r="V102" s="17"/>
    </row>
    <row r="103" spans="2:41" x14ac:dyDescent="0.25">
      <c r="V103" s="17"/>
    </row>
    <row r="104" spans="2:41" ht="23.25" x14ac:dyDescent="0.35">
      <c r="B104" s="22" t="s">
        <v>33</v>
      </c>
      <c r="V104" s="17"/>
      <c r="X104" s="22" t="s">
        <v>33</v>
      </c>
    </row>
    <row r="105" spans="2:41" ht="23.25" x14ac:dyDescent="0.35">
      <c r="B105" s="23" t="s">
        <v>130</v>
      </c>
      <c r="C105" s="20">
        <f>IF(X53="PAGADO",0,Y58)</f>
        <v>602.09</v>
      </c>
      <c r="E105" s="226" t="s">
        <v>62</v>
      </c>
      <c r="F105" s="226"/>
      <c r="G105" s="226"/>
      <c r="H105" s="226"/>
      <c r="V105" s="17"/>
      <c r="X105" s="23" t="s">
        <v>75</v>
      </c>
      <c r="Y105" s="20">
        <f>IF(B105="PAGADO",0,C110)</f>
        <v>0</v>
      </c>
      <c r="AA105" s="226" t="s">
        <v>308</v>
      </c>
      <c r="AB105" s="226"/>
      <c r="AC105" s="226"/>
      <c r="AD105" s="226"/>
    </row>
    <row r="106" spans="2:41" x14ac:dyDescent="0.25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 x14ac:dyDescent="0.25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 x14ac:dyDescent="0.4">
      <c r="B111" s="227" t="str">
        <f>IF(C110&lt;0,"NO PAGAR","COBRAR")</f>
        <v>COBRAR</v>
      </c>
      <c r="C111" s="227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27" t="str">
        <f>IF(Y110&lt;0,"NO PAGAR","COBRAR")</f>
        <v>NO PAGAR</v>
      </c>
      <c r="Y111" s="227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219" t="s">
        <v>9</v>
      </c>
      <c r="C112" s="22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9" t="s">
        <v>9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 x14ac:dyDescent="0.25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 x14ac:dyDescent="0.25">
      <c r="B121" s="11" t="s">
        <v>17</v>
      </c>
      <c r="C121" s="10"/>
      <c r="E121" s="221" t="s">
        <v>7</v>
      </c>
      <c r="F121" s="222"/>
      <c r="G121" s="223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21" t="s">
        <v>7</v>
      </c>
      <c r="AB121" s="222"/>
      <c r="AC121" s="223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 x14ac:dyDescent="0.25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 x14ac:dyDescent="0.25">
      <c r="B123" s="12"/>
      <c r="C123" s="10"/>
      <c r="N123" s="221" t="s">
        <v>7</v>
      </c>
      <c r="O123" s="222"/>
      <c r="P123" s="222"/>
      <c r="Q123" s="223"/>
      <c r="R123" s="18">
        <f>SUM(R107:R122)</f>
        <v>0</v>
      </c>
      <c r="S123" s="3"/>
      <c r="V123" s="17"/>
      <c r="X123" s="12"/>
      <c r="Y123" s="10"/>
      <c r="AJ123" s="221" t="s">
        <v>7</v>
      </c>
      <c r="AK123" s="222"/>
      <c r="AL123" s="222"/>
      <c r="AM123" s="223"/>
      <c r="AN123" s="18">
        <f>SUM(AN107:AN122)</f>
        <v>0</v>
      </c>
      <c r="AO123" s="3"/>
    </row>
    <row r="124" spans="1:43" x14ac:dyDescent="0.25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 x14ac:dyDescent="0.25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 x14ac:dyDescent="0.25">
      <c r="E126" s="1" t="s">
        <v>19</v>
      </c>
      <c r="V126" s="17"/>
      <c r="AA126" s="1" t="s">
        <v>19</v>
      </c>
    </row>
    <row r="127" spans="1:43" x14ac:dyDescent="0.25">
      <c r="V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V131" s="17"/>
    </row>
    <row r="132" spans="1:43" x14ac:dyDescent="0.25">
      <c r="H132" s="225" t="s">
        <v>30</v>
      </c>
      <c r="I132" s="225"/>
      <c r="J132" s="225"/>
      <c r="V132" s="17"/>
      <c r="AA132" s="225" t="s">
        <v>31</v>
      </c>
      <c r="AB132" s="225"/>
      <c r="AC132" s="225"/>
    </row>
    <row r="133" spans="1:43" x14ac:dyDescent="0.25">
      <c r="H133" s="225"/>
      <c r="I133" s="225"/>
      <c r="J133" s="225"/>
      <c r="V133" s="17"/>
      <c r="AA133" s="225"/>
      <c r="AB133" s="225"/>
      <c r="AC133" s="225"/>
    </row>
    <row r="134" spans="1:43" x14ac:dyDescent="0.25">
      <c r="V134" s="17"/>
    </row>
    <row r="135" spans="1:43" x14ac:dyDescent="0.25">
      <c r="V135" s="17"/>
    </row>
    <row r="136" spans="1:43" ht="23.25" x14ac:dyDescent="0.35">
      <c r="B136" s="24" t="s">
        <v>33</v>
      </c>
      <c r="V136" s="17"/>
      <c r="X136" s="22" t="s">
        <v>33</v>
      </c>
    </row>
    <row r="137" spans="1:43" ht="23.25" x14ac:dyDescent="0.35">
      <c r="B137" s="23" t="s">
        <v>32</v>
      </c>
      <c r="C137" s="20">
        <f>IF(X105="PAGADO",0,Y110)</f>
        <v>-65.06</v>
      </c>
      <c r="E137" s="226" t="s">
        <v>308</v>
      </c>
      <c r="F137" s="226"/>
      <c r="G137" s="226"/>
      <c r="H137" s="226"/>
      <c r="V137" s="17"/>
      <c r="X137" s="23" t="s">
        <v>82</v>
      </c>
      <c r="Y137" s="20">
        <f>IF(B137="PAGADO",0,C142)</f>
        <v>474.76</v>
      </c>
      <c r="AA137" s="226" t="s">
        <v>308</v>
      </c>
      <c r="AB137" s="226"/>
      <c r="AC137" s="226"/>
      <c r="AD137" s="226"/>
    </row>
    <row r="138" spans="1:43" x14ac:dyDescent="0.25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 x14ac:dyDescent="0.25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 x14ac:dyDescent="0.25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 x14ac:dyDescent="0.25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 x14ac:dyDescent="0.25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 x14ac:dyDescent="0.3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28" t="str">
        <f>IF(Y142&lt;0,"NO PAGAR","COBRAR'")</f>
        <v>COBRAR'</v>
      </c>
      <c r="Y143" s="228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 x14ac:dyDescent="0.35">
      <c r="B144" s="228" t="str">
        <f>IF(C142&lt;0,"NO PAGAR","COBRAR'")</f>
        <v>COBRAR'</v>
      </c>
      <c r="C144" s="228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 x14ac:dyDescent="0.25">
      <c r="B145" s="219" t="s">
        <v>9</v>
      </c>
      <c r="C145" s="22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219" t="s">
        <v>9</v>
      </c>
      <c r="Y145" s="22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16</v>
      </c>
      <c r="C153" s="10"/>
      <c r="E153" s="221" t="s">
        <v>7</v>
      </c>
      <c r="F153" s="222"/>
      <c r="G153" s="223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21" t="s">
        <v>7</v>
      </c>
      <c r="AB153" s="222"/>
      <c r="AC153" s="223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 x14ac:dyDescent="0.25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 x14ac:dyDescent="0.25">
      <c r="B155" s="12"/>
      <c r="C155" s="10"/>
      <c r="N155" s="221" t="s">
        <v>7</v>
      </c>
      <c r="O155" s="222"/>
      <c r="P155" s="222"/>
      <c r="Q155" s="223"/>
      <c r="R155" s="18">
        <f>SUM(R139:R154)</f>
        <v>20</v>
      </c>
      <c r="S155" s="3"/>
      <c r="V155" s="17"/>
      <c r="X155" s="12"/>
      <c r="Y155" s="10"/>
      <c r="AJ155" s="221" t="s">
        <v>7</v>
      </c>
      <c r="AK155" s="222"/>
      <c r="AL155" s="222"/>
      <c r="AM155" s="223"/>
      <c r="AN155" s="18">
        <f>SUM(AN139:AN154)</f>
        <v>20</v>
      </c>
      <c r="AO155" s="3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E158" s="14"/>
      <c r="V158" s="17"/>
      <c r="X158" s="12"/>
      <c r="Y158" s="10"/>
      <c r="AA158" s="14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1"/>
      <c r="C164" s="10"/>
      <c r="V164" s="17"/>
      <c r="X164" s="11"/>
      <c r="Y164" s="10"/>
    </row>
    <row r="165" spans="2:27" x14ac:dyDescent="0.25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 x14ac:dyDescent="0.25">
      <c r="E166" s="1" t="s">
        <v>19</v>
      </c>
      <c r="V166" s="17"/>
      <c r="AA166" s="1" t="s">
        <v>19</v>
      </c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  <c r="AC180" s="224" t="s">
        <v>29</v>
      </c>
      <c r="AD180" s="224"/>
      <c r="AE180" s="224"/>
    </row>
    <row r="181" spans="2:41" x14ac:dyDescent="0.25">
      <c r="H181" s="225" t="s">
        <v>28</v>
      </c>
      <c r="I181" s="225"/>
      <c r="J181" s="225"/>
      <c r="V181" s="17"/>
      <c r="AC181" s="224"/>
      <c r="AD181" s="224"/>
      <c r="AE181" s="224"/>
    </row>
    <row r="182" spans="2:41" x14ac:dyDescent="0.25">
      <c r="H182" s="225"/>
      <c r="I182" s="225"/>
      <c r="J182" s="225"/>
      <c r="V182" s="17"/>
      <c r="AC182" s="224"/>
      <c r="AD182" s="224"/>
      <c r="AE182" s="224"/>
    </row>
    <row r="183" spans="2:41" x14ac:dyDescent="0.25">
      <c r="V183" s="17"/>
    </row>
    <row r="184" spans="2:41" x14ac:dyDescent="0.25">
      <c r="V184" s="17"/>
    </row>
    <row r="185" spans="2:41" ht="23.25" x14ac:dyDescent="0.35">
      <c r="B185" s="22" t="s">
        <v>63</v>
      </c>
      <c r="V185" s="17"/>
      <c r="X185" s="22" t="s">
        <v>63</v>
      </c>
    </row>
    <row r="186" spans="2:41" ht="23.25" x14ac:dyDescent="0.35">
      <c r="B186" s="23" t="s">
        <v>32</v>
      </c>
      <c r="C186" s="20">
        <f>IF(X137="PAGADO",0,Y142)</f>
        <v>0</v>
      </c>
      <c r="E186" s="226" t="s">
        <v>253</v>
      </c>
      <c r="F186" s="226"/>
      <c r="G186" s="226"/>
      <c r="H186" s="226"/>
      <c r="V186" s="17"/>
      <c r="X186" s="23" t="s">
        <v>130</v>
      </c>
      <c r="Y186" s="20">
        <f>IF(B186="PAGADO",0,C191)</f>
        <v>1010</v>
      </c>
      <c r="AA186" s="226" t="s">
        <v>308</v>
      </c>
      <c r="AB186" s="226"/>
      <c r="AC186" s="226"/>
      <c r="AD186" s="226"/>
    </row>
    <row r="187" spans="2:41" x14ac:dyDescent="0.25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 x14ac:dyDescent="0.25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 x14ac:dyDescent="0.25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 x14ac:dyDescent="0.25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 x14ac:dyDescent="0.25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 x14ac:dyDescent="0.4">
      <c r="B192" s="227" t="str">
        <f>IF(C191&lt;0,"NO PAGAR","COBRAR")</f>
        <v>COBRAR</v>
      </c>
      <c r="C192" s="227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27" t="str">
        <f>IF(Y191&lt;0,"NO PAGAR","COBRAR")</f>
        <v>COBRAR</v>
      </c>
      <c r="Y192" s="227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219" t="s">
        <v>9</v>
      </c>
      <c r="C193" s="220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19" t="s">
        <v>9</v>
      </c>
      <c r="Y193" s="2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17</v>
      </c>
      <c r="C202" s="10"/>
      <c r="E202" s="221" t="s">
        <v>7</v>
      </c>
      <c r="F202" s="222"/>
      <c r="G202" s="223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221" t="s">
        <v>7</v>
      </c>
      <c r="AB202" s="222"/>
      <c r="AC202" s="223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N204" s="221" t="s">
        <v>7</v>
      </c>
      <c r="O204" s="222"/>
      <c r="P204" s="222"/>
      <c r="Q204" s="223"/>
      <c r="R204" s="18">
        <f>SUM(R188:R203)</f>
        <v>0</v>
      </c>
      <c r="S204" s="3"/>
      <c r="V204" s="17"/>
      <c r="X204" s="12"/>
      <c r="Y204" s="10"/>
      <c r="AJ204" s="221" t="s">
        <v>7</v>
      </c>
      <c r="AK204" s="222"/>
      <c r="AL204" s="222"/>
      <c r="AM204" s="223"/>
      <c r="AN204" s="18">
        <f>SUM(AN188:AN203)</f>
        <v>59.5</v>
      </c>
      <c r="AO204" s="3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E207" s="14"/>
      <c r="V207" s="17"/>
      <c r="X207" s="12"/>
      <c r="Y207" s="10"/>
      <c r="AA207" s="14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1"/>
      <c r="C212" s="10"/>
      <c r="V212" s="17"/>
      <c r="X212" s="11"/>
      <c r="Y212" s="10"/>
    </row>
    <row r="213" spans="1:43" x14ac:dyDescent="0.25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 x14ac:dyDescent="0.25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 x14ac:dyDescent="0.25">
      <c r="E215" s="1" t="s">
        <v>19</v>
      </c>
      <c r="V215" s="17"/>
      <c r="AA215" s="1" t="s">
        <v>19</v>
      </c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 x14ac:dyDescent="0.25">
      <c r="V225" s="17"/>
    </row>
    <row r="226" spans="2:41" x14ac:dyDescent="0.25">
      <c r="H226" s="225" t="s">
        <v>30</v>
      </c>
      <c r="I226" s="225"/>
      <c r="J226" s="225"/>
      <c r="V226" s="17"/>
      <c r="AA226" s="225" t="s">
        <v>31</v>
      </c>
      <c r="AB226" s="225"/>
      <c r="AC226" s="225"/>
    </row>
    <row r="227" spans="2:41" x14ac:dyDescent="0.25">
      <c r="H227" s="225"/>
      <c r="I227" s="225"/>
      <c r="J227" s="225"/>
      <c r="V227" s="17"/>
      <c r="AA227" s="225"/>
      <c r="AB227" s="225"/>
      <c r="AC227" s="225"/>
    </row>
    <row r="228" spans="2:41" x14ac:dyDescent="0.25">
      <c r="V228" s="17"/>
    </row>
    <row r="229" spans="2:41" x14ac:dyDescent="0.25">
      <c r="V229" s="17"/>
    </row>
    <row r="230" spans="2:41" ht="23.25" x14ac:dyDescent="0.35">
      <c r="B230" s="24" t="s">
        <v>63</v>
      </c>
      <c r="V230" s="17"/>
      <c r="X230" s="22" t="s">
        <v>63</v>
      </c>
    </row>
    <row r="231" spans="2:41" ht="23.25" x14ac:dyDescent="0.35">
      <c r="B231" s="23" t="s">
        <v>82</v>
      </c>
      <c r="C231" s="20">
        <f>IF(X186="PAGADO",0,Y191)</f>
        <v>0</v>
      </c>
      <c r="E231" s="226" t="s">
        <v>253</v>
      </c>
      <c r="F231" s="226"/>
      <c r="G231" s="226"/>
      <c r="H231" s="226"/>
      <c r="V231" s="17"/>
      <c r="X231" s="23" t="s">
        <v>82</v>
      </c>
      <c r="Y231" s="20">
        <f>IF(B231="PAGADO",0,C236)</f>
        <v>0</v>
      </c>
      <c r="AA231" s="226" t="s">
        <v>253</v>
      </c>
      <c r="AB231" s="226"/>
      <c r="AC231" s="226"/>
      <c r="AD231" s="226"/>
    </row>
    <row r="232" spans="2:41" x14ac:dyDescent="0.25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 x14ac:dyDescent="0.25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 x14ac:dyDescent="0.25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 x14ac:dyDescent="0.25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 x14ac:dyDescent="0.25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 x14ac:dyDescent="0.3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28" t="str">
        <f>IF(Y236&lt;0,"NO PAGAR","COBRAR'")</f>
        <v>COBRAR'</v>
      </c>
      <c r="Y237" s="228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 x14ac:dyDescent="0.35">
      <c r="B238" s="228" t="str">
        <f>IF(C236&lt;0,"NO PAGAR","COBRAR'")</f>
        <v>COBRAR'</v>
      </c>
      <c r="C238" s="228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 x14ac:dyDescent="0.25">
      <c r="B239" s="219" t="s">
        <v>9</v>
      </c>
      <c r="C239" s="220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219" t="s">
        <v>9</v>
      </c>
      <c r="Y239" s="220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 x14ac:dyDescent="0.25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 x14ac:dyDescent="0.25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16</v>
      </c>
      <c r="C247" s="10"/>
      <c r="E247" s="221" t="s">
        <v>7</v>
      </c>
      <c r="F247" s="222"/>
      <c r="G247" s="223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21" t="s">
        <v>7</v>
      </c>
      <c r="AB247" s="222"/>
      <c r="AC247" s="223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 x14ac:dyDescent="0.25">
      <c r="B249" s="12"/>
      <c r="C249" s="10"/>
      <c r="N249" s="221" t="s">
        <v>7</v>
      </c>
      <c r="O249" s="222"/>
      <c r="P249" s="222"/>
      <c r="Q249" s="223"/>
      <c r="R249" s="18">
        <f>SUM(R233:R248)</f>
        <v>0</v>
      </c>
      <c r="S249" s="3"/>
      <c r="V249" s="17"/>
      <c r="X249" s="12"/>
      <c r="Y249" s="10"/>
      <c r="AJ249" s="221" t="s">
        <v>7</v>
      </c>
      <c r="AK249" s="222"/>
      <c r="AL249" s="222"/>
      <c r="AM249" s="223"/>
      <c r="AN249" s="18">
        <f>SUM(AN233:AN248)</f>
        <v>0</v>
      </c>
      <c r="AO249" s="3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E252" s="14"/>
      <c r="V252" s="17"/>
      <c r="X252" s="12"/>
      <c r="Y252" s="10"/>
      <c r="AA252" s="14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ht="22.5" x14ac:dyDescent="0.55000000000000004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 x14ac:dyDescent="0.25">
      <c r="B257" s="12"/>
      <c r="C257" s="10"/>
      <c r="V257" s="17"/>
      <c r="X257" s="12"/>
      <c r="Y257" s="10"/>
    </row>
    <row r="258" spans="2:31" x14ac:dyDescent="0.25">
      <c r="B258" s="11"/>
      <c r="C258" s="10"/>
      <c r="V258" s="17"/>
      <c r="X258" s="11"/>
      <c r="Y258" s="10"/>
    </row>
    <row r="259" spans="2:31" x14ac:dyDescent="0.25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 x14ac:dyDescent="0.25">
      <c r="E260" s="1" t="s">
        <v>19</v>
      </c>
      <c r="V260" s="17"/>
      <c r="AA260" s="1" t="s">
        <v>19</v>
      </c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</row>
    <row r="272" spans="2:31" x14ac:dyDescent="0.25">
      <c r="V272" s="17"/>
      <c r="AC272" s="224" t="s">
        <v>29</v>
      </c>
      <c r="AD272" s="224"/>
      <c r="AE272" s="224"/>
    </row>
    <row r="273" spans="2:41" x14ac:dyDescent="0.25">
      <c r="H273" s="225" t="s">
        <v>28</v>
      </c>
      <c r="I273" s="225"/>
      <c r="J273" s="225"/>
      <c r="V273" s="17"/>
      <c r="AC273" s="224"/>
      <c r="AD273" s="224"/>
      <c r="AE273" s="224"/>
    </row>
    <row r="274" spans="2:41" x14ac:dyDescent="0.25">
      <c r="H274" s="225"/>
      <c r="I274" s="225"/>
      <c r="J274" s="225"/>
      <c r="V274" s="17"/>
      <c r="AC274" s="224"/>
      <c r="AD274" s="224"/>
      <c r="AE274" s="224"/>
    </row>
    <row r="275" spans="2:41" x14ac:dyDescent="0.25">
      <c r="V275" s="17"/>
    </row>
    <row r="276" spans="2:41" x14ac:dyDescent="0.25">
      <c r="V276" s="17"/>
    </row>
    <row r="277" spans="2:41" ht="23.25" x14ac:dyDescent="0.35">
      <c r="B277" s="22" t="s">
        <v>65</v>
      </c>
      <c r="V277" s="17"/>
      <c r="X277" s="22" t="s">
        <v>65</v>
      </c>
    </row>
    <row r="278" spans="2:41" ht="23.25" x14ac:dyDescent="0.35">
      <c r="B278" s="23" t="s">
        <v>32</v>
      </c>
      <c r="C278" s="20">
        <f>IF(X231="PAGADO",0,Y236)</f>
        <v>0</v>
      </c>
      <c r="E278" s="226" t="s">
        <v>253</v>
      </c>
      <c r="F278" s="226"/>
      <c r="G278" s="226"/>
      <c r="H278" s="226"/>
      <c r="V278" s="17"/>
      <c r="X278" s="23" t="s">
        <v>32</v>
      </c>
      <c r="Y278" s="20">
        <f>IF(B278="PAGADO",0,C283)</f>
        <v>-367.1</v>
      </c>
      <c r="AA278" s="226" t="s">
        <v>253</v>
      </c>
      <c r="AB278" s="226"/>
      <c r="AC278" s="226"/>
      <c r="AD278" s="226"/>
    </row>
    <row r="279" spans="2:41" x14ac:dyDescent="0.25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 x14ac:dyDescent="0.25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 x14ac:dyDescent="0.25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 x14ac:dyDescent="0.25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 x14ac:dyDescent="0.4">
      <c r="B284" s="227" t="str">
        <f>IF(C283&lt;0,"NO PAGAR","COBRAR")</f>
        <v>NO PAGAR</v>
      </c>
      <c r="C284" s="227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27" t="str">
        <f>IF(Y283&lt;0,"NO PAGAR","COBRAR")</f>
        <v>NO PAGAR</v>
      </c>
      <c r="Y284" s="227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219" t="s">
        <v>9</v>
      </c>
      <c r="C285" s="2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19" t="s">
        <v>9</v>
      </c>
      <c r="Y285" s="2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17</v>
      </c>
      <c r="C294" s="10"/>
      <c r="E294" s="221" t="s">
        <v>7</v>
      </c>
      <c r="F294" s="222"/>
      <c r="G294" s="223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21" t="s">
        <v>7</v>
      </c>
      <c r="AB294" s="222"/>
      <c r="AC294" s="223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N296" s="221" t="s">
        <v>7</v>
      </c>
      <c r="O296" s="222"/>
      <c r="P296" s="222"/>
      <c r="Q296" s="223"/>
      <c r="R296" s="18">
        <f>SUM(R280:R295)</f>
        <v>320</v>
      </c>
      <c r="S296" s="3"/>
      <c r="V296" s="17"/>
      <c r="X296" s="12"/>
      <c r="Y296" s="10"/>
      <c r="AJ296" s="221" t="s">
        <v>7</v>
      </c>
      <c r="AK296" s="222"/>
      <c r="AL296" s="222"/>
      <c r="AM296" s="223"/>
      <c r="AN296" s="18">
        <f>SUM(AN280:AN295)</f>
        <v>86.93</v>
      </c>
      <c r="AO296" s="3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E299" s="14"/>
      <c r="V299" s="17"/>
      <c r="X299" s="12"/>
      <c r="Y299" s="10"/>
      <c r="AA299" s="14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1"/>
      <c r="C304" s="10"/>
      <c r="V304" s="17"/>
      <c r="X304" s="11"/>
      <c r="Y304" s="10"/>
    </row>
    <row r="305" spans="1:43" x14ac:dyDescent="0.25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 x14ac:dyDescent="0.25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 x14ac:dyDescent="0.25">
      <c r="E307" s="1" t="s">
        <v>19</v>
      </c>
      <c r="V307" s="17"/>
      <c r="AA307" s="1" t="s">
        <v>19</v>
      </c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V317" s="17"/>
    </row>
    <row r="318" spans="1:43" x14ac:dyDescent="0.25">
      <c r="H318" s="225" t="s">
        <v>30</v>
      </c>
      <c r="I318" s="225"/>
      <c r="J318" s="225"/>
      <c r="V318" s="17"/>
      <c r="AA318" s="225" t="s">
        <v>31</v>
      </c>
      <c r="AB318" s="225"/>
      <c r="AC318" s="225"/>
    </row>
    <row r="319" spans="1:43" x14ac:dyDescent="0.25">
      <c r="H319" s="225"/>
      <c r="I319" s="225"/>
      <c r="J319" s="225"/>
      <c r="V319" s="17"/>
      <c r="AA319" s="225"/>
      <c r="AB319" s="225"/>
      <c r="AC319" s="225"/>
    </row>
    <row r="320" spans="1:43" x14ac:dyDescent="0.25">
      <c r="V320" s="17"/>
    </row>
    <row r="321" spans="2:41" x14ac:dyDescent="0.25">
      <c r="V321" s="17"/>
    </row>
    <row r="322" spans="2:41" ht="23.25" x14ac:dyDescent="0.35">
      <c r="B322" s="24" t="s">
        <v>65</v>
      </c>
      <c r="V322" s="17"/>
      <c r="X322" s="22" t="s">
        <v>65</v>
      </c>
    </row>
    <row r="323" spans="2:41" ht="23.25" x14ac:dyDescent="0.35">
      <c r="B323" s="23" t="s">
        <v>32</v>
      </c>
      <c r="C323" s="20">
        <f>IF(X278="PAGADO",0,Y283)</f>
        <v>-557.68999999999994</v>
      </c>
      <c r="E323" s="226" t="s">
        <v>308</v>
      </c>
      <c r="F323" s="226"/>
      <c r="G323" s="226"/>
      <c r="H323" s="226"/>
      <c r="V323" s="17"/>
      <c r="X323" s="23" t="s">
        <v>32</v>
      </c>
      <c r="Y323" s="20">
        <f>IF(B1045="PAGADO",0,C328)</f>
        <v>-324.73999999999978</v>
      </c>
      <c r="AA323" s="226" t="s">
        <v>308</v>
      </c>
      <c r="AB323" s="226"/>
      <c r="AC323" s="226"/>
      <c r="AD323" s="226"/>
    </row>
    <row r="324" spans="2:41" x14ac:dyDescent="0.25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 x14ac:dyDescent="0.25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 x14ac:dyDescent="0.25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 x14ac:dyDescent="0.25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 x14ac:dyDescent="0.25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 x14ac:dyDescent="0.3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28" t="str">
        <f>IF(Y328&lt;0,"NO PAGAR","COBRAR'")</f>
        <v>NO PAGAR</v>
      </c>
      <c r="Y329" s="228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 x14ac:dyDescent="0.35">
      <c r="B330" s="228" t="str">
        <f>IF(C328&lt;0,"NO PAGAR","COBRAR'")</f>
        <v>NO PAGAR</v>
      </c>
      <c r="C330" s="228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 x14ac:dyDescent="0.25">
      <c r="B331" s="219" t="s">
        <v>9</v>
      </c>
      <c r="C331" s="220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219" t="s">
        <v>9</v>
      </c>
      <c r="Y331" s="220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 x14ac:dyDescent="0.25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 x14ac:dyDescent="0.25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 x14ac:dyDescent="0.25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 x14ac:dyDescent="0.25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 x14ac:dyDescent="0.25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21" t="s">
        <v>7</v>
      </c>
      <c r="AB339" s="222"/>
      <c r="AC339" s="223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17</v>
      </c>
      <c r="C340" s="10"/>
      <c r="E340" s="221" t="s">
        <v>7</v>
      </c>
      <c r="F340" s="222"/>
      <c r="G340" s="223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 x14ac:dyDescent="0.25">
      <c r="B341" s="12"/>
      <c r="C341" s="10"/>
      <c r="E341" s="13"/>
      <c r="F341" s="13"/>
      <c r="G341" s="13"/>
      <c r="N341" s="221" t="s">
        <v>7</v>
      </c>
      <c r="O341" s="222"/>
      <c r="P341" s="222"/>
      <c r="Q341" s="223"/>
      <c r="R341" s="18">
        <f>SUM(R325:R340)</f>
        <v>3750</v>
      </c>
      <c r="S341" s="3"/>
      <c r="V341" s="17"/>
      <c r="X341" s="12"/>
      <c r="Y341" s="10"/>
      <c r="AJ341" s="221" t="s">
        <v>7</v>
      </c>
      <c r="AK341" s="222"/>
      <c r="AL341" s="222"/>
      <c r="AM341" s="223"/>
      <c r="AN341" s="18">
        <f>SUM(AN325:AN340)</f>
        <v>0</v>
      </c>
      <c r="AO341" s="3"/>
    </row>
    <row r="342" spans="2:41" x14ac:dyDescent="0.25">
      <c r="B342" s="12"/>
      <c r="C342" s="10"/>
      <c r="V342" s="17"/>
      <c r="X342" s="11"/>
      <c r="Y342" s="10"/>
    </row>
    <row r="343" spans="2:41" x14ac:dyDescent="0.25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 x14ac:dyDescent="0.25">
      <c r="B344" s="12"/>
      <c r="C344" s="10"/>
      <c r="V344" s="17"/>
      <c r="AA344" s="1" t="s">
        <v>19</v>
      </c>
    </row>
    <row r="345" spans="2:41" x14ac:dyDescent="0.25">
      <c r="B345" s="12"/>
      <c r="C345" s="10"/>
      <c r="E345" s="14"/>
      <c r="V345" s="17"/>
    </row>
    <row r="346" spans="2:41" x14ac:dyDescent="0.25">
      <c r="B346" s="12"/>
      <c r="C346" s="10"/>
      <c r="V346" s="17"/>
    </row>
    <row r="347" spans="2:41" x14ac:dyDescent="0.25">
      <c r="B347" s="12"/>
      <c r="C347" s="10"/>
      <c r="V347" s="17"/>
    </row>
    <row r="348" spans="2:41" x14ac:dyDescent="0.25">
      <c r="B348" s="12"/>
      <c r="C348" s="10"/>
      <c r="V348" s="17"/>
    </row>
    <row r="349" spans="2:41" x14ac:dyDescent="0.25">
      <c r="B349" s="12"/>
      <c r="C349" s="10"/>
      <c r="V349" s="17"/>
    </row>
    <row r="350" spans="2:41" x14ac:dyDescent="0.25">
      <c r="B350" s="11"/>
      <c r="C350" s="10"/>
      <c r="V350" s="17"/>
    </row>
    <row r="351" spans="2:41" x14ac:dyDescent="0.25">
      <c r="B351" s="15" t="s">
        <v>18</v>
      </c>
      <c r="C351" s="16">
        <f>SUM(C332:C350)</f>
        <v>4354.74</v>
      </c>
      <c r="D351" t="s">
        <v>22</v>
      </c>
      <c r="V351" s="17"/>
    </row>
    <row r="352" spans="2:41" x14ac:dyDescent="0.25">
      <c r="E352" t="s">
        <v>21</v>
      </c>
      <c r="V352" s="17"/>
    </row>
    <row r="353" spans="5:31" x14ac:dyDescent="0.25">
      <c r="E353" s="1" t="s">
        <v>19</v>
      </c>
      <c r="V353" s="17"/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ht="9" customHeight="1" x14ac:dyDescent="0.25">
      <c r="V365" s="17"/>
    </row>
    <row r="366" spans="5:31" ht="21" customHeight="1" x14ac:dyDescent="0.4">
      <c r="I366" s="75"/>
      <c r="J366" s="75"/>
      <c r="V366" s="17"/>
    </row>
    <row r="367" spans="5:31" ht="29.25" customHeight="1" x14ac:dyDescent="0.4">
      <c r="H367" s="75" t="s">
        <v>28</v>
      </c>
      <c r="I367" s="75"/>
      <c r="J367" s="75"/>
      <c r="V367" s="17"/>
    </row>
    <row r="368" spans="5:31" ht="26.25" x14ac:dyDescent="0.4">
      <c r="H368" s="75"/>
      <c r="V368" s="17"/>
      <c r="X368" s="238" t="s">
        <v>64</v>
      </c>
      <c r="AC368" s="232" t="s">
        <v>29</v>
      </c>
      <c r="AD368" s="232"/>
      <c r="AE368" s="232"/>
    </row>
    <row r="369" spans="2:41" x14ac:dyDescent="0.25">
      <c r="V369" s="17"/>
      <c r="X369" s="238"/>
      <c r="AC369" s="232"/>
      <c r="AD369" s="232"/>
      <c r="AE369" s="232"/>
    </row>
    <row r="370" spans="2:41" ht="23.25" x14ac:dyDescent="0.35">
      <c r="B370" s="22" t="s">
        <v>64</v>
      </c>
      <c r="V370" s="17"/>
      <c r="X370" s="238"/>
      <c r="AC370" s="232"/>
      <c r="AD370" s="232"/>
      <c r="AE370" s="232"/>
    </row>
    <row r="371" spans="2:41" ht="23.25" x14ac:dyDescent="0.3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26" t="s">
        <v>308</v>
      </c>
      <c r="AB371" s="226"/>
      <c r="AC371" s="226"/>
      <c r="AD371" s="226"/>
    </row>
    <row r="372" spans="2:41" ht="23.25" x14ac:dyDescent="0.35">
      <c r="B372" s="1" t="s">
        <v>0</v>
      </c>
      <c r="C372" s="19">
        <f>H388</f>
        <v>590</v>
      </c>
      <c r="E372" s="226" t="s">
        <v>308</v>
      </c>
      <c r="F372" s="226"/>
      <c r="G372" s="226"/>
      <c r="H372" s="226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 x14ac:dyDescent="0.25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 x14ac:dyDescent="0.25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 x14ac:dyDescent="0.25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 x14ac:dyDescent="0.25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 x14ac:dyDescent="0.4">
      <c r="B377" s="227" t="str">
        <f>IF(C376&lt;0,"NO PAGAR","COBRAR")</f>
        <v>COBRAR</v>
      </c>
      <c r="C377" s="227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27" t="str">
        <f>IF(Y376&lt;0,"NO PAGAR","COBRAR")</f>
        <v>NO PAGAR</v>
      </c>
      <c r="Y377" s="227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 x14ac:dyDescent="0.25">
      <c r="B378" s="219" t="s">
        <v>9</v>
      </c>
      <c r="C378" s="220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19" t="s">
        <v>9</v>
      </c>
      <c r="Y378" s="220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 x14ac:dyDescent="0.25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 x14ac:dyDescent="0.25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 x14ac:dyDescent="0.25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 x14ac:dyDescent="0.25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 x14ac:dyDescent="0.25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21" t="s">
        <v>7</v>
      </c>
      <c r="AK383" s="222"/>
      <c r="AL383" s="222"/>
      <c r="AM383" s="223"/>
      <c r="AN383" s="18">
        <f>SUM(AN373:AN382)</f>
        <v>817.83999999999992</v>
      </c>
      <c r="AO383" s="3"/>
    </row>
    <row r="384" spans="2:41" x14ac:dyDescent="0.25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 x14ac:dyDescent="0.25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 x14ac:dyDescent="0.25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 x14ac:dyDescent="0.25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21" t="s">
        <v>7</v>
      </c>
      <c r="AB387" s="222"/>
      <c r="AC387" s="223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 x14ac:dyDescent="0.25">
      <c r="B388" s="12"/>
      <c r="C388" s="10"/>
      <c r="E388" s="221" t="s">
        <v>7</v>
      </c>
      <c r="F388" s="222"/>
      <c r="G388" s="223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 x14ac:dyDescent="0.25">
      <c r="B389" s="12"/>
      <c r="C389" s="10"/>
      <c r="E389" s="13"/>
      <c r="F389" s="13"/>
      <c r="G389" s="13"/>
      <c r="N389" s="221" t="s">
        <v>7</v>
      </c>
      <c r="O389" s="222"/>
      <c r="P389" s="222"/>
      <c r="Q389" s="223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 x14ac:dyDescent="0.25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 x14ac:dyDescent="0.25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 x14ac:dyDescent="0.25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 x14ac:dyDescent="0.25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 x14ac:dyDescent="0.25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 x14ac:dyDescent="0.25">
      <c r="V395" s="17"/>
      <c r="AR395" s="101"/>
    </row>
    <row r="396" spans="2:44" x14ac:dyDescent="0.25">
      <c r="V396" s="17"/>
      <c r="AR396" s="101"/>
    </row>
    <row r="397" spans="2:44" x14ac:dyDescent="0.25">
      <c r="V397" s="17"/>
      <c r="AR397" s="101"/>
    </row>
    <row r="398" spans="2:44" x14ac:dyDescent="0.25">
      <c r="V398" s="17"/>
      <c r="AR398" s="101"/>
    </row>
    <row r="399" spans="2:44" x14ac:dyDescent="0.25">
      <c r="V399" s="17"/>
    </row>
    <row r="400" spans="2:44" x14ac:dyDescent="0.25">
      <c r="V400" s="17"/>
    </row>
    <row r="401" spans="1:43" x14ac:dyDescent="0.2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 x14ac:dyDescent="0.2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 x14ac:dyDescent="0.2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 x14ac:dyDescent="0.25">
      <c r="V404" s="17"/>
    </row>
    <row r="405" spans="1:43" ht="27" customHeight="1" x14ac:dyDescent="0.4">
      <c r="H405" s="75" t="s">
        <v>30</v>
      </c>
      <c r="I405" s="75"/>
      <c r="J405" s="75"/>
      <c r="V405" s="17"/>
      <c r="AA405" s="225" t="s">
        <v>31</v>
      </c>
      <c r="AB405" s="225"/>
      <c r="AC405" s="225"/>
    </row>
    <row r="406" spans="1:43" ht="15" customHeight="1" x14ac:dyDescent="0.4">
      <c r="H406" s="75"/>
      <c r="I406" s="75"/>
      <c r="J406" s="75"/>
      <c r="V406" s="17"/>
      <c r="AA406" s="225"/>
      <c r="AB406" s="225"/>
      <c r="AC406" s="225"/>
    </row>
    <row r="407" spans="1:43" x14ac:dyDescent="0.25">
      <c r="V407" s="17"/>
    </row>
    <row r="408" spans="1:43" x14ac:dyDescent="0.25">
      <c r="V408" s="17"/>
    </row>
    <row r="409" spans="1:43" ht="23.25" x14ac:dyDescent="0.35">
      <c r="B409" s="24" t="s">
        <v>64</v>
      </c>
      <c r="V409" s="17"/>
      <c r="X409" s="22" t="s">
        <v>64</v>
      </c>
    </row>
    <row r="410" spans="1:43" ht="23.25" x14ac:dyDescent="0.35">
      <c r="B410" s="23" t="s">
        <v>156</v>
      </c>
      <c r="C410" s="20">
        <f>IF(X371="PAGADO",0,Y376)</f>
        <v>-22.400000000000091</v>
      </c>
      <c r="E410" s="226" t="s">
        <v>62</v>
      </c>
      <c r="F410" s="226"/>
      <c r="G410" s="226"/>
      <c r="H410" s="226"/>
      <c r="V410" s="17"/>
      <c r="X410" s="23" t="s">
        <v>82</v>
      </c>
      <c r="Y410" s="20">
        <f>IF(B410="PAGADO",0,C415)</f>
        <v>0</v>
      </c>
      <c r="AA410" s="226" t="s">
        <v>142</v>
      </c>
      <c r="AB410" s="226"/>
      <c r="AC410" s="226"/>
      <c r="AD410" s="226"/>
    </row>
    <row r="411" spans="1:43" x14ac:dyDescent="0.25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 x14ac:dyDescent="0.25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 x14ac:dyDescent="0.25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 x14ac:dyDescent="0.25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 x14ac:dyDescent="0.25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 x14ac:dyDescent="0.3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28" t="str">
        <f>IF(Y415&lt;0,"NO PAGAR","COBRAR'")</f>
        <v>COBRAR'</v>
      </c>
      <c r="Y416" s="228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 x14ac:dyDescent="0.35">
      <c r="B417" s="228" t="str">
        <f>IF(C415&lt;0,"NO PAGAR","COBRAR'")</f>
        <v>COBRAR'</v>
      </c>
      <c r="C417" s="228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 x14ac:dyDescent="0.25">
      <c r="B418" s="219" t="s">
        <v>9</v>
      </c>
      <c r="C418" s="220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219" t="s">
        <v>9</v>
      </c>
      <c r="Y418" s="220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21" t="s">
        <v>7</v>
      </c>
      <c r="AK422" s="222"/>
      <c r="AL422" s="222"/>
      <c r="AM422" s="223"/>
      <c r="AN422" s="18">
        <f>SUM(AN412:AN421)</f>
        <v>360</v>
      </c>
      <c r="AO422" s="3"/>
    </row>
    <row r="423" spans="2:41" x14ac:dyDescent="0.25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 x14ac:dyDescent="0.25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 x14ac:dyDescent="0.25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 x14ac:dyDescent="0.25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21" t="s">
        <v>7</v>
      </c>
      <c r="AB426" s="222"/>
      <c r="AC426" s="223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 x14ac:dyDescent="0.25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 x14ac:dyDescent="0.25">
      <c r="B428" s="12"/>
      <c r="C428" s="10"/>
      <c r="E428" s="4"/>
      <c r="F428" s="3"/>
      <c r="G428" s="3"/>
      <c r="H428" s="5"/>
      <c r="N428" s="221" t="s">
        <v>7</v>
      </c>
      <c r="O428" s="222"/>
      <c r="P428" s="222"/>
      <c r="Q428" s="223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 x14ac:dyDescent="0.25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 x14ac:dyDescent="0.25">
      <c r="B430" s="12"/>
      <c r="C430" s="10"/>
      <c r="E430" s="221" t="s">
        <v>7</v>
      </c>
      <c r="F430" s="222"/>
      <c r="G430" s="223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 x14ac:dyDescent="0.25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 x14ac:dyDescent="0.25">
      <c r="V432" s="17"/>
      <c r="AA432" s="1" t="s">
        <v>19</v>
      </c>
      <c r="AM432" s="19">
        <f>SUM(AM424:AM431)</f>
        <v>1078.26</v>
      </c>
    </row>
    <row r="433" spans="2:41" x14ac:dyDescent="0.25">
      <c r="V433" s="17"/>
    </row>
    <row r="434" spans="2:41" x14ac:dyDescent="0.25">
      <c r="V434" s="17"/>
    </row>
    <row r="435" spans="2:41" x14ac:dyDescent="0.25">
      <c r="E435" t="s">
        <v>21</v>
      </c>
      <c r="V435" s="17"/>
    </row>
    <row r="436" spans="2:41" x14ac:dyDescent="0.25">
      <c r="E436" s="1" t="s">
        <v>19</v>
      </c>
      <c r="V436" s="17"/>
    </row>
    <row r="437" spans="2:41" x14ac:dyDescent="0.25">
      <c r="V437" s="17"/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  <c r="AC441" s="224" t="s">
        <v>29</v>
      </c>
      <c r="AD441" s="224"/>
      <c r="AE441" s="224"/>
    </row>
    <row r="442" spans="2:41" ht="35.25" customHeight="1" x14ac:dyDescent="0.4">
      <c r="H442" s="75" t="s">
        <v>28</v>
      </c>
      <c r="I442" s="75"/>
      <c r="J442" s="75"/>
      <c r="V442" s="17"/>
      <c r="AC442" s="224"/>
      <c r="AD442" s="224"/>
      <c r="AE442" s="224"/>
    </row>
    <row r="443" spans="2:41" ht="15" customHeight="1" x14ac:dyDescent="0.4">
      <c r="H443" s="75"/>
      <c r="I443" s="75"/>
      <c r="J443" s="75"/>
      <c r="V443" s="17"/>
      <c r="AC443" s="224"/>
      <c r="AD443" s="224"/>
      <c r="AE443" s="224"/>
    </row>
    <row r="444" spans="2:41" x14ac:dyDescent="0.25">
      <c r="V444" s="17"/>
    </row>
    <row r="445" spans="2:41" x14ac:dyDescent="0.25">
      <c r="V445" s="17"/>
    </row>
    <row r="446" spans="2:41" ht="23.25" x14ac:dyDescent="0.3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 x14ac:dyDescent="0.35">
      <c r="B447" s="23" t="s">
        <v>32</v>
      </c>
      <c r="C447" s="20">
        <f>IF(X410="PAGADO",0,Y415)</f>
        <v>0</v>
      </c>
      <c r="E447" s="226" t="s">
        <v>308</v>
      </c>
      <c r="F447" s="226"/>
      <c r="G447" s="226"/>
      <c r="H447" s="226"/>
      <c r="V447" s="17"/>
      <c r="X447" s="23" t="s">
        <v>32</v>
      </c>
      <c r="Y447" s="20">
        <f>IF(B447="PAGADO",0,C452)</f>
        <v>221.34</v>
      </c>
      <c r="AA447" s="226" t="s">
        <v>253</v>
      </c>
      <c r="AB447" s="226"/>
      <c r="AC447" s="226"/>
      <c r="AD447" s="226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 x14ac:dyDescent="0.25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 x14ac:dyDescent="0.25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 x14ac:dyDescent="0.25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 x14ac:dyDescent="0.4">
      <c r="B453" s="227" t="str">
        <f>IF(C452&lt;0,"NO PAGAR","COBRAR")</f>
        <v>COBRAR</v>
      </c>
      <c r="C453" s="227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27" t="str">
        <f>IF(Y452&lt;0,"NO PAGAR","COBRAR")</f>
        <v>NO PAGAR</v>
      </c>
      <c r="Y453" s="227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 x14ac:dyDescent="0.25">
      <c r="B454" s="219" t="s">
        <v>9</v>
      </c>
      <c r="C454" s="22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219" t="s">
        <v>9</v>
      </c>
      <c r="Y454" s="220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 x14ac:dyDescent="0.25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 x14ac:dyDescent="0.25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 x14ac:dyDescent="0.25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 x14ac:dyDescent="0.25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 x14ac:dyDescent="0.25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 x14ac:dyDescent="0.25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 x14ac:dyDescent="0.25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 x14ac:dyDescent="0.25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 x14ac:dyDescent="0.25">
      <c r="B463" s="11" t="s">
        <v>17</v>
      </c>
      <c r="C463" s="10"/>
      <c r="E463" s="221" t="s">
        <v>7</v>
      </c>
      <c r="F463" s="222"/>
      <c r="G463" s="223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221" t="s">
        <v>7</v>
      </c>
      <c r="AB463" s="222"/>
      <c r="AC463" s="223"/>
      <c r="AD463" s="5">
        <f>SUM(AD449:AD462)</f>
        <v>370</v>
      </c>
      <c r="AJ463" s="221" t="s">
        <v>7</v>
      </c>
      <c r="AK463" s="222"/>
      <c r="AL463" s="222"/>
      <c r="AM463" s="223"/>
      <c r="AN463" s="18">
        <f>SUM(AN447:AN462)</f>
        <v>118.26</v>
      </c>
      <c r="AO463" s="3"/>
    </row>
    <row r="464" spans="2:42" ht="30" x14ac:dyDescent="0.25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 x14ac:dyDescent="0.25">
      <c r="B465" s="12"/>
      <c r="C465" s="10"/>
      <c r="N465" s="221" t="s">
        <v>7</v>
      </c>
      <c r="O465" s="222"/>
      <c r="P465" s="222"/>
      <c r="Q465" s="223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 x14ac:dyDescent="0.25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 x14ac:dyDescent="0.25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 x14ac:dyDescent="0.25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 x14ac:dyDescent="0.25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 x14ac:dyDescent="0.25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 x14ac:dyDescent="0.25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 x14ac:dyDescent="0.25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 x14ac:dyDescent="0.25">
      <c r="V473" s="17"/>
      <c r="AN473" s="131">
        <f>SUM(AN465:AN472)</f>
        <v>950.01</v>
      </c>
    </row>
    <row r="474" spans="1:43" x14ac:dyDescent="0.25">
      <c r="V474" s="17"/>
    </row>
    <row r="475" spans="1:43" x14ac:dyDescent="0.25">
      <c r="V475" s="17"/>
    </row>
    <row r="476" spans="1:43" x14ac:dyDescent="0.2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 x14ac:dyDescent="0.2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 x14ac:dyDescent="0.2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 x14ac:dyDescent="0.25">
      <c r="V479" s="17"/>
    </row>
    <row r="480" spans="1:43" ht="18" customHeight="1" x14ac:dyDescent="0.4">
      <c r="H480" s="75"/>
      <c r="I480" s="75"/>
      <c r="J480" s="75"/>
      <c r="V480" s="17"/>
      <c r="AA480" s="225" t="s">
        <v>31</v>
      </c>
      <c r="AB480" s="225"/>
      <c r="AC480" s="225"/>
    </row>
    <row r="481" spans="2:41" ht="15" customHeight="1" x14ac:dyDescent="0.4">
      <c r="H481" s="75"/>
      <c r="I481" s="75"/>
      <c r="J481" s="75"/>
      <c r="V481" s="17"/>
      <c r="AA481" s="225"/>
      <c r="AB481" s="225"/>
      <c r="AC481" s="225"/>
    </row>
    <row r="482" spans="2:41" ht="23.25" x14ac:dyDescent="0.35">
      <c r="B482" s="24" t="s">
        <v>66</v>
      </c>
      <c r="V482" s="17"/>
      <c r="X482" s="22" t="s">
        <v>66</v>
      </c>
    </row>
    <row r="483" spans="2:41" ht="23.25" x14ac:dyDescent="0.35">
      <c r="B483" s="23" t="s">
        <v>32</v>
      </c>
      <c r="C483" s="20">
        <f>IF(X447="PAGADO",0,Y452)</f>
        <v>-575.75999999999988</v>
      </c>
      <c r="E483" s="226" t="s">
        <v>62</v>
      </c>
      <c r="F483" s="226"/>
      <c r="G483" s="226"/>
      <c r="H483" s="226"/>
      <c r="V483" s="17"/>
      <c r="X483" s="23" t="s">
        <v>32</v>
      </c>
      <c r="Y483" s="20">
        <f>IF(B1235="PAGADO",0,C488)</f>
        <v>-88.629999999999654</v>
      </c>
      <c r="AA483" s="226" t="s">
        <v>253</v>
      </c>
      <c r="AB483" s="226"/>
      <c r="AC483" s="226"/>
      <c r="AD483" s="226"/>
    </row>
    <row r="484" spans="2:41" x14ac:dyDescent="0.25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 x14ac:dyDescent="0.25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 x14ac:dyDescent="0.25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 x14ac:dyDescent="0.25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 x14ac:dyDescent="0.25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 x14ac:dyDescent="0.3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28" t="str">
        <f>IF(Y488&lt;0,"NO PAGAR","COBRAR'")</f>
        <v>NO PAGAR</v>
      </c>
      <c r="Y489" s="228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 x14ac:dyDescent="0.35">
      <c r="B490" s="228" t="str">
        <f>IF(C488&lt;0,"NO PAGAR","COBRAR'")</f>
        <v>NO PAGAR</v>
      </c>
      <c r="C490" s="228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 x14ac:dyDescent="0.25">
      <c r="B491" s="219" t="s">
        <v>9</v>
      </c>
      <c r="C491" s="220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219" t="s">
        <v>9</v>
      </c>
      <c r="Y491" s="220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 x14ac:dyDescent="0.25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 x14ac:dyDescent="0.25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 x14ac:dyDescent="0.25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 x14ac:dyDescent="0.25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 x14ac:dyDescent="0.25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 x14ac:dyDescent="0.25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 x14ac:dyDescent="0.25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 x14ac:dyDescent="0.25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 x14ac:dyDescent="0.25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 x14ac:dyDescent="0.3">
      <c r="B501" s="12" t="s">
        <v>958</v>
      </c>
      <c r="C501" s="10">
        <v>48.66</v>
      </c>
      <c r="E501" s="25"/>
      <c r="F501" s="3"/>
      <c r="G501" s="3"/>
      <c r="H501" s="18"/>
      <c r="N501" s="221" t="s">
        <v>7</v>
      </c>
      <c r="O501" s="222"/>
      <c r="P501" s="222"/>
      <c r="Q501" s="223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221" t="s">
        <v>7</v>
      </c>
      <c r="AK501" s="222"/>
      <c r="AL501" s="222"/>
      <c r="AM501" s="223"/>
      <c r="AN501" s="18">
        <f>SUM(AN485:AN500)</f>
        <v>3608.36</v>
      </c>
      <c r="AO501" s="3"/>
    </row>
    <row r="502" spans="2:42" ht="19.5" customHeight="1" thickBot="1" x14ac:dyDescent="0.3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 x14ac:dyDescent="0.3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 x14ac:dyDescent="0.3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221" t="s">
        <v>7</v>
      </c>
      <c r="AC504" s="223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 x14ac:dyDescent="0.3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 x14ac:dyDescent="0.3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 x14ac:dyDescent="0.3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 x14ac:dyDescent="0.25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</row>
    <row r="517" spans="2:41" x14ac:dyDescent="0.25">
      <c r="V517" s="17"/>
    </row>
    <row r="518" spans="2:41" x14ac:dyDescent="0.25">
      <c r="V518" s="17"/>
    </row>
    <row r="519" spans="2:41" x14ac:dyDescent="0.25">
      <c r="V519" s="17"/>
    </row>
    <row r="520" spans="2:41" x14ac:dyDescent="0.25">
      <c r="V520" s="17"/>
    </row>
    <row r="521" spans="2:41" ht="24" customHeight="1" x14ac:dyDescent="0.25">
      <c r="V521" s="17"/>
    </row>
    <row r="522" spans="2:41" hidden="1" x14ac:dyDescent="0.25">
      <c r="V522" s="17"/>
      <c r="AC522" s="224" t="s">
        <v>29</v>
      </c>
      <c r="AD522" s="224"/>
      <c r="AE522" s="224"/>
    </row>
    <row r="523" spans="2:41" ht="30" customHeight="1" x14ac:dyDescent="0.4">
      <c r="H523" s="75" t="s">
        <v>28</v>
      </c>
      <c r="I523" s="75"/>
      <c r="J523" s="75"/>
      <c r="V523" s="17"/>
      <c r="AC523" s="224"/>
      <c r="AD523" s="224"/>
      <c r="AE523" s="224"/>
    </row>
    <row r="524" spans="2:41" ht="23.25" x14ac:dyDescent="0.35">
      <c r="B524" s="22" t="s">
        <v>67</v>
      </c>
      <c r="V524" s="17"/>
      <c r="X524" s="22" t="s">
        <v>67</v>
      </c>
    </row>
    <row r="525" spans="2:41" ht="18" customHeight="1" x14ac:dyDescent="0.35">
      <c r="B525" s="23" t="s">
        <v>32</v>
      </c>
      <c r="C525" s="20">
        <f>IF(X483="PAGADO",0,Y488)</f>
        <v>-1000</v>
      </c>
      <c r="E525" s="226" t="s">
        <v>253</v>
      </c>
      <c r="F525" s="226"/>
      <c r="G525" s="226"/>
      <c r="H525" s="226"/>
      <c r="V525" s="17"/>
      <c r="X525" s="23" t="s">
        <v>32</v>
      </c>
      <c r="Y525" s="20">
        <f>IF(B525="PAGADO",0,C530)</f>
        <v>-2189.3999999999996</v>
      </c>
      <c r="AA525" s="226" t="s">
        <v>1050</v>
      </c>
      <c r="AB525" s="226"/>
      <c r="AC525" s="226"/>
      <c r="AD525" s="226"/>
    </row>
    <row r="526" spans="2:41" x14ac:dyDescent="0.25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 x14ac:dyDescent="0.25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 x14ac:dyDescent="0.25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 x14ac:dyDescent="0.25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 x14ac:dyDescent="0.25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 x14ac:dyDescent="0.4">
      <c r="B531" s="227" t="str">
        <f>IF(C530&lt;0,"NO PAGAR","COBRAR")</f>
        <v>NO PAGAR</v>
      </c>
      <c r="C531" s="227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27" t="str">
        <f>IF(Y530&lt;0,"NO PAGAR","COBRAR")</f>
        <v>NO PAGAR</v>
      </c>
      <c r="Y531" s="227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219" t="s">
        <v>9</v>
      </c>
      <c r="C532" s="22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219" t="s">
        <v>9</v>
      </c>
      <c r="Y532" s="22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1024</v>
      </c>
      <c r="C541" s="10">
        <v>700.28</v>
      </c>
      <c r="E541" s="221" t="s">
        <v>7</v>
      </c>
      <c r="F541" s="222"/>
      <c r="G541" s="223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21" t="s">
        <v>7</v>
      </c>
      <c r="AB541" s="222"/>
      <c r="AC541" s="223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 x14ac:dyDescent="0.25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 x14ac:dyDescent="0.3">
      <c r="B543" s="12"/>
      <c r="C543" s="10"/>
      <c r="N543" s="221" t="s">
        <v>7</v>
      </c>
      <c r="O543" s="222"/>
      <c r="P543" s="222"/>
      <c r="Q543" s="223"/>
      <c r="R543" s="18">
        <f>SUM(R527:R542)</f>
        <v>290.27999999999997</v>
      </c>
      <c r="S543" s="3"/>
      <c r="V543" s="17"/>
      <c r="X543" s="12"/>
      <c r="Y543" s="10"/>
      <c r="AJ543" s="221" t="s">
        <v>7</v>
      </c>
      <c r="AK543" s="222"/>
      <c r="AL543" s="222"/>
      <c r="AM543" s="223"/>
      <c r="AN543" s="18">
        <f>SUM(AN527:AN542)</f>
        <v>340</v>
      </c>
      <c r="AO543" s="3"/>
    </row>
    <row r="544" spans="2:41" ht="15" customHeight="1" thickBot="1" x14ac:dyDescent="0.3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 x14ac:dyDescent="0.3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 x14ac:dyDescent="0.3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 x14ac:dyDescent="0.3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 x14ac:dyDescent="0.3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 x14ac:dyDescent="0.3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 x14ac:dyDescent="0.3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 x14ac:dyDescent="0.3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 x14ac:dyDescent="0.25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 x14ac:dyDescent="0.25">
      <c r="D553" t="s">
        <v>22</v>
      </c>
      <c r="E553" t="s">
        <v>21</v>
      </c>
      <c r="V553" s="17"/>
    </row>
    <row r="554" spans="2:28" x14ac:dyDescent="0.25">
      <c r="E554" s="1" t="s">
        <v>19</v>
      </c>
      <c r="V554" s="17"/>
    </row>
    <row r="555" spans="2:28" x14ac:dyDescent="0.25">
      <c r="V555" s="17"/>
    </row>
    <row r="556" spans="2:28" x14ac:dyDescent="0.25">
      <c r="V556" s="17"/>
    </row>
    <row r="557" spans="2:28" x14ac:dyDescent="0.25">
      <c r="V557" s="17"/>
    </row>
    <row r="558" spans="2:28" x14ac:dyDescent="0.25">
      <c r="V558" s="17"/>
    </row>
    <row r="559" spans="2:28" x14ac:dyDescent="0.25">
      <c r="V559" s="17"/>
    </row>
    <row r="560" spans="2:28" x14ac:dyDescent="0.25">
      <c r="V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 x14ac:dyDescent="0.25">
      <c r="V564" s="17"/>
    </row>
    <row r="565" spans="1:43" ht="27" customHeight="1" x14ac:dyDescent="0.4">
      <c r="H565" s="75" t="s">
        <v>30</v>
      </c>
      <c r="I565" s="75"/>
      <c r="J565" s="75"/>
      <c r="V565" s="17"/>
      <c r="AA565" s="225" t="s">
        <v>31</v>
      </c>
      <c r="AB565" s="225"/>
      <c r="AC565" s="225"/>
    </row>
    <row r="566" spans="1:43" ht="23.25" x14ac:dyDescent="0.35">
      <c r="B566" s="24" t="s">
        <v>67</v>
      </c>
      <c r="V566" s="17"/>
      <c r="X566" s="22" t="s">
        <v>67</v>
      </c>
    </row>
    <row r="567" spans="1:43" ht="23.25" x14ac:dyDescent="0.35">
      <c r="B567" s="23" t="s">
        <v>32</v>
      </c>
      <c r="C567" s="20">
        <f>IF(X525="PAGADO",0,Y530)</f>
        <v>-1594.3999999999996</v>
      </c>
      <c r="E567" s="226" t="s">
        <v>308</v>
      </c>
      <c r="F567" s="226"/>
      <c r="G567" s="226"/>
      <c r="H567" s="226"/>
      <c r="V567" s="17"/>
      <c r="X567" s="23" t="s">
        <v>32</v>
      </c>
      <c r="Y567" s="20">
        <f>IF(B1334="PAGADO",0,C572)</f>
        <v>-1694.4249999999993</v>
      </c>
      <c r="AA567" s="226" t="s">
        <v>308</v>
      </c>
      <c r="AB567" s="226"/>
      <c r="AC567" s="226"/>
      <c r="AD567" s="226"/>
    </row>
    <row r="568" spans="1:43" x14ac:dyDescent="0.25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 x14ac:dyDescent="0.25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 x14ac:dyDescent="0.25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 x14ac:dyDescent="0.25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 x14ac:dyDescent="0.25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 x14ac:dyDescent="0.3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28" t="str">
        <f>IF(Y572&lt;0,"NO PAGAR","COBRAR'")</f>
        <v>NO PAGAR</v>
      </c>
      <c r="Y573" s="228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 x14ac:dyDescent="0.35">
      <c r="B574" s="228" t="str">
        <f>IF(C572&lt;0,"NO PAGAR","COBRAR'")</f>
        <v>NO PAGAR</v>
      </c>
      <c r="C574" s="228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 x14ac:dyDescent="0.25">
      <c r="B575" s="219" t="s">
        <v>9</v>
      </c>
      <c r="C575" s="220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219" t="s">
        <v>9</v>
      </c>
      <c r="Y575" s="2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x14ac:dyDescent="0.25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21" t="s">
        <v>7</v>
      </c>
      <c r="AB583" s="222"/>
      <c r="AC583" s="223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 x14ac:dyDescent="0.25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221" t="s">
        <v>7</v>
      </c>
      <c r="O585" s="222"/>
      <c r="P585" s="222"/>
      <c r="Q585" s="223"/>
      <c r="R585" s="18">
        <f>SUM(R569:R584)</f>
        <v>3300</v>
      </c>
      <c r="S585" s="3"/>
      <c r="V585" s="17"/>
      <c r="X585" s="12"/>
      <c r="Y585" s="10"/>
      <c r="AJ585" s="221" t="s">
        <v>7</v>
      </c>
      <c r="AK585" s="222"/>
      <c r="AL585" s="222"/>
      <c r="AM585" s="223"/>
      <c r="AN585" s="18">
        <f>SUM(AN569:AN584)</f>
        <v>1125.5700000000002</v>
      </c>
      <c r="AO585" s="3"/>
    </row>
    <row r="586" spans="2:41" ht="15.75" thickBot="1" x14ac:dyDescent="0.3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 x14ac:dyDescent="0.3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 x14ac:dyDescent="0.25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 x14ac:dyDescent="0.25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 x14ac:dyDescent="0.25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 x14ac:dyDescent="0.25">
      <c r="B591" s="12"/>
      <c r="C591" s="10"/>
      <c r="E591" s="3"/>
      <c r="F591" s="221" t="s">
        <v>7</v>
      </c>
      <c r="G591" s="223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 x14ac:dyDescent="0.3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 x14ac:dyDescent="0.3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 x14ac:dyDescent="0.25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 x14ac:dyDescent="0.25">
      <c r="E595" s="1"/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</row>
    <row r="608" spans="2:31" ht="15.75" customHeight="1" x14ac:dyDescent="0.25">
      <c r="V608" s="17"/>
      <c r="AC608" s="224" t="s">
        <v>29</v>
      </c>
      <c r="AD608" s="224"/>
      <c r="AE608" s="224"/>
    </row>
    <row r="609" spans="2:41" ht="23.25" customHeight="1" x14ac:dyDescent="0.4">
      <c r="H609" s="75" t="s">
        <v>28</v>
      </c>
      <c r="I609" s="75"/>
      <c r="J609" s="75"/>
      <c r="V609" s="17"/>
      <c r="AC609" s="224"/>
      <c r="AD609" s="224"/>
      <c r="AE609" s="224"/>
    </row>
    <row r="610" spans="2:41" ht="15" customHeight="1" x14ac:dyDescent="0.4">
      <c r="H610" s="75"/>
      <c r="I610" s="75"/>
      <c r="J610" s="75"/>
      <c r="V610" s="17"/>
      <c r="AC610" s="224"/>
      <c r="AD610" s="224"/>
      <c r="AE610" s="224"/>
    </row>
    <row r="611" spans="2:41" x14ac:dyDescent="0.25">
      <c r="V611" s="17"/>
    </row>
    <row r="612" spans="2:41" x14ac:dyDescent="0.25">
      <c r="V612" s="17"/>
    </row>
    <row r="613" spans="2:41" ht="23.25" x14ac:dyDescent="0.35">
      <c r="B613" s="22" t="s">
        <v>68</v>
      </c>
      <c r="V613" s="17"/>
      <c r="X613" s="22" t="s">
        <v>68</v>
      </c>
    </row>
    <row r="614" spans="2:41" ht="23.25" x14ac:dyDescent="0.35">
      <c r="B614" s="23" t="s">
        <v>32</v>
      </c>
      <c r="C614" s="20">
        <f>IF(X567="PAGADO",0,Y572)</f>
        <v>-2499.9949999999994</v>
      </c>
      <c r="E614" s="226" t="s">
        <v>308</v>
      </c>
      <c r="F614" s="226"/>
      <c r="G614" s="226"/>
      <c r="H614" s="226"/>
      <c r="V614" s="17"/>
      <c r="X614" s="23" t="s">
        <v>32</v>
      </c>
      <c r="Y614" s="20">
        <f>IF(B614="PAGADO",0,C619)</f>
        <v>-782.98099999999931</v>
      </c>
      <c r="AA614" s="226" t="s">
        <v>308</v>
      </c>
      <c r="AB614" s="226"/>
      <c r="AC614" s="226"/>
      <c r="AD614" s="226"/>
    </row>
    <row r="615" spans="2:41" x14ac:dyDescent="0.25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 x14ac:dyDescent="0.25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 x14ac:dyDescent="0.25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 x14ac:dyDescent="0.25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 x14ac:dyDescent="0.25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 x14ac:dyDescent="0.4">
      <c r="B620" s="227" t="str">
        <f>IF(C619&lt;0,"NO PAGAR","COBRAR")</f>
        <v>NO PAGAR</v>
      </c>
      <c r="C620" s="227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27" t="str">
        <f>IF(Y619&lt;0,"NO PAGAR","COBRAR")</f>
        <v>NO PAGAR</v>
      </c>
      <c r="Y620" s="227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219" t="s">
        <v>9</v>
      </c>
      <c r="C621" s="220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219" t="s">
        <v>9</v>
      </c>
      <c r="Y621" s="22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>
        <f>R636</f>
        <v>378.98599999999999</v>
      </c>
      <c r="E630" s="221" t="s">
        <v>7</v>
      </c>
      <c r="F630" s="222"/>
      <c r="G630" s="223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221" t="s">
        <v>7</v>
      </c>
      <c r="AB630" s="222"/>
      <c r="AC630" s="223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 x14ac:dyDescent="0.25">
      <c r="B632" s="12"/>
      <c r="C632" s="10"/>
      <c r="N632" s="221" t="s">
        <v>7</v>
      </c>
      <c r="O632" s="222"/>
      <c r="P632" s="222"/>
      <c r="Q632" s="223"/>
      <c r="R632" s="18">
        <f>SUM(R616:R631)</f>
        <v>74</v>
      </c>
      <c r="S632" s="3"/>
      <c r="V632" s="17"/>
      <c r="X632" s="12"/>
      <c r="Y632" s="10"/>
      <c r="AJ632" s="221" t="s">
        <v>7</v>
      </c>
      <c r="AK632" s="222"/>
      <c r="AL632" s="222"/>
      <c r="AM632" s="223"/>
      <c r="AN632" s="18">
        <f>SUM(AN616:AN631)</f>
        <v>1365.1899999999998</v>
      </c>
      <c r="AO632" s="3"/>
    </row>
    <row r="633" spans="2:41" x14ac:dyDescent="0.25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 x14ac:dyDescent="0.25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 x14ac:dyDescent="0.25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 x14ac:dyDescent="0.25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 x14ac:dyDescent="0.25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 x14ac:dyDescent="0.25">
      <c r="E638" s="1" t="s">
        <v>19</v>
      </c>
      <c r="V638" s="17"/>
      <c r="AA638" s="1" t="s">
        <v>19</v>
      </c>
    </row>
    <row r="639" spans="2:41" x14ac:dyDescent="0.25">
      <c r="V639" s="17"/>
    </row>
    <row r="640" spans="2:41" x14ac:dyDescent="0.25">
      <c r="V640" s="17"/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 x14ac:dyDescent="0.25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V648" s="17"/>
    </row>
    <row r="649" spans="1:43" ht="31.5" customHeight="1" x14ac:dyDescent="0.4">
      <c r="H649" s="75" t="s">
        <v>30</v>
      </c>
      <c r="I649" s="75"/>
      <c r="J649" s="75"/>
      <c r="V649" s="17"/>
      <c r="AA649" s="225" t="s">
        <v>31</v>
      </c>
      <c r="AB649" s="225"/>
      <c r="AC649" s="225"/>
    </row>
    <row r="650" spans="1:43" ht="15" customHeight="1" x14ac:dyDescent="0.4">
      <c r="H650" s="75"/>
      <c r="I650" s="75"/>
      <c r="J650" s="75"/>
      <c r="V650" s="17"/>
      <c r="AA650" s="225"/>
      <c r="AB650" s="225"/>
      <c r="AC650" s="225"/>
    </row>
    <row r="651" spans="1:43" ht="23.25" x14ac:dyDescent="0.35">
      <c r="B651" s="24" t="s">
        <v>68</v>
      </c>
      <c r="V651" s="17"/>
      <c r="X651" s="22" t="s">
        <v>68</v>
      </c>
    </row>
    <row r="652" spans="1:43" ht="23.25" x14ac:dyDescent="0.35">
      <c r="B652" s="23" t="s">
        <v>32</v>
      </c>
      <c r="C652" s="20">
        <f>IF(X614="PAGADO",0,Y619)</f>
        <v>-1459.9809999999993</v>
      </c>
      <c r="E652" s="226" t="s">
        <v>308</v>
      </c>
      <c r="F652" s="226"/>
      <c r="G652" s="226"/>
      <c r="H652" s="226"/>
      <c r="V652" s="17"/>
      <c r="X652" s="23" t="s">
        <v>32</v>
      </c>
      <c r="Y652" s="20">
        <f>IF(B1427="PAGADO",0,C657)</f>
        <v>125.01900000000069</v>
      </c>
      <c r="AA652" s="226" t="s">
        <v>308</v>
      </c>
      <c r="AB652" s="226"/>
      <c r="AC652" s="226"/>
      <c r="AD652" s="226"/>
    </row>
    <row r="653" spans="1:43" x14ac:dyDescent="0.25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 x14ac:dyDescent="0.25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 x14ac:dyDescent="0.25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 x14ac:dyDescent="0.25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 x14ac:dyDescent="0.25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 x14ac:dyDescent="0.3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28" t="str">
        <f>IF(Y657&lt;0,"NO PAGAR","COBRAR'")</f>
        <v>NO PAGAR</v>
      </c>
      <c r="Y658" s="228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 x14ac:dyDescent="0.35">
      <c r="B659" s="228" t="str">
        <f>IF(C657&lt;0,"NO PAGAR","COBRAR'")</f>
        <v>COBRAR'</v>
      </c>
      <c r="C659" s="228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 x14ac:dyDescent="0.25">
      <c r="B660" s="219" t="s">
        <v>9</v>
      </c>
      <c r="C660" s="220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219" t="s">
        <v>9</v>
      </c>
      <c r="Y660" s="220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 x14ac:dyDescent="0.25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 x14ac:dyDescent="0.25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 x14ac:dyDescent="0.25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 x14ac:dyDescent="0.25">
      <c r="B668" s="11" t="s">
        <v>16</v>
      </c>
      <c r="C668" s="10"/>
      <c r="E668" s="221" t="s">
        <v>7</v>
      </c>
      <c r="F668" s="222"/>
      <c r="G668" s="223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21" t="s">
        <v>7</v>
      </c>
      <c r="AB668" s="222"/>
      <c r="AC668" s="223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 x14ac:dyDescent="0.25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 x14ac:dyDescent="0.3">
      <c r="B670" s="12"/>
      <c r="C670" s="10"/>
      <c r="N670" s="221" t="s">
        <v>7</v>
      </c>
      <c r="O670" s="222"/>
      <c r="P670" s="222"/>
      <c r="Q670" s="223"/>
      <c r="R670" s="18">
        <f>SUM(R654:R669)</f>
        <v>2000</v>
      </c>
      <c r="S670" s="3"/>
      <c r="V670" s="17"/>
      <c r="X670" s="12"/>
      <c r="Y670" s="10"/>
      <c r="AJ670" s="221" t="s">
        <v>7</v>
      </c>
      <c r="AK670" s="222"/>
      <c r="AL670" s="222"/>
      <c r="AM670" s="223"/>
      <c r="AN670" s="18">
        <f>SUM(AN654:AN669)</f>
        <v>2100</v>
      </c>
      <c r="AO670" s="3"/>
    </row>
    <row r="671" spans="2:42" ht="15.75" thickBot="1" x14ac:dyDescent="0.3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 x14ac:dyDescent="0.3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 x14ac:dyDescent="0.3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 x14ac:dyDescent="0.3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 x14ac:dyDescent="0.3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 x14ac:dyDescent="0.3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 x14ac:dyDescent="0.3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 x14ac:dyDescent="0.3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 x14ac:dyDescent="0.3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 x14ac:dyDescent="0.25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 x14ac:dyDescent="0.25">
      <c r="E681" s="1" t="s">
        <v>19</v>
      </c>
      <c r="V681" s="17"/>
    </row>
    <row r="682" spans="2:42" x14ac:dyDescent="0.25">
      <c r="V682" s="17"/>
    </row>
    <row r="683" spans="2:42" x14ac:dyDescent="0.25">
      <c r="V683" s="17"/>
    </row>
    <row r="684" spans="2:42" x14ac:dyDescent="0.25">
      <c r="V684" s="17"/>
    </row>
    <row r="685" spans="2:42" x14ac:dyDescent="0.25">
      <c r="V685" s="17"/>
    </row>
    <row r="686" spans="2:42" x14ac:dyDescent="0.25">
      <c r="V686" s="17"/>
    </row>
    <row r="687" spans="2:42" x14ac:dyDescent="0.25">
      <c r="V687" s="17"/>
    </row>
    <row r="688" spans="2:42" x14ac:dyDescent="0.25">
      <c r="V688" s="17"/>
    </row>
    <row r="689" spans="2:41" ht="26.25" x14ac:dyDescent="0.4">
      <c r="V689" s="17"/>
      <c r="AK689" s="236" t="s">
        <v>110</v>
      </c>
      <c r="AL689" s="236"/>
      <c r="AM689" s="236"/>
    </row>
    <row r="690" spans="2:41" ht="23.25" x14ac:dyDescent="0.3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 x14ac:dyDescent="0.4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 x14ac:dyDescent="0.4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26" t="s">
        <v>62</v>
      </c>
      <c r="AB692" s="226"/>
      <c r="AC692" s="226"/>
      <c r="AD692" s="226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 x14ac:dyDescent="0.25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 x14ac:dyDescent="0.25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 x14ac:dyDescent="0.3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 x14ac:dyDescent="0.35">
      <c r="B696" s="23" t="s">
        <v>32</v>
      </c>
      <c r="C696" s="20">
        <f>IF(X652="PAGADO",0,Y657)</f>
        <v>-1362.6509999999994</v>
      </c>
      <c r="E696" s="226" t="s">
        <v>308</v>
      </c>
      <c r="F696" s="226"/>
      <c r="G696" s="226"/>
      <c r="H696" s="226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 x14ac:dyDescent="0.25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 x14ac:dyDescent="0.4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27" t="str">
        <f>IF(Y697&lt;0,"NO PAGAR","COBRAR")</f>
        <v>NO PAGAR</v>
      </c>
      <c r="Y698" s="227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 x14ac:dyDescent="0.25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219" t="s">
        <v>9</v>
      </c>
      <c r="Y699" s="220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 x14ac:dyDescent="0.25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 x14ac:dyDescent="0.25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 x14ac:dyDescent="0.4">
      <c r="B702" s="227" t="str">
        <f>IF(C701&lt;0,"NO PAGAR","COBRAR")</f>
        <v>NO PAGAR</v>
      </c>
      <c r="C702" s="227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 x14ac:dyDescent="0.25">
      <c r="B703" s="219" t="s">
        <v>9</v>
      </c>
      <c r="C703" s="220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 x14ac:dyDescent="0.25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 x14ac:dyDescent="0.25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221" t="s">
        <v>7</v>
      </c>
      <c r="AK707" s="222"/>
      <c r="AL707" s="222"/>
      <c r="AM707" s="223"/>
      <c r="AN707" s="18">
        <f>SUM(AN691:AN706)</f>
        <v>2500</v>
      </c>
      <c r="AO707" s="3"/>
    </row>
    <row r="708" spans="2:41" x14ac:dyDescent="0.25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21" t="s">
        <v>7</v>
      </c>
      <c r="AB708" s="222"/>
      <c r="AC708" s="223"/>
      <c r="AD708" s="5">
        <f>SUM(AD694:AD707)</f>
        <v>3000</v>
      </c>
    </row>
    <row r="709" spans="2:41" x14ac:dyDescent="0.25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 x14ac:dyDescent="0.25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 x14ac:dyDescent="0.25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 x14ac:dyDescent="0.25">
      <c r="B712" s="11" t="s">
        <v>1334</v>
      </c>
      <c r="C712" s="10">
        <f>R722</f>
        <v>628.04200000000003</v>
      </c>
      <c r="E712" s="221" t="s">
        <v>7</v>
      </c>
      <c r="F712" s="222"/>
      <c r="G712" s="223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 x14ac:dyDescent="0.25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 x14ac:dyDescent="0.25">
      <c r="B714" s="12"/>
      <c r="C714" s="10"/>
      <c r="N714" s="221" t="s">
        <v>7</v>
      </c>
      <c r="O714" s="222"/>
      <c r="P714" s="222"/>
      <c r="Q714" s="223"/>
      <c r="R714" s="18">
        <f>SUM(R698:R713)</f>
        <v>1928.1999999999998</v>
      </c>
      <c r="S714" s="3"/>
      <c r="V714" s="17"/>
      <c r="X714" s="12"/>
      <c r="Y714" s="10"/>
    </row>
    <row r="715" spans="2:41" x14ac:dyDescent="0.25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 x14ac:dyDescent="0.25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 x14ac:dyDescent="0.25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 x14ac:dyDescent="0.25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 x14ac:dyDescent="0.25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 x14ac:dyDescent="0.25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 x14ac:dyDescent="0.25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 x14ac:dyDescent="0.25">
      <c r="B722" s="11"/>
      <c r="C722" s="10"/>
      <c r="R722" s="187">
        <f>SUM(R715:R721)</f>
        <v>628.04200000000003</v>
      </c>
      <c r="V722" s="17"/>
    </row>
    <row r="723" spans="1:43" x14ac:dyDescent="0.25">
      <c r="B723" s="15" t="s">
        <v>18</v>
      </c>
      <c r="C723" s="16">
        <f>SUM(C704:C722)</f>
        <v>4167.6929999999993</v>
      </c>
      <c r="V723" s="17"/>
    </row>
    <row r="724" spans="1:43" x14ac:dyDescent="0.25">
      <c r="D724" t="s">
        <v>22</v>
      </c>
      <c r="E724" t="s">
        <v>21</v>
      </c>
      <c r="V724" s="17"/>
    </row>
    <row r="725" spans="1:43" x14ac:dyDescent="0.25">
      <c r="E725" s="1" t="s">
        <v>19</v>
      </c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V730" s="17"/>
    </row>
    <row r="731" spans="1:43" x14ac:dyDescent="0.25">
      <c r="V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 x14ac:dyDescent="0.25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 x14ac:dyDescent="0.25">
      <c r="V735" s="17"/>
    </row>
    <row r="736" spans="1:43" ht="23.25" customHeight="1" x14ac:dyDescent="0.4">
      <c r="H736" s="75" t="s">
        <v>30</v>
      </c>
      <c r="I736" s="75"/>
      <c r="J736" s="75"/>
      <c r="V736" s="17"/>
      <c r="AA736" s="225" t="s">
        <v>31</v>
      </c>
      <c r="AB736" s="225"/>
      <c r="AC736" s="225"/>
    </row>
    <row r="737" spans="2:41" ht="15" customHeight="1" x14ac:dyDescent="0.4">
      <c r="H737" s="75"/>
      <c r="I737" s="75"/>
      <c r="J737" s="75"/>
      <c r="V737" s="17"/>
      <c r="AA737" s="225"/>
      <c r="AB737" s="225"/>
      <c r="AC737" s="225"/>
    </row>
    <row r="738" spans="2:41" ht="23.25" x14ac:dyDescent="0.35">
      <c r="B738" s="24" t="s">
        <v>69</v>
      </c>
      <c r="V738" s="17"/>
      <c r="X738" s="22" t="s">
        <v>69</v>
      </c>
    </row>
    <row r="739" spans="2:41" ht="26.25" x14ac:dyDescent="0.4">
      <c r="B739" s="23" t="s">
        <v>32</v>
      </c>
      <c r="C739" s="20">
        <f>IF(X692="PAGADO",0,Y697)</f>
        <v>-1585.7429999999995</v>
      </c>
      <c r="E739" s="226" t="s">
        <v>308</v>
      </c>
      <c r="F739" s="226"/>
      <c r="G739" s="226"/>
      <c r="H739" s="226"/>
      <c r="O739" s="236" t="s">
        <v>10</v>
      </c>
      <c r="P739" s="236"/>
      <c r="Q739" s="236"/>
      <c r="V739" s="17"/>
      <c r="X739" s="23" t="s">
        <v>32</v>
      </c>
      <c r="Y739" s="20">
        <f>IF(B1520="PAGADO",0,C744)</f>
        <v>-1361.6249999999995</v>
      </c>
      <c r="AA739" s="226" t="s">
        <v>308</v>
      </c>
      <c r="AB739" s="226"/>
      <c r="AC739" s="226"/>
      <c r="AD739" s="226"/>
      <c r="AK739" s="226" t="s">
        <v>1436</v>
      </c>
      <c r="AL739" s="226"/>
      <c r="AM739" s="226"/>
    </row>
    <row r="740" spans="2:41" x14ac:dyDescent="0.25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 x14ac:dyDescent="0.25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 x14ac:dyDescent="0.25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 x14ac:dyDescent="0.25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 x14ac:dyDescent="0.25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 x14ac:dyDescent="0.3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28" t="str">
        <f>IF(Y744&lt;0,"NO PAGAR","COBRAR'")</f>
        <v>NO PAGAR</v>
      </c>
      <c r="Y745" s="228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 x14ac:dyDescent="0.35">
      <c r="B746" s="228" t="str">
        <f>IF(C744&lt;0,"NO PAGAR","COBRAR'")</f>
        <v>NO PAGAR</v>
      </c>
      <c r="C746" s="228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 x14ac:dyDescent="0.25">
      <c r="B747" s="219" t="s">
        <v>9</v>
      </c>
      <c r="C747" s="22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219" t="s">
        <v>9</v>
      </c>
      <c r="Y747" s="22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16</v>
      </c>
      <c r="C755" s="10"/>
      <c r="E755" s="221" t="s">
        <v>7</v>
      </c>
      <c r="F755" s="222"/>
      <c r="G755" s="223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21" t="s">
        <v>7</v>
      </c>
      <c r="AB755" s="222"/>
      <c r="AC755" s="223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 x14ac:dyDescent="0.25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 x14ac:dyDescent="0.25">
      <c r="B757" s="12"/>
      <c r="C757" s="10"/>
      <c r="N757" s="221" t="s">
        <v>7</v>
      </c>
      <c r="O757" s="222"/>
      <c r="P757" s="222"/>
      <c r="Q757" s="223"/>
      <c r="R757" s="18">
        <f>SUM(R741:R756)</f>
        <v>320</v>
      </c>
      <c r="S757" s="3"/>
      <c r="V757" s="17"/>
      <c r="X757" s="12"/>
      <c r="Y757" s="10"/>
      <c r="AJ757" s="221" t="s">
        <v>7</v>
      </c>
      <c r="AK757" s="222"/>
      <c r="AL757" s="222"/>
      <c r="AM757" s="223"/>
      <c r="AN757" s="18">
        <f>SUM(AN741:AN756)</f>
        <v>1000</v>
      </c>
      <c r="AO757" s="3"/>
    </row>
    <row r="758" spans="2:41" x14ac:dyDescent="0.25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 x14ac:dyDescent="0.25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 x14ac:dyDescent="0.25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 x14ac:dyDescent="0.25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 x14ac:dyDescent="0.25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 x14ac:dyDescent="0.25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 x14ac:dyDescent="0.25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 x14ac:dyDescent="0.25">
      <c r="E765" s="1" t="s">
        <v>19</v>
      </c>
      <c r="V765" s="17"/>
      <c r="AA765" s="1" t="s">
        <v>19</v>
      </c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39" x14ac:dyDescent="0.25">
      <c r="V769" s="17"/>
    </row>
    <row r="770" spans="2:39" x14ac:dyDescent="0.25">
      <c r="V770" s="17"/>
    </row>
    <row r="771" spans="2:39" x14ac:dyDescent="0.25">
      <c r="V771" s="17"/>
    </row>
    <row r="772" spans="2:39" x14ac:dyDescent="0.25">
      <c r="V772" s="17"/>
    </row>
    <row r="773" spans="2:39" x14ac:dyDescent="0.25">
      <c r="V773" s="17"/>
    </row>
    <row r="774" spans="2:39" x14ac:dyDescent="0.25">
      <c r="V774" s="17"/>
    </row>
    <row r="775" spans="2:39" x14ac:dyDescent="0.25">
      <c r="V775" s="17"/>
    </row>
    <row r="776" spans="2:39" x14ac:dyDescent="0.25">
      <c r="V776" s="17"/>
    </row>
    <row r="777" spans="2:39" x14ac:dyDescent="0.25">
      <c r="V777" s="17"/>
    </row>
    <row r="778" spans="2:39" ht="15" customHeight="1" x14ac:dyDescent="0.35">
      <c r="V778" s="17"/>
      <c r="AC778" s="184" t="s">
        <v>29</v>
      </c>
      <c r="AD778" s="184"/>
      <c r="AE778" s="184"/>
    </row>
    <row r="779" spans="2:39" ht="15" customHeight="1" x14ac:dyDescent="0.4">
      <c r="H779" s="75" t="s">
        <v>28</v>
      </c>
      <c r="I779" s="75"/>
      <c r="J779" s="75"/>
      <c r="V779" s="17"/>
      <c r="AC779" s="184"/>
      <c r="AD779" s="184"/>
      <c r="AE779" s="184"/>
    </row>
    <row r="780" spans="2:39" ht="15" customHeight="1" x14ac:dyDescent="0.4">
      <c r="H780" s="75"/>
      <c r="I780" s="75"/>
      <c r="J780" s="75"/>
      <c r="V780" s="17"/>
      <c r="AC780" s="184"/>
      <c r="AD780" s="184"/>
      <c r="AE780" s="184"/>
    </row>
    <row r="781" spans="2:39" x14ac:dyDescent="0.25">
      <c r="V781" s="17"/>
    </row>
    <row r="782" spans="2:39" x14ac:dyDescent="0.25">
      <c r="V782" s="17"/>
    </row>
    <row r="783" spans="2:39" ht="23.25" x14ac:dyDescent="0.35">
      <c r="B783" s="22" t="s">
        <v>70</v>
      </c>
      <c r="V783" s="17"/>
      <c r="X783" s="22" t="s">
        <v>70</v>
      </c>
    </row>
    <row r="784" spans="2:39" ht="23.25" x14ac:dyDescent="0.35">
      <c r="B784" s="23" t="s">
        <v>32</v>
      </c>
      <c r="C784" s="20">
        <f>IF(X739="PAGADO",0,Y744)</f>
        <v>-1331.6249999999995</v>
      </c>
      <c r="E784" s="226" t="s">
        <v>62</v>
      </c>
      <c r="F784" s="226"/>
      <c r="G784" s="226"/>
      <c r="H784" s="226"/>
      <c r="V784" s="17"/>
      <c r="X784" s="23" t="s">
        <v>32</v>
      </c>
      <c r="Y784" s="20">
        <f>IF(B784="PAGADO",0,C789)</f>
        <v>-4832.3450000000003</v>
      </c>
      <c r="AA784" s="226" t="s">
        <v>308</v>
      </c>
      <c r="AB784" s="226"/>
      <c r="AC784" s="226"/>
      <c r="AD784" s="226"/>
      <c r="AK784" s="226" t="s">
        <v>110</v>
      </c>
      <c r="AL784" s="226"/>
      <c r="AM784" s="226"/>
    </row>
    <row r="785" spans="2:41" x14ac:dyDescent="0.25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 x14ac:dyDescent="0.25">
      <c r="C786" s="20"/>
      <c r="E786" s="4">
        <v>45180</v>
      </c>
      <c r="F786" s="3" t="s">
        <v>1459</v>
      </c>
      <c r="G786" s="3" t="s">
        <v>1460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1528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 x14ac:dyDescent="0.25">
      <c r="B787" s="1" t="s">
        <v>24</v>
      </c>
      <c r="C787" s="19">
        <f>IF(C784&gt;0,C784+C785,C785)</f>
        <v>580</v>
      </c>
      <c r="E787" s="4">
        <v>45182</v>
      </c>
      <c r="F787" s="3" t="s">
        <v>1459</v>
      </c>
      <c r="G787" s="3" t="s">
        <v>1460</v>
      </c>
      <c r="H787" s="5">
        <v>90</v>
      </c>
      <c r="I787" t="s">
        <v>146</v>
      </c>
      <c r="N787" s="25">
        <v>45202</v>
      </c>
      <c r="O787" s="3" t="s">
        <v>1457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1528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1536</v>
      </c>
      <c r="AL787" s="3"/>
      <c r="AM787" s="3"/>
      <c r="AN787" s="18">
        <v>37.020000000000003</v>
      </c>
      <c r="AO787" s="3"/>
    </row>
    <row r="788" spans="2:41" x14ac:dyDescent="0.25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 x14ac:dyDescent="0.25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3"/>
      <c r="AK789" s="3"/>
      <c r="AL789" s="3"/>
      <c r="AM789" s="3"/>
      <c r="AN789" s="3"/>
      <c r="AO789" s="3"/>
    </row>
    <row r="790" spans="2:41" ht="26.25" x14ac:dyDescent="0.4">
      <c r="B790" s="227" t="str">
        <f>IF(C789&lt;0,"NO PAGAR","COBRAR")</f>
        <v>NO PAGAR</v>
      </c>
      <c r="C790" s="227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27" t="str">
        <f>IF(Y789&lt;0,"NO PAGAR","COBRAR")</f>
        <v>NO PAGAR</v>
      </c>
      <c r="Y790" s="227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 x14ac:dyDescent="0.25">
      <c r="B791" s="219" t="s">
        <v>9</v>
      </c>
      <c r="C791" s="22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219" t="s">
        <v>9</v>
      </c>
      <c r="Y791" s="22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1509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1507</v>
      </c>
      <c r="C800" s="10">
        <f>S808</f>
        <v>600.01</v>
      </c>
      <c r="E800" s="221" t="s">
        <v>7</v>
      </c>
      <c r="F800" s="222"/>
      <c r="G800" s="223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21" t="s">
        <v>7</v>
      </c>
      <c r="AB800" s="222"/>
      <c r="AC800" s="223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 x14ac:dyDescent="0.25">
      <c r="B801" s="12" t="s">
        <v>1514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 x14ac:dyDescent="0.25">
      <c r="B802" s="12"/>
      <c r="C802" s="10"/>
      <c r="N802" s="221" t="s">
        <v>7</v>
      </c>
      <c r="O802" s="222"/>
      <c r="P802" s="222"/>
      <c r="Q802" s="223"/>
      <c r="R802" s="18">
        <f>SUM(R786:R801)</f>
        <v>3214</v>
      </c>
      <c r="S802" s="3"/>
      <c r="V802" s="17"/>
      <c r="X802" s="12"/>
      <c r="Y802" s="10"/>
      <c r="AJ802" s="221" t="s">
        <v>7</v>
      </c>
      <c r="AK802" s="222"/>
      <c r="AL802" s="222"/>
      <c r="AM802" s="223"/>
      <c r="AN802" s="18">
        <f>SUM(AN786:AN801)</f>
        <v>296.12</v>
      </c>
      <c r="AO802" s="3"/>
    </row>
    <row r="803" spans="2:41" x14ac:dyDescent="0.25">
      <c r="B803" s="12"/>
      <c r="C803" s="10"/>
      <c r="N803" s="125" t="s">
        <v>689</v>
      </c>
      <c r="O803" s="126">
        <v>45189.449166669998</v>
      </c>
      <c r="P803" s="125" t="s">
        <v>1497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 x14ac:dyDescent="0.25">
      <c r="B804" s="12"/>
      <c r="C804" s="10"/>
      <c r="N804" s="125" t="s">
        <v>749</v>
      </c>
      <c r="O804" s="126">
        <v>45187.536956019998</v>
      </c>
      <c r="P804" s="125" t="s">
        <v>1496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 x14ac:dyDescent="0.25">
      <c r="B805" s="12"/>
      <c r="C805" s="10"/>
      <c r="E805" s="14"/>
      <c r="N805" s="125" t="s">
        <v>673</v>
      </c>
      <c r="O805" s="126">
        <v>45194.771782409996</v>
      </c>
      <c r="P805" s="125" t="s">
        <v>1495</v>
      </c>
      <c r="Q805" s="125" t="s">
        <v>474</v>
      </c>
      <c r="R805" s="127">
        <v>39.997999999999998</v>
      </c>
      <c r="S805" s="127">
        <v>70</v>
      </c>
      <c r="T805" s="128" t="s">
        <v>1494</v>
      </c>
      <c r="V805" s="17"/>
      <c r="X805" s="12"/>
      <c r="Y805" s="10"/>
      <c r="AA805" s="14"/>
    </row>
    <row r="806" spans="2:41" x14ac:dyDescent="0.25">
      <c r="B806" s="12"/>
      <c r="C806" s="10"/>
      <c r="N806" s="125" t="s">
        <v>689</v>
      </c>
      <c r="O806" s="126">
        <v>45195.397777780003</v>
      </c>
      <c r="P806" s="125" t="s">
        <v>1493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 x14ac:dyDescent="0.25">
      <c r="B807" s="12"/>
      <c r="C807" s="10"/>
      <c r="N807" s="125" t="s">
        <v>749</v>
      </c>
      <c r="O807" s="126">
        <v>45196.014340280002</v>
      </c>
      <c r="P807" s="125" t="s">
        <v>1492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 x14ac:dyDescent="0.25">
      <c r="B808" s="12"/>
      <c r="C808" s="10"/>
      <c r="S808" s="187">
        <f>SUM(S803:S807)</f>
        <v>600.01</v>
      </c>
      <c r="V808" s="17"/>
      <c r="X808" s="12"/>
      <c r="Y808" s="10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1"/>
      <c r="C810" s="10"/>
      <c r="V810" s="17"/>
      <c r="X810" s="11"/>
      <c r="Y810" s="10"/>
    </row>
    <row r="811" spans="2:41" x14ac:dyDescent="0.25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 x14ac:dyDescent="0.25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 x14ac:dyDescent="0.25">
      <c r="E813" s="1" t="s">
        <v>19</v>
      </c>
      <c r="V813" s="17"/>
      <c r="AA813" s="1" t="s">
        <v>19</v>
      </c>
    </row>
    <row r="814" spans="2:41" x14ac:dyDescent="0.25">
      <c r="V814" s="17"/>
    </row>
    <row r="815" spans="2:41" x14ac:dyDescent="0.25">
      <c r="V815" s="17"/>
    </row>
    <row r="816" spans="2:41" x14ac:dyDescent="0.25">
      <c r="V816" s="17"/>
    </row>
    <row r="817" spans="1:43" x14ac:dyDescent="0.25">
      <c r="V817" s="17"/>
    </row>
    <row r="818" spans="1:43" x14ac:dyDescent="0.25">
      <c r="V818" s="17"/>
    </row>
    <row r="819" spans="1:43" x14ac:dyDescent="0.25">
      <c r="V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 x14ac:dyDescent="0.25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 x14ac:dyDescent="0.25">
      <c r="V823" s="17"/>
    </row>
    <row r="824" spans="1:43" ht="15" customHeight="1" x14ac:dyDescent="0.4">
      <c r="H824" s="75" t="s">
        <v>30</v>
      </c>
      <c r="I824" s="75"/>
      <c r="J824" s="75"/>
      <c r="V824" s="17"/>
      <c r="AA824" s="225" t="s">
        <v>31</v>
      </c>
      <c r="AB824" s="225"/>
      <c r="AC824" s="225"/>
    </row>
    <row r="825" spans="1:43" ht="15" customHeight="1" x14ac:dyDescent="0.4">
      <c r="H825" s="75"/>
      <c r="I825" s="75"/>
      <c r="J825" s="75"/>
      <c r="V825" s="17"/>
      <c r="AA825" s="225"/>
      <c r="AB825" s="225"/>
      <c r="AC825" s="225"/>
    </row>
    <row r="826" spans="1:43" ht="23.25" x14ac:dyDescent="0.35">
      <c r="B826" s="24" t="s">
        <v>70</v>
      </c>
      <c r="V826" s="17"/>
      <c r="X826" s="22" t="s">
        <v>70</v>
      </c>
    </row>
    <row r="827" spans="1:43" ht="26.25" x14ac:dyDescent="0.4">
      <c r="B827" s="23" t="s">
        <v>32</v>
      </c>
      <c r="C827" s="20">
        <f>IF(X784="PAGADO",0,C789)</f>
        <v>-4832.3450000000003</v>
      </c>
      <c r="E827" s="226" t="s">
        <v>308</v>
      </c>
      <c r="F827" s="226"/>
      <c r="G827" s="226"/>
      <c r="H827" s="226"/>
      <c r="V827" s="17"/>
      <c r="X827" s="23" t="s">
        <v>32</v>
      </c>
      <c r="Y827" s="20">
        <f>IF(B1613="PAGADO",0,C832)</f>
        <v>-2816.1250000000005</v>
      </c>
      <c r="AA827" s="226" t="s">
        <v>62</v>
      </c>
      <c r="AB827" s="226"/>
      <c r="AC827" s="226"/>
      <c r="AD827" s="226"/>
      <c r="AK827" s="236" t="s">
        <v>10</v>
      </c>
      <c r="AL827" s="236"/>
      <c r="AM827" s="236"/>
    </row>
    <row r="828" spans="1:43" x14ac:dyDescent="0.25">
      <c r="B828" s="1" t="s">
        <v>0</v>
      </c>
      <c r="C828" s="19">
        <f>H843</f>
        <v>2303.4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2740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>
        <v>45174</v>
      </c>
      <c r="F829" s="3" t="s">
        <v>199</v>
      </c>
      <c r="G829" s="3" t="s">
        <v>169</v>
      </c>
      <c r="H829" s="5">
        <v>180</v>
      </c>
      <c r="I829" t="s">
        <v>146</v>
      </c>
      <c r="N829" s="25">
        <v>45216</v>
      </c>
      <c r="O829" s="3" t="s">
        <v>110</v>
      </c>
      <c r="P829" s="3"/>
      <c r="Q829" s="3"/>
      <c r="R829" s="18">
        <v>200</v>
      </c>
      <c r="S829" s="3"/>
      <c r="V829" s="17"/>
      <c r="Y829" s="20"/>
      <c r="AA829" s="4">
        <v>45189</v>
      </c>
      <c r="AB829" s="3" t="s">
        <v>199</v>
      </c>
      <c r="AC829" s="3" t="s">
        <v>203</v>
      </c>
      <c r="AD829" s="5">
        <v>580</v>
      </c>
      <c r="AE829" t="s">
        <v>136</v>
      </c>
      <c r="AJ829" s="25">
        <v>45219</v>
      </c>
      <c r="AK829" s="3" t="s">
        <v>1565</v>
      </c>
      <c r="AL829" s="3">
        <v>150</v>
      </c>
      <c r="AM829" s="3">
        <v>1493</v>
      </c>
      <c r="AN829" s="18">
        <v>150</v>
      </c>
      <c r="AO829" s="3"/>
    </row>
    <row r="830" spans="1:43" x14ac:dyDescent="0.25">
      <c r="B830" s="1" t="s">
        <v>24</v>
      </c>
      <c r="C830" s="19">
        <f>IF(C827&gt;0,C827+C828,C828)</f>
        <v>2303.4</v>
      </c>
      <c r="E830" s="4">
        <v>45175</v>
      </c>
      <c r="F830" s="3" t="s">
        <v>199</v>
      </c>
      <c r="G830" s="3" t="s">
        <v>1544</v>
      </c>
      <c r="H830" s="5">
        <v>570</v>
      </c>
      <c r="I830" t="s">
        <v>136</v>
      </c>
      <c r="N830" s="25">
        <v>45217</v>
      </c>
      <c r="O830" s="3" t="s">
        <v>110</v>
      </c>
      <c r="P830" s="3"/>
      <c r="Q830" s="3"/>
      <c r="R830" s="18">
        <v>160</v>
      </c>
      <c r="S830" s="3"/>
      <c r="V830" s="17"/>
      <c r="X830" s="1" t="s">
        <v>24</v>
      </c>
      <c r="Y830" s="19">
        <f>IF(Y827&gt;0,Y827+Y828,Y828)</f>
        <v>2740</v>
      </c>
      <c r="AA830" s="4">
        <v>45189</v>
      </c>
      <c r="AB830" s="3" t="s">
        <v>199</v>
      </c>
      <c r="AC830" s="3" t="s">
        <v>200</v>
      </c>
      <c r="AD830" s="5">
        <v>170</v>
      </c>
      <c r="AE830" t="s">
        <v>146</v>
      </c>
      <c r="AJ830" s="25">
        <v>45219</v>
      </c>
      <c r="AK830" s="3" t="s">
        <v>1567</v>
      </c>
      <c r="AL830" s="3"/>
      <c r="AM830" s="3"/>
      <c r="AN830" s="18">
        <v>2000</v>
      </c>
      <c r="AO830" s="3"/>
    </row>
    <row r="831" spans="1:43" x14ac:dyDescent="0.25">
      <c r="B831" s="1" t="s">
        <v>9</v>
      </c>
      <c r="C831" s="20">
        <f>C852</f>
        <v>5119.5250000000005</v>
      </c>
      <c r="E831" s="4">
        <v>45184</v>
      </c>
      <c r="F831" s="3" t="s">
        <v>199</v>
      </c>
      <c r="G831" s="3" t="s">
        <v>200</v>
      </c>
      <c r="H831" s="5">
        <v>170</v>
      </c>
      <c r="I831" t="s">
        <v>146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4966.125</v>
      </c>
      <c r="AA831" s="4">
        <v>45191</v>
      </c>
      <c r="AB831" s="3" t="s">
        <v>199</v>
      </c>
      <c r="AC831" s="3" t="s">
        <v>200</v>
      </c>
      <c r="AD831" s="5">
        <v>170</v>
      </c>
      <c r="AE831" t="s">
        <v>146</v>
      </c>
      <c r="AJ831" s="3"/>
      <c r="AK831" s="3"/>
      <c r="AL831" s="3"/>
      <c r="AM831" s="3"/>
      <c r="AN831" s="18"/>
      <c r="AO831" s="3"/>
    </row>
    <row r="832" spans="1:43" x14ac:dyDescent="0.25">
      <c r="B832" s="6" t="s">
        <v>26</v>
      </c>
      <c r="C832" s="21">
        <f>C830-C831</f>
        <v>-2816.1250000000005</v>
      </c>
      <c r="E832" s="4">
        <v>45161</v>
      </c>
      <c r="F832" s="3" t="s">
        <v>199</v>
      </c>
      <c r="G832" s="3" t="s">
        <v>200</v>
      </c>
      <c r="H832" s="5">
        <v>170</v>
      </c>
      <c r="I832" t="s">
        <v>146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-2226.125</v>
      </c>
      <c r="AA832" s="4">
        <v>45191</v>
      </c>
      <c r="AB832" s="3" t="s">
        <v>199</v>
      </c>
      <c r="AC832" s="3" t="s">
        <v>200</v>
      </c>
      <c r="AD832" s="5">
        <v>170</v>
      </c>
      <c r="AE832" t="s">
        <v>376</v>
      </c>
      <c r="AJ832" s="3"/>
      <c r="AK832" s="3"/>
      <c r="AL832" s="3"/>
      <c r="AM832" s="3"/>
      <c r="AN832" s="18"/>
      <c r="AO832" s="3"/>
    </row>
    <row r="833" spans="2:41" ht="23.25" x14ac:dyDescent="0.35">
      <c r="B833" s="6"/>
      <c r="C833" s="7"/>
      <c r="E833" s="4">
        <v>45155</v>
      </c>
      <c r="F833" s="3" t="s">
        <v>1548</v>
      </c>
      <c r="G833" s="3" t="s">
        <v>200</v>
      </c>
      <c r="H833" s="5">
        <v>110</v>
      </c>
      <c r="I833" t="s">
        <v>376</v>
      </c>
      <c r="N833" s="3"/>
      <c r="O833" s="3"/>
      <c r="P833" s="3"/>
      <c r="Q833" s="3"/>
      <c r="R833" s="18"/>
      <c r="S833" s="3"/>
      <c r="V833" s="17"/>
      <c r="X833" s="228" t="str">
        <f>IF(Y832&lt;0,"NO PAGAR","COBRAR'")</f>
        <v>NO PAGAR</v>
      </c>
      <c r="Y833" s="228"/>
      <c r="AA833" s="4">
        <v>45194</v>
      </c>
      <c r="AB833" s="3" t="s">
        <v>199</v>
      </c>
      <c r="AC833" s="3" t="s">
        <v>169</v>
      </c>
      <c r="AD833" s="5">
        <v>110</v>
      </c>
      <c r="AE833" t="s">
        <v>146</v>
      </c>
      <c r="AJ833" s="3"/>
      <c r="AK833" s="3"/>
      <c r="AL833" s="3"/>
      <c r="AM833" s="3"/>
      <c r="AN833" s="18"/>
      <c r="AO833" s="3"/>
    </row>
    <row r="834" spans="2:41" ht="23.25" x14ac:dyDescent="0.35">
      <c r="B834" s="228" t="str">
        <f>IF(C832&lt;0,"NO PAGAR","COBRAR'")</f>
        <v>NO PAGAR</v>
      </c>
      <c r="C834" s="228"/>
      <c r="E834" s="4">
        <v>45156</v>
      </c>
      <c r="F834" s="3" t="s">
        <v>1549</v>
      </c>
      <c r="G834" s="3" t="s">
        <v>200</v>
      </c>
      <c r="H834" s="5">
        <v>110</v>
      </c>
      <c r="I834" t="s">
        <v>376</v>
      </c>
      <c r="N834" s="3"/>
      <c r="O834" s="3"/>
      <c r="P834" s="3"/>
      <c r="Q834" s="3"/>
      <c r="R834" s="18"/>
      <c r="S834" s="3"/>
      <c r="V834" s="17"/>
      <c r="X834" s="6"/>
      <c r="Y834" s="8"/>
      <c r="AA834" s="4">
        <v>45195</v>
      </c>
      <c r="AB834" s="3" t="s">
        <v>199</v>
      </c>
      <c r="AC834" s="3" t="s">
        <v>200</v>
      </c>
      <c r="AD834" s="5">
        <v>170</v>
      </c>
      <c r="AE834" t="s">
        <v>146</v>
      </c>
      <c r="AJ834" s="3"/>
      <c r="AK834" s="3"/>
      <c r="AL834" s="3"/>
      <c r="AM834" s="3"/>
      <c r="AN834" s="18"/>
      <c r="AO834" s="3"/>
    </row>
    <row r="835" spans="2:41" x14ac:dyDescent="0.25">
      <c r="B835" s="219" t="s">
        <v>9</v>
      </c>
      <c r="C835" s="220"/>
      <c r="E835" s="4">
        <v>45166</v>
      </c>
      <c r="F835" s="3" t="s">
        <v>1549</v>
      </c>
      <c r="G835" s="3" t="s">
        <v>200</v>
      </c>
      <c r="H835" s="5">
        <v>110</v>
      </c>
      <c r="I835" t="s">
        <v>146</v>
      </c>
      <c r="N835" s="3"/>
      <c r="O835" s="3"/>
      <c r="P835" s="3"/>
      <c r="Q835" s="3"/>
      <c r="R835" s="18"/>
      <c r="S835" s="3"/>
      <c r="V835" s="17"/>
      <c r="X835" s="219" t="s">
        <v>9</v>
      </c>
      <c r="Y835" s="220"/>
      <c r="AA835" s="4">
        <v>45198</v>
      </c>
      <c r="AB835" s="3" t="s">
        <v>199</v>
      </c>
      <c r="AC835" s="3" t="s">
        <v>200</v>
      </c>
      <c r="AD835" s="5">
        <v>170</v>
      </c>
      <c r="AE835" t="s">
        <v>146</v>
      </c>
      <c r="AJ835" s="3"/>
      <c r="AK835" s="3"/>
      <c r="AL835" s="3"/>
      <c r="AM835" s="3"/>
      <c r="AN835" s="18"/>
      <c r="AO835" s="3"/>
    </row>
    <row r="836" spans="2:41" x14ac:dyDescent="0.25">
      <c r="B836" s="9" t="str">
        <f>IF(Y789&lt;0,"SALDO ADELANTADO","SALDO A FAVOR '")</f>
        <v>SALDO ADELANTADO</v>
      </c>
      <c r="C836" s="10">
        <f>IF(Y789&lt;=0,Y789*-1)</f>
        <v>4362.2650000000003</v>
      </c>
      <c r="E836" s="4"/>
      <c r="F836" s="3" t="s">
        <v>1553</v>
      </c>
      <c r="G836" s="3"/>
      <c r="H836" s="5">
        <v>158.4</v>
      </c>
      <c r="I836" t="s">
        <v>136</v>
      </c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2816.1250000000005</v>
      </c>
      <c r="AA836" s="4">
        <v>45197</v>
      </c>
      <c r="AB836" s="3" t="s">
        <v>85</v>
      </c>
      <c r="AC836" s="3" t="s">
        <v>1586</v>
      </c>
      <c r="AD836" s="5">
        <v>310</v>
      </c>
      <c r="AE836" t="s">
        <v>376</v>
      </c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360</v>
      </c>
      <c r="E837" s="4">
        <v>45195</v>
      </c>
      <c r="F837" s="3" t="s">
        <v>412</v>
      </c>
      <c r="G837" s="3" t="s">
        <v>169</v>
      </c>
      <c r="H837" s="5">
        <v>150</v>
      </c>
      <c r="I837" t="s">
        <v>376</v>
      </c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2150</v>
      </c>
      <c r="AA837" s="4">
        <v>45203</v>
      </c>
      <c r="AB837" s="3" t="s">
        <v>85</v>
      </c>
      <c r="AC837" s="3" t="s">
        <v>200</v>
      </c>
      <c r="AD837" s="5">
        <v>200</v>
      </c>
      <c r="AE837" t="s">
        <v>376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>
        <v>45196</v>
      </c>
      <c r="F838" s="3" t="s">
        <v>412</v>
      </c>
      <c r="G838" s="3" t="s">
        <v>200</v>
      </c>
      <c r="H838" s="5">
        <v>200</v>
      </c>
      <c r="I838" t="s">
        <v>376</v>
      </c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>
        <v>45208</v>
      </c>
      <c r="AB838" s="3" t="s">
        <v>85</v>
      </c>
      <c r="AC838" s="3" t="s">
        <v>200</v>
      </c>
      <c r="AD838" s="5">
        <v>150</v>
      </c>
      <c r="AE838" t="s">
        <v>376</v>
      </c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>
        <v>45170</v>
      </c>
      <c r="F839" s="3" t="s">
        <v>924</v>
      </c>
      <c r="G839" s="3" t="s">
        <v>1554</v>
      </c>
      <c r="H839" s="5">
        <v>375</v>
      </c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>
        <v>45201</v>
      </c>
      <c r="AB839" s="3" t="s">
        <v>85</v>
      </c>
      <c r="AC839" s="3" t="s">
        <v>200</v>
      </c>
      <c r="AD839" s="5">
        <v>200</v>
      </c>
      <c r="AE839" t="s">
        <v>376</v>
      </c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>
        <v>45152</v>
      </c>
      <c r="AB840" s="3" t="s">
        <v>144</v>
      </c>
      <c r="AC840" s="3" t="s">
        <v>169</v>
      </c>
      <c r="AD840" s="5">
        <v>170</v>
      </c>
      <c r="AE840" t="s">
        <v>146</v>
      </c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>
        <v>45153</v>
      </c>
      <c r="AB841" s="3" t="s">
        <v>144</v>
      </c>
      <c r="AC841" s="3" t="s">
        <v>169</v>
      </c>
      <c r="AD841" s="5">
        <v>170</v>
      </c>
      <c r="AE841" t="s">
        <v>146</v>
      </c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221" t="s">
        <v>7</v>
      </c>
      <c r="F843" s="222"/>
      <c r="G843" s="223"/>
      <c r="H843" s="5">
        <f>SUM(H829:H842)</f>
        <v>2303.4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21" t="s">
        <v>7</v>
      </c>
      <c r="AB843" s="222"/>
      <c r="AC843" s="223"/>
      <c r="AD843" s="5">
        <f>SUM(AD829:AD842)</f>
        <v>2740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1560</v>
      </c>
      <c r="C844" s="10">
        <f>R850</f>
        <v>397.26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221" t="s">
        <v>7</v>
      </c>
      <c r="O845" s="222"/>
      <c r="P845" s="222"/>
      <c r="Q845" s="223"/>
      <c r="R845" s="18">
        <f>SUM(R829:R844)</f>
        <v>360</v>
      </c>
      <c r="S845" s="3"/>
      <c r="V845" s="17"/>
      <c r="X845" s="12"/>
      <c r="Y845" s="10"/>
      <c r="AJ845" s="221" t="s">
        <v>7</v>
      </c>
      <c r="AK845" s="222"/>
      <c r="AL845" s="222"/>
      <c r="AM845" s="223"/>
      <c r="AN845" s="18">
        <f>SUM(AN829:AN844)</f>
        <v>2150</v>
      </c>
      <c r="AO845" s="3"/>
    </row>
    <row r="846" spans="2:41" x14ac:dyDescent="0.25">
      <c r="B846" s="12"/>
      <c r="C846" s="10"/>
      <c r="N846" t="s">
        <v>1556</v>
      </c>
      <c r="O846" s="196">
        <v>44995</v>
      </c>
      <c r="P846" t="s">
        <v>689</v>
      </c>
      <c r="Q846" t="s">
        <v>474</v>
      </c>
      <c r="R846">
        <v>93.02</v>
      </c>
      <c r="S846">
        <v>53.156999999999996</v>
      </c>
      <c r="V846" s="17"/>
      <c r="X846" s="12"/>
      <c r="Y846" s="10"/>
    </row>
    <row r="847" spans="2:41" x14ac:dyDescent="0.25">
      <c r="B847" s="12"/>
      <c r="C847" s="10"/>
      <c r="N847" t="s">
        <v>1556</v>
      </c>
      <c r="O847" s="196">
        <v>45209</v>
      </c>
      <c r="P847" t="s">
        <v>673</v>
      </c>
      <c r="Q847" t="s">
        <v>474</v>
      </c>
      <c r="R847">
        <v>104.24</v>
      </c>
      <c r="S847">
        <v>59.566000000000003</v>
      </c>
      <c r="V847" s="17"/>
      <c r="X847" s="12"/>
      <c r="Y847" s="10"/>
    </row>
    <row r="848" spans="2:41" x14ac:dyDescent="0.25">
      <c r="B848" s="12"/>
      <c r="C848" s="10"/>
      <c r="E848" s="14"/>
      <c r="N848" t="s">
        <v>1556</v>
      </c>
      <c r="O848" s="196">
        <v>45209</v>
      </c>
      <c r="P848" t="s">
        <v>689</v>
      </c>
      <c r="Q848" t="s">
        <v>474</v>
      </c>
      <c r="R848">
        <v>100</v>
      </c>
      <c r="S848">
        <v>57.14</v>
      </c>
      <c r="V848" s="17"/>
      <c r="X848" s="12"/>
      <c r="Y848" s="10"/>
      <c r="AA848" s="14"/>
    </row>
    <row r="849" spans="2:27" x14ac:dyDescent="0.25">
      <c r="B849" s="12"/>
      <c r="C849" s="10"/>
      <c r="N849" t="s">
        <v>1556</v>
      </c>
      <c r="O849" t="s">
        <v>1558</v>
      </c>
      <c r="P849" t="s">
        <v>689</v>
      </c>
      <c r="Q849" t="s">
        <v>474</v>
      </c>
      <c r="R849">
        <v>100</v>
      </c>
      <c r="S849">
        <v>57.145000000000003</v>
      </c>
      <c r="V849" s="17"/>
      <c r="X849" s="12"/>
      <c r="Y849" s="10"/>
    </row>
    <row r="850" spans="2:27" x14ac:dyDescent="0.25">
      <c r="B850" s="12"/>
      <c r="C850" s="10"/>
      <c r="R850">
        <f>SUM(R846:R849)</f>
        <v>397.26</v>
      </c>
      <c r="V850" s="17"/>
      <c r="X850" s="12"/>
      <c r="Y850" s="10"/>
    </row>
    <row r="851" spans="2:27" x14ac:dyDescent="0.25">
      <c r="B851" s="12"/>
      <c r="C851" s="10"/>
      <c r="V851" s="17"/>
      <c r="X851" s="12"/>
      <c r="Y851" s="10"/>
    </row>
    <row r="852" spans="2:27" x14ac:dyDescent="0.25">
      <c r="B852" s="15" t="s">
        <v>18</v>
      </c>
      <c r="C852" s="16">
        <f>SUM(C836:C851)</f>
        <v>5119.5250000000005</v>
      </c>
      <c r="D852" t="s">
        <v>22</v>
      </c>
      <c r="E852" t="s">
        <v>21</v>
      </c>
      <c r="V852" s="17"/>
      <c r="X852" s="15" t="s">
        <v>18</v>
      </c>
      <c r="Y852" s="16">
        <f>SUM(Y836:Y851)</f>
        <v>4966.125</v>
      </c>
      <c r="Z852" t="s">
        <v>22</v>
      </c>
      <c r="AA852" t="s">
        <v>21</v>
      </c>
    </row>
    <row r="853" spans="2:27" x14ac:dyDescent="0.25">
      <c r="E853" s="1" t="s">
        <v>19</v>
      </c>
      <c r="V853" s="17"/>
      <c r="AA853" s="1" t="s">
        <v>19</v>
      </c>
    </row>
    <row r="854" spans="2:27" x14ac:dyDescent="0.25">
      <c r="V854" s="17"/>
    </row>
    <row r="855" spans="2:27" x14ac:dyDescent="0.25">
      <c r="V855" s="17"/>
    </row>
    <row r="856" spans="2:27" x14ac:dyDescent="0.25">
      <c r="V856" s="17"/>
    </row>
    <row r="857" spans="2:27" x14ac:dyDescent="0.25">
      <c r="V857" s="17"/>
    </row>
    <row r="858" spans="2:27" x14ac:dyDescent="0.25">
      <c r="V858" s="17"/>
    </row>
    <row r="859" spans="2:27" x14ac:dyDescent="0.25">
      <c r="V859" s="17"/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V863" s="17"/>
    </row>
    <row r="864" spans="2:27" x14ac:dyDescent="0.25">
      <c r="V864" s="17"/>
    </row>
    <row r="865" spans="2:41" x14ac:dyDescent="0.25">
      <c r="V865" s="17"/>
    </row>
    <row r="866" spans="2:41" x14ac:dyDescent="0.25">
      <c r="V866" s="17"/>
    </row>
    <row r="867" spans="2:41" ht="27" customHeight="1" x14ac:dyDescent="0.35">
      <c r="V867" s="17"/>
      <c r="AC867" s="184" t="s">
        <v>29</v>
      </c>
      <c r="AD867" s="184"/>
      <c r="AE867" s="184"/>
    </row>
    <row r="868" spans="2:41" ht="27" customHeight="1" x14ac:dyDescent="0.4">
      <c r="H868" s="75" t="s">
        <v>28</v>
      </c>
      <c r="I868" s="75"/>
      <c r="J868" s="75"/>
      <c r="V868" s="17"/>
      <c r="AC868" s="184"/>
      <c r="AD868" s="184"/>
      <c r="AE868" s="184"/>
    </row>
    <row r="869" spans="2:41" ht="15" customHeight="1" x14ac:dyDescent="0.4">
      <c r="H869" s="75"/>
      <c r="I869" s="75"/>
      <c r="J869" s="75"/>
      <c r="V869" s="17"/>
      <c r="AC869" s="184"/>
      <c r="AD869" s="184"/>
      <c r="AE869" s="184"/>
    </row>
    <row r="870" spans="2:41" x14ac:dyDescent="0.25">
      <c r="V870" s="17"/>
    </row>
    <row r="871" spans="2:41" x14ac:dyDescent="0.25">
      <c r="V871" s="17"/>
    </row>
    <row r="872" spans="2:41" ht="23.25" x14ac:dyDescent="0.35">
      <c r="B872" s="22" t="s">
        <v>71</v>
      </c>
      <c r="V872" s="17"/>
      <c r="X872" s="22" t="s">
        <v>71</v>
      </c>
    </row>
    <row r="873" spans="2:41" ht="23.25" x14ac:dyDescent="0.35">
      <c r="B873" s="23" t="s">
        <v>32</v>
      </c>
      <c r="C873" s="20">
        <f>IF(X827="PAGADO",0,Y832)</f>
        <v>-2226.125</v>
      </c>
      <c r="E873" s="226" t="s">
        <v>308</v>
      </c>
      <c r="F873" s="226"/>
      <c r="G873" s="226"/>
      <c r="H873" s="226"/>
      <c r="V873" s="17"/>
      <c r="X873" s="23" t="s">
        <v>32</v>
      </c>
      <c r="Y873" s="20">
        <f>IF(B873="PAGADO",0,C878)</f>
        <v>-2218.5810000000001</v>
      </c>
      <c r="AA873" s="226" t="s">
        <v>62</v>
      </c>
      <c r="AB873" s="226"/>
      <c r="AC873" s="226"/>
      <c r="AD873" s="226"/>
      <c r="AK873" s="226" t="s">
        <v>188</v>
      </c>
      <c r="AL873" s="226"/>
      <c r="AM873" s="226"/>
    </row>
    <row r="874" spans="2:41" x14ac:dyDescent="0.25">
      <c r="B874" s="1" t="s">
        <v>0</v>
      </c>
      <c r="C874" s="19">
        <f>H895</f>
        <v>3055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1800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 x14ac:dyDescent="0.25">
      <c r="C875" s="20"/>
      <c r="E875" s="4">
        <v>45202</v>
      </c>
      <c r="F875" s="3" t="s">
        <v>1202</v>
      </c>
      <c r="G875" s="3" t="s">
        <v>1203</v>
      </c>
      <c r="H875" s="5">
        <v>190</v>
      </c>
      <c r="I875" t="s">
        <v>294</v>
      </c>
      <c r="N875" s="25">
        <v>45226</v>
      </c>
      <c r="O875" s="3" t="s">
        <v>110</v>
      </c>
      <c r="P875" s="3"/>
      <c r="Q875" s="3"/>
      <c r="R875" s="18">
        <v>1000</v>
      </c>
      <c r="S875" s="3"/>
      <c r="V875" s="17"/>
      <c r="Y875" s="20"/>
      <c r="AA875" s="4">
        <v>45190</v>
      </c>
      <c r="AB875" s="3" t="s">
        <v>1644</v>
      </c>
      <c r="AC875" s="3" t="s">
        <v>1645</v>
      </c>
      <c r="AD875" s="5">
        <v>140</v>
      </c>
      <c r="AE875" t="s">
        <v>136</v>
      </c>
      <c r="AJ875" s="25">
        <v>45237</v>
      </c>
      <c r="AK875" s="3" t="s">
        <v>1640</v>
      </c>
      <c r="AL875" s="3"/>
      <c r="AM875" s="3"/>
      <c r="AN875" s="18">
        <v>142.18</v>
      </c>
      <c r="AO875" s="3"/>
    </row>
    <row r="876" spans="2:41" x14ac:dyDescent="0.25">
      <c r="B876" s="1" t="s">
        <v>24</v>
      </c>
      <c r="C876" s="19">
        <f>IF(C873&gt;0,C873+C874,C874)</f>
        <v>3055</v>
      </c>
      <c r="E876" s="4">
        <v>45174</v>
      </c>
      <c r="F876" s="3" t="s">
        <v>516</v>
      </c>
      <c r="G876" s="3" t="s">
        <v>260</v>
      </c>
      <c r="H876" s="5">
        <v>160</v>
      </c>
      <c r="I876" t="s">
        <v>294</v>
      </c>
      <c r="N876" s="25">
        <v>45229</v>
      </c>
      <c r="O876" s="3" t="s">
        <v>110</v>
      </c>
      <c r="P876" s="3"/>
      <c r="Q876" s="3"/>
      <c r="R876" s="18">
        <v>310</v>
      </c>
      <c r="S876" s="3"/>
      <c r="V876" s="17"/>
      <c r="X876" s="1" t="s">
        <v>24</v>
      </c>
      <c r="Y876" s="19">
        <f>IF(Y873&gt;0,Y874+Y873,Y874)</f>
        <v>1800</v>
      </c>
      <c r="AA876" s="4">
        <v>45176</v>
      </c>
      <c r="AB876" s="3" t="s">
        <v>1646</v>
      </c>
      <c r="AC876" s="3" t="s">
        <v>261</v>
      </c>
      <c r="AD876" s="5">
        <v>150</v>
      </c>
      <c r="AE876" t="s">
        <v>136</v>
      </c>
      <c r="AJ876" s="25">
        <v>45238</v>
      </c>
      <c r="AK876" s="3" t="s">
        <v>110</v>
      </c>
      <c r="AL876" s="3"/>
      <c r="AM876" s="3"/>
      <c r="AN876" s="18">
        <v>170</v>
      </c>
      <c r="AO876" s="3"/>
    </row>
    <row r="877" spans="2:41" x14ac:dyDescent="0.25">
      <c r="B877" s="1" t="s">
        <v>9</v>
      </c>
      <c r="C877" s="20">
        <f>C900</f>
        <v>5273.5810000000001</v>
      </c>
      <c r="E877" s="4">
        <v>45177</v>
      </c>
      <c r="F877" s="3" t="s">
        <v>516</v>
      </c>
      <c r="G877" s="3" t="s">
        <v>260</v>
      </c>
      <c r="H877" s="5">
        <v>160</v>
      </c>
      <c r="I877" t="s">
        <v>294</v>
      </c>
      <c r="N877" s="25">
        <v>45231</v>
      </c>
      <c r="O877" s="3" t="s">
        <v>110</v>
      </c>
      <c r="P877" s="3"/>
      <c r="Q877" s="3"/>
      <c r="R877" s="18">
        <v>800</v>
      </c>
      <c r="S877" s="3"/>
      <c r="V877" s="17"/>
      <c r="X877" s="1" t="s">
        <v>9</v>
      </c>
      <c r="Y877" s="20">
        <f>Y900</f>
        <v>3905.3710000000001</v>
      </c>
      <c r="AA877" s="4">
        <v>45218</v>
      </c>
      <c r="AB877" s="3" t="s">
        <v>1647</v>
      </c>
      <c r="AC877" s="3" t="s">
        <v>1552</v>
      </c>
      <c r="AD877" s="5">
        <v>230</v>
      </c>
      <c r="AE877" t="s">
        <v>376</v>
      </c>
      <c r="AJ877" s="25">
        <v>45238</v>
      </c>
      <c r="AK877" s="3" t="s">
        <v>1653</v>
      </c>
      <c r="AL877" s="3"/>
      <c r="AM877" s="3"/>
      <c r="AN877" s="159">
        <v>59.1</v>
      </c>
      <c r="AO877" s="3"/>
    </row>
    <row r="878" spans="2:41" x14ac:dyDescent="0.25">
      <c r="B878" s="6" t="s">
        <v>25</v>
      </c>
      <c r="C878" s="21">
        <f>C876-C877</f>
        <v>-2218.5810000000001</v>
      </c>
      <c r="E878" s="4">
        <v>45212</v>
      </c>
      <c r="F878" s="3" t="s">
        <v>412</v>
      </c>
      <c r="G878" s="3" t="s">
        <v>200</v>
      </c>
      <c r="H878" s="5">
        <v>615</v>
      </c>
      <c r="I878" t="s">
        <v>376</v>
      </c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-2105.3710000000001</v>
      </c>
      <c r="AA878" s="4">
        <v>45202</v>
      </c>
      <c r="AB878" s="3" t="s">
        <v>1206</v>
      </c>
      <c r="AC878" s="3" t="s">
        <v>1212</v>
      </c>
      <c r="AD878" s="5">
        <v>285</v>
      </c>
      <c r="AE878" t="s">
        <v>376</v>
      </c>
      <c r="AJ878" s="25">
        <v>45240</v>
      </c>
      <c r="AK878" s="3" t="s">
        <v>110</v>
      </c>
      <c r="AL878" s="3"/>
      <c r="AM878" s="3"/>
      <c r="AN878" s="18">
        <v>1000</v>
      </c>
      <c r="AO878" s="3"/>
    </row>
    <row r="879" spans="2:41" ht="26.25" x14ac:dyDescent="0.4">
      <c r="B879" s="227" t="str">
        <f>IF(C878&lt;0,"NO PAGAR","COBRAR")</f>
        <v>NO PAGAR</v>
      </c>
      <c r="C879" s="227"/>
      <c r="E879" s="25">
        <v>45215</v>
      </c>
      <c r="F879" s="3" t="s">
        <v>412</v>
      </c>
      <c r="G879" s="3" t="s">
        <v>200</v>
      </c>
      <c r="H879" s="5">
        <v>200</v>
      </c>
      <c r="I879" t="s">
        <v>376</v>
      </c>
      <c r="N879" s="3"/>
      <c r="O879" s="3"/>
      <c r="P879" s="3"/>
      <c r="Q879" s="3"/>
      <c r="R879" s="18"/>
      <c r="S879" s="3"/>
      <c r="V879" s="17"/>
      <c r="X879" s="227" t="str">
        <f>IF(Y878&lt;0,"NO PAGAR","COBRAR")</f>
        <v>NO PAGAR</v>
      </c>
      <c r="Y879" s="227"/>
      <c r="AA879" s="4">
        <v>45210</v>
      </c>
      <c r="AB879" s="3" t="s">
        <v>1206</v>
      </c>
      <c r="AC879" s="3" t="s">
        <v>1212</v>
      </c>
      <c r="AD879" s="5">
        <v>285</v>
      </c>
      <c r="AE879" t="s">
        <v>376</v>
      </c>
      <c r="AJ879" s="25">
        <v>45240</v>
      </c>
      <c r="AK879" s="3" t="s">
        <v>110</v>
      </c>
      <c r="AL879" s="3"/>
      <c r="AM879" s="3"/>
      <c r="AN879" s="18">
        <v>150</v>
      </c>
      <c r="AO879" s="3"/>
    </row>
    <row r="880" spans="2:41" x14ac:dyDescent="0.25">
      <c r="B880" s="219" t="s">
        <v>9</v>
      </c>
      <c r="C880" s="220"/>
      <c r="E880" s="4">
        <v>45203</v>
      </c>
      <c r="F880" s="3" t="s">
        <v>199</v>
      </c>
      <c r="G880" s="3" t="s">
        <v>200</v>
      </c>
      <c r="H880" s="5">
        <v>170</v>
      </c>
      <c r="I880" t="s">
        <v>294</v>
      </c>
      <c r="N880" s="3"/>
      <c r="O880" s="3"/>
      <c r="P880" s="3"/>
      <c r="Q880" s="3"/>
      <c r="R880" s="18"/>
      <c r="S880" s="3"/>
      <c r="V880" s="17"/>
      <c r="X880" s="219" t="s">
        <v>9</v>
      </c>
      <c r="Y880" s="220"/>
      <c r="AA880" s="4">
        <v>45216</v>
      </c>
      <c r="AB880" s="3" t="s">
        <v>1206</v>
      </c>
      <c r="AC880" s="3" t="s">
        <v>102</v>
      </c>
      <c r="AD880" s="5">
        <v>285</v>
      </c>
      <c r="AE880" t="s">
        <v>376</v>
      </c>
      <c r="AJ880" s="3"/>
      <c r="AK880" s="3"/>
      <c r="AL880" s="3"/>
      <c r="AM880" s="3"/>
      <c r="AN880" s="18"/>
      <c r="AO880" s="3"/>
    </row>
    <row r="881" spans="2:41" x14ac:dyDescent="0.25">
      <c r="B881" s="9" t="str">
        <f>IF(C914&lt;0,"SALDO A FAVOR","SALDO ADELANTAD0'")</f>
        <v>SALDO ADELANTAD0'</v>
      </c>
      <c r="C881" s="10">
        <f>IF(Y832&lt;=0,Y832*-1)</f>
        <v>2226.125</v>
      </c>
      <c r="E881" s="4">
        <v>45205</v>
      </c>
      <c r="F881" s="3" t="s">
        <v>199</v>
      </c>
      <c r="G881" s="3" t="s">
        <v>200</v>
      </c>
      <c r="H881" s="5">
        <v>170</v>
      </c>
      <c r="I881" t="s">
        <v>294</v>
      </c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2218.5810000000001</v>
      </c>
      <c r="AA881" s="4">
        <v>45217</v>
      </c>
      <c r="AB881" s="3" t="s">
        <v>1206</v>
      </c>
      <c r="AC881" s="3" t="s">
        <v>102</v>
      </c>
      <c r="AD881" s="5">
        <v>285</v>
      </c>
      <c r="AE881" t="s">
        <v>136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R891</f>
        <v>2110</v>
      </c>
      <c r="E882" s="4">
        <v>45205</v>
      </c>
      <c r="F882" s="3" t="s">
        <v>199</v>
      </c>
      <c r="G882" s="3" t="s">
        <v>200</v>
      </c>
      <c r="H882" s="5">
        <v>170</v>
      </c>
      <c r="I882" t="s">
        <v>376</v>
      </c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1521.28</v>
      </c>
      <c r="AA882" s="4">
        <v>45226</v>
      </c>
      <c r="AB882" s="3" t="s">
        <v>1654</v>
      </c>
      <c r="AC882" s="3" t="s">
        <v>1655</v>
      </c>
      <c r="AD882" s="5">
        <v>140</v>
      </c>
      <c r="AE882" t="s">
        <v>376</v>
      </c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>
        <v>210</v>
      </c>
      <c r="E883" s="4">
        <v>45211</v>
      </c>
      <c r="F883" s="3" t="s">
        <v>199</v>
      </c>
      <c r="G883" s="3" t="s">
        <v>169</v>
      </c>
      <c r="H883" s="5">
        <v>170</v>
      </c>
      <c r="I883" t="s">
        <v>294</v>
      </c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>
        <v>45212</v>
      </c>
      <c r="F884" s="3" t="s">
        <v>199</v>
      </c>
      <c r="G884" s="3" t="s">
        <v>169</v>
      </c>
      <c r="H884" s="5">
        <v>170</v>
      </c>
      <c r="I884" t="s">
        <v>294</v>
      </c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>
        <v>20</v>
      </c>
      <c r="D885" s="70"/>
      <c r="E885" s="4">
        <v>45212</v>
      </c>
      <c r="F885" s="3" t="s">
        <v>199</v>
      </c>
      <c r="G885" s="3" t="s">
        <v>200</v>
      </c>
      <c r="H885" s="5">
        <v>170</v>
      </c>
      <c r="I885" t="s">
        <v>136</v>
      </c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>
        <v>45215</v>
      </c>
      <c r="F886" s="3" t="s">
        <v>199</v>
      </c>
      <c r="G886" s="3" t="s">
        <v>169</v>
      </c>
      <c r="H886" s="5">
        <v>170</v>
      </c>
      <c r="I886" t="s">
        <v>294</v>
      </c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98.8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>
        <v>45128</v>
      </c>
      <c r="F887" s="3" t="s">
        <v>168</v>
      </c>
      <c r="G887" s="3" t="s">
        <v>152</v>
      </c>
      <c r="H887" s="5">
        <v>190</v>
      </c>
      <c r="I887" t="s">
        <v>294</v>
      </c>
      <c r="N887" s="3"/>
      <c r="O887" s="3"/>
      <c r="P887" s="3"/>
      <c r="Q887" s="3"/>
      <c r="R887" s="18"/>
      <c r="S887" s="3"/>
      <c r="V887" s="17"/>
      <c r="X887" s="11" t="s">
        <v>1650</v>
      </c>
      <c r="Y887" s="10">
        <v>18.05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4">
        <v>45102</v>
      </c>
      <c r="F888" s="3" t="s">
        <v>1619</v>
      </c>
      <c r="G888" s="3" t="s">
        <v>144</v>
      </c>
      <c r="H888" s="5">
        <v>90</v>
      </c>
      <c r="I888" t="s">
        <v>294</v>
      </c>
      <c r="N888" s="3"/>
      <c r="O888" s="3"/>
      <c r="P888" s="3"/>
      <c r="Q888" s="3"/>
      <c r="R888" s="18"/>
      <c r="S888" s="3"/>
      <c r="V888" s="17"/>
      <c r="X888" s="11" t="s">
        <v>1791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1637</v>
      </c>
      <c r="C889" s="10">
        <f>R899</f>
        <v>707.4559999999999</v>
      </c>
      <c r="E889" s="25">
        <v>45159</v>
      </c>
      <c r="F889" s="3" t="s">
        <v>1460</v>
      </c>
      <c r="G889" s="3" t="s">
        <v>200</v>
      </c>
      <c r="H889" s="5">
        <v>130</v>
      </c>
      <c r="I889" t="s">
        <v>294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21" t="s">
        <v>7</v>
      </c>
      <c r="AB889" s="222"/>
      <c r="AC889" s="223"/>
      <c r="AD889" s="5">
        <f>SUM(AD875:AD888)</f>
        <v>1800</v>
      </c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E890" s="149">
        <v>45159</v>
      </c>
      <c r="F890" s="148" t="s">
        <v>1460</v>
      </c>
      <c r="G890" s="148" t="s">
        <v>200</v>
      </c>
      <c r="H890" s="18">
        <v>130</v>
      </c>
      <c r="I890" t="s">
        <v>376</v>
      </c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 x14ac:dyDescent="0.25">
      <c r="B891" s="12"/>
      <c r="C891" s="10"/>
      <c r="E891" s="25"/>
      <c r="F891" s="3"/>
      <c r="G891" s="3"/>
      <c r="H891" s="18"/>
      <c r="N891" s="221" t="s">
        <v>7</v>
      </c>
      <c r="O891" s="222"/>
      <c r="P891" s="222"/>
      <c r="Q891" s="223"/>
      <c r="R891" s="18">
        <f>SUM(R875:R890)</f>
        <v>2110</v>
      </c>
      <c r="S891" s="3"/>
      <c r="V891" s="17"/>
      <c r="X891" s="12"/>
      <c r="Y891" s="10"/>
      <c r="AJ891" s="221" t="s">
        <v>7</v>
      </c>
      <c r="AK891" s="222"/>
      <c r="AL891" s="222"/>
      <c r="AM891" s="223"/>
      <c r="AN891" s="18">
        <f>SUM(AN875:AN890)</f>
        <v>1521.28</v>
      </c>
      <c r="AO891" s="3"/>
    </row>
    <row r="892" spans="2:41" x14ac:dyDescent="0.25">
      <c r="B892" s="12"/>
      <c r="C892" s="10"/>
      <c r="E892" s="3"/>
      <c r="F892" s="3"/>
      <c r="G892" s="3"/>
      <c r="H892" s="18"/>
      <c r="N892" s="125" t="s">
        <v>689</v>
      </c>
      <c r="O892" s="125" t="s">
        <v>465</v>
      </c>
      <c r="P892" s="126">
        <v>45215.55346065</v>
      </c>
      <c r="Q892" s="127">
        <v>56.203000000000003</v>
      </c>
      <c r="R892" s="127">
        <v>98.355000000000004</v>
      </c>
      <c r="V892" s="17"/>
      <c r="X892" s="12"/>
      <c r="Y892" s="10"/>
    </row>
    <row r="893" spans="2:41" x14ac:dyDescent="0.25">
      <c r="B893" s="12"/>
      <c r="C893" s="10"/>
      <c r="E893" s="3"/>
      <c r="F893" s="3"/>
      <c r="G893" s="3"/>
      <c r="H893" s="18"/>
      <c r="N893" s="125" t="s">
        <v>689</v>
      </c>
      <c r="O893" s="125" t="s">
        <v>465</v>
      </c>
      <c r="P893" s="126">
        <v>45218.036053240001</v>
      </c>
      <c r="Q893" s="127">
        <v>51.429000000000002</v>
      </c>
      <c r="R893" s="127">
        <v>90.001000000000005</v>
      </c>
      <c r="V893" s="17"/>
      <c r="X893" s="12"/>
      <c r="Y893" s="10"/>
    </row>
    <row r="894" spans="2:41" x14ac:dyDescent="0.25">
      <c r="B894" s="12"/>
      <c r="C894" s="10"/>
      <c r="E894" s="53"/>
      <c r="F894" s="3"/>
      <c r="G894" s="3"/>
      <c r="H894" s="18"/>
      <c r="N894" s="125" t="s">
        <v>689</v>
      </c>
      <c r="O894" s="125" t="s">
        <v>468</v>
      </c>
      <c r="P894" s="126">
        <v>45216.72037037</v>
      </c>
      <c r="Q894" s="127">
        <v>34.283000000000001</v>
      </c>
      <c r="R894" s="127">
        <v>60</v>
      </c>
      <c r="V894" s="17"/>
      <c r="X894" s="12"/>
      <c r="Y894" s="10"/>
      <c r="AA894" s="14"/>
    </row>
    <row r="895" spans="2:41" x14ac:dyDescent="0.25">
      <c r="B895" s="12"/>
      <c r="C895" s="10"/>
      <c r="E895" s="221" t="s">
        <v>7</v>
      </c>
      <c r="F895" s="222"/>
      <c r="G895" s="223"/>
      <c r="H895" s="18">
        <f>SUM(H875:H894)</f>
        <v>3055</v>
      </c>
      <c r="N895" s="125" t="s">
        <v>673</v>
      </c>
      <c r="O895" s="125" t="s">
        <v>468</v>
      </c>
      <c r="P895" s="126">
        <v>45217.850092590001</v>
      </c>
      <c r="Q895" s="127">
        <v>46.856000000000002</v>
      </c>
      <c r="R895" s="127">
        <v>82</v>
      </c>
      <c r="V895" s="17"/>
      <c r="X895" s="12"/>
      <c r="Y895" s="10"/>
    </row>
    <row r="896" spans="2:41" x14ac:dyDescent="0.25">
      <c r="B896" s="12"/>
      <c r="C896" s="10"/>
      <c r="N896" s="125" t="s">
        <v>689</v>
      </c>
      <c r="O896" s="125" t="s">
        <v>468</v>
      </c>
      <c r="P896" s="126">
        <v>45223.789004630002</v>
      </c>
      <c r="Q896" s="127">
        <v>68.569000000000003</v>
      </c>
      <c r="R896" s="127">
        <v>120</v>
      </c>
      <c r="V896" s="17"/>
      <c r="X896" s="12"/>
      <c r="Y896" s="10"/>
    </row>
    <row r="897" spans="1:43" x14ac:dyDescent="0.25">
      <c r="B897" s="12"/>
      <c r="C897" s="10"/>
      <c r="N897" s="125" t="s">
        <v>749</v>
      </c>
      <c r="O897" s="125" t="s">
        <v>468</v>
      </c>
      <c r="P897" s="126">
        <v>45225.518958330002</v>
      </c>
      <c r="Q897" s="127">
        <v>106.896</v>
      </c>
      <c r="R897" s="127">
        <v>187.07</v>
      </c>
      <c r="V897" s="17"/>
      <c r="X897" s="12"/>
      <c r="Y897" s="10"/>
    </row>
    <row r="898" spans="1:43" x14ac:dyDescent="0.25">
      <c r="B898" s="12"/>
      <c r="C898" s="10"/>
      <c r="N898" s="125" t="s">
        <v>673</v>
      </c>
      <c r="O898" s="125" t="s">
        <v>468</v>
      </c>
      <c r="P898" s="126">
        <v>45225.808530089998</v>
      </c>
      <c r="Q898" s="127">
        <v>40.018999999999998</v>
      </c>
      <c r="R898" s="127">
        <v>70.03</v>
      </c>
      <c r="V898" s="17"/>
      <c r="X898" s="12"/>
      <c r="Y898" s="10"/>
    </row>
    <row r="899" spans="1:43" x14ac:dyDescent="0.25">
      <c r="B899" s="11"/>
      <c r="C899" s="10"/>
      <c r="R899" s="187">
        <f>SUM(R892:R898)</f>
        <v>707.4559999999999</v>
      </c>
      <c r="V899" s="17"/>
      <c r="X899" s="11"/>
      <c r="Y899" s="10"/>
    </row>
    <row r="900" spans="1:43" x14ac:dyDescent="0.25">
      <c r="B900" s="15" t="s">
        <v>18</v>
      </c>
      <c r="C900" s="16">
        <f>SUM(C881:C899)</f>
        <v>5273.5810000000001</v>
      </c>
      <c r="V900" s="17"/>
      <c r="X900" s="15" t="s">
        <v>18</v>
      </c>
      <c r="Y900" s="16">
        <f>SUM(Y881:Y899)</f>
        <v>3905.3710000000001</v>
      </c>
    </row>
    <row r="901" spans="1:43" x14ac:dyDescent="0.25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 x14ac:dyDescent="0.25">
      <c r="E902" s="1" t="s">
        <v>19</v>
      </c>
      <c r="V902" s="17"/>
      <c r="AA902" s="1" t="s">
        <v>19</v>
      </c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 x14ac:dyDescent="0.25">
      <c r="V912" s="17"/>
    </row>
    <row r="913" spans="2:41" ht="15" customHeight="1" x14ac:dyDescent="0.4">
      <c r="H913" s="75" t="s">
        <v>30</v>
      </c>
      <c r="I913" s="75"/>
      <c r="J913" s="75"/>
      <c r="V913" s="17"/>
      <c r="AA913" s="225" t="s">
        <v>31</v>
      </c>
      <c r="AB913" s="225"/>
      <c r="AC913" s="225"/>
    </row>
    <row r="914" spans="2:41" ht="15" customHeight="1" x14ac:dyDescent="0.4">
      <c r="H914" s="75"/>
      <c r="I914" s="75"/>
      <c r="J914" s="75"/>
      <c r="V914" s="17"/>
      <c r="AA914" s="225"/>
      <c r="AB914" s="225"/>
      <c r="AC914" s="225"/>
    </row>
    <row r="915" spans="2:41" ht="23.25" x14ac:dyDescent="0.35">
      <c r="B915" s="24" t="s">
        <v>73</v>
      </c>
      <c r="V915" s="17"/>
      <c r="X915" s="22" t="s">
        <v>71</v>
      </c>
    </row>
    <row r="916" spans="2:41" ht="26.25" x14ac:dyDescent="0.4">
      <c r="B916" s="23" t="s">
        <v>32</v>
      </c>
      <c r="C916" s="20">
        <f>IF(X873="PAGADO",0,Y878)</f>
        <v>-2105.3710000000001</v>
      </c>
      <c r="E916" s="226" t="s">
        <v>62</v>
      </c>
      <c r="F916" s="226"/>
      <c r="G916" s="226"/>
      <c r="H916" s="226"/>
      <c r="V916" s="17"/>
      <c r="X916" s="23" t="s">
        <v>32</v>
      </c>
      <c r="Y916" s="20">
        <f>IF(B1707="PAGADO",0,C921)</f>
        <v>-2575.3710000000001</v>
      </c>
      <c r="AA916" s="226" t="s">
        <v>308</v>
      </c>
      <c r="AB916" s="226"/>
      <c r="AC916" s="226"/>
      <c r="AD916" s="226"/>
      <c r="AK916" s="236" t="s">
        <v>10</v>
      </c>
      <c r="AL916" s="236"/>
      <c r="AM916" s="236"/>
    </row>
    <row r="917" spans="2:41" x14ac:dyDescent="0.25">
      <c r="B917" s="1" t="s">
        <v>0</v>
      </c>
      <c r="C917" s="19">
        <f>H932</f>
        <v>950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1335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 x14ac:dyDescent="0.25">
      <c r="C918" s="20"/>
      <c r="E918" s="4">
        <v>45219</v>
      </c>
      <c r="F918" s="3" t="s">
        <v>291</v>
      </c>
      <c r="G918" s="3" t="s">
        <v>200</v>
      </c>
      <c r="H918" s="5">
        <v>200</v>
      </c>
      <c r="I918" t="s">
        <v>376</v>
      </c>
      <c r="N918" s="25">
        <v>45244</v>
      </c>
      <c r="O918" s="3" t="s">
        <v>110</v>
      </c>
      <c r="P918" s="3"/>
      <c r="Q918" s="3"/>
      <c r="R918" s="18">
        <v>200</v>
      </c>
      <c r="S918" s="3"/>
      <c r="V918" s="17"/>
      <c r="Y918" s="20"/>
      <c r="AA918" s="4">
        <v>45224</v>
      </c>
      <c r="AB918" s="3" t="s">
        <v>175</v>
      </c>
      <c r="AC918" s="3" t="s">
        <v>86</v>
      </c>
      <c r="AD918" s="5">
        <v>75</v>
      </c>
      <c r="AE918" t="s">
        <v>146</v>
      </c>
      <c r="AJ918" s="25">
        <v>45251</v>
      </c>
      <c r="AK918" s="3" t="s">
        <v>431</v>
      </c>
      <c r="AL918" s="3">
        <v>2000</v>
      </c>
      <c r="AM918" s="3"/>
      <c r="AN918" s="18">
        <v>2000</v>
      </c>
      <c r="AO918" s="3"/>
    </row>
    <row r="919" spans="2:41" x14ac:dyDescent="0.25">
      <c r="B919" s="1" t="s">
        <v>24</v>
      </c>
      <c r="C919" s="19">
        <f>IF(C916&gt;0,C916+C917,C917)</f>
        <v>950</v>
      </c>
      <c r="E919" s="4">
        <v>45222</v>
      </c>
      <c r="F919" s="3" t="s">
        <v>291</v>
      </c>
      <c r="G919" s="3" t="s">
        <v>200</v>
      </c>
      <c r="H919" s="5">
        <v>150</v>
      </c>
      <c r="I919" t="s">
        <v>376</v>
      </c>
      <c r="N919" s="25">
        <v>45245</v>
      </c>
      <c r="O919" s="3" t="s">
        <v>110</v>
      </c>
      <c r="P919" s="3"/>
      <c r="Q919" s="3"/>
      <c r="R919" s="18">
        <v>220</v>
      </c>
      <c r="S919" s="3"/>
      <c r="V919" s="17"/>
      <c r="X919" s="1" t="s">
        <v>24</v>
      </c>
      <c r="Y919" s="19">
        <f>IF(Y916&gt;0,Y916+Y917,Y917)</f>
        <v>1335</v>
      </c>
      <c r="AA919" s="4">
        <v>45217</v>
      </c>
      <c r="AB919" s="3" t="s">
        <v>199</v>
      </c>
      <c r="AC919" s="3" t="s">
        <v>86</v>
      </c>
      <c r="AD919" s="5">
        <v>170</v>
      </c>
      <c r="AE919" t="s">
        <v>146</v>
      </c>
      <c r="AJ919" s="25">
        <v>45252</v>
      </c>
      <c r="AK919" s="3" t="s">
        <v>1712</v>
      </c>
      <c r="AL919" s="3"/>
      <c r="AM919" s="3"/>
      <c r="AN919" s="18">
        <v>90</v>
      </c>
      <c r="AO919" s="3"/>
    </row>
    <row r="920" spans="2:41" x14ac:dyDescent="0.25">
      <c r="B920" s="1" t="s">
        <v>9</v>
      </c>
      <c r="C920" s="20">
        <f>C941</f>
        <v>3525.3710000000001</v>
      </c>
      <c r="E920" s="4">
        <v>45224</v>
      </c>
      <c r="F920" s="3" t="s">
        <v>291</v>
      </c>
      <c r="G920" s="3" t="s">
        <v>200</v>
      </c>
      <c r="H920" s="5">
        <v>200</v>
      </c>
      <c r="I920" t="s">
        <v>376</v>
      </c>
      <c r="N920" s="25">
        <v>45246</v>
      </c>
      <c r="O920" s="3" t="s">
        <v>110</v>
      </c>
      <c r="P920" s="3"/>
      <c r="Q920" s="3"/>
      <c r="R920" s="18">
        <v>1000</v>
      </c>
      <c r="S920" s="3"/>
      <c r="V920" s="17"/>
      <c r="X920" s="1" t="s">
        <v>9</v>
      </c>
      <c r="Y920" s="20">
        <f>Y941</f>
        <v>5224.0420000000004</v>
      </c>
      <c r="AA920" s="4">
        <v>45217</v>
      </c>
      <c r="AB920" s="3" t="s">
        <v>199</v>
      </c>
      <c r="AC920" s="3" t="s">
        <v>203</v>
      </c>
      <c r="AD920" s="5">
        <v>580</v>
      </c>
      <c r="AE920" t="s">
        <v>376</v>
      </c>
      <c r="AJ920" s="3"/>
      <c r="AK920" s="3"/>
      <c r="AL920" s="3"/>
      <c r="AM920" s="3"/>
      <c r="AN920" s="18"/>
      <c r="AO920" s="3"/>
    </row>
    <row r="921" spans="2:41" x14ac:dyDescent="0.25">
      <c r="B921" s="6" t="s">
        <v>26</v>
      </c>
      <c r="C921" s="21">
        <f>C919-C920</f>
        <v>-2575.3710000000001</v>
      </c>
      <c r="E921" s="4">
        <v>45229</v>
      </c>
      <c r="F921" s="3" t="s">
        <v>291</v>
      </c>
      <c r="G921" s="3" t="s">
        <v>200</v>
      </c>
      <c r="H921" s="5">
        <v>200</v>
      </c>
      <c r="I921" t="s">
        <v>376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>
        <f>Y919-Y920</f>
        <v>-3889.0420000000004</v>
      </c>
      <c r="AA921" s="4">
        <v>45219</v>
      </c>
      <c r="AB921" s="3" t="s">
        <v>199</v>
      </c>
      <c r="AC921" s="3" t="s">
        <v>86</v>
      </c>
      <c r="AD921" s="5">
        <v>170</v>
      </c>
      <c r="AE921" t="s">
        <v>146</v>
      </c>
      <c r="AJ921" s="3"/>
      <c r="AK921" s="3"/>
      <c r="AL921" s="3"/>
      <c r="AM921" s="3"/>
      <c r="AN921" s="18"/>
      <c r="AO921" s="3"/>
    </row>
    <row r="922" spans="2:41" ht="23.25" x14ac:dyDescent="0.35">
      <c r="B922" s="6"/>
      <c r="C922" s="7"/>
      <c r="E922" s="4">
        <v>44927</v>
      </c>
      <c r="F922" s="3" t="s">
        <v>291</v>
      </c>
      <c r="G922" s="3" t="s">
        <v>200</v>
      </c>
      <c r="H922" s="5">
        <v>200</v>
      </c>
      <c r="I922" t="s">
        <v>376</v>
      </c>
      <c r="N922" s="3"/>
      <c r="O922" s="3"/>
      <c r="P922" s="3"/>
      <c r="Q922" s="3"/>
      <c r="R922" s="18"/>
      <c r="S922" s="3"/>
      <c r="V922" s="17"/>
      <c r="X922" s="228" t="str">
        <f>IF(Y921&lt;0,"NO PAGAR","COBRAR'")</f>
        <v>NO PAGAR</v>
      </c>
      <c r="Y922" s="228"/>
      <c r="AA922" s="4">
        <v>45219</v>
      </c>
      <c r="AB922" s="3" t="s">
        <v>199</v>
      </c>
      <c r="AC922" s="3" t="s">
        <v>86</v>
      </c>
      <c r="AD922" s="5">
        <v>170</v>
      </c>
      <c r="AE922" t="s">
        <v>376</v>
      </c>
      <c r="AJ922" s="3"/>
      <c r="AK922" s="3"/>
      <c r="AL922" s="3"/>
      <c r="AM922" s="3"/>
      <c r="AN922" s="18"/>
      <c r="AO922" s="3"/>
    </row>
    <row r="923" spans="2:41" ht="23.25" x14ac:dyDescent="0.35">
      <c r="B923" s="228" t="str">
        <f>IF(C921&lt;0,"NO PAGAR","COBRAR'")</f>
        <v>NO PAGAR</v>
      </c>
      <c r="C923" s="228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>
        <v>45231</v>
      </c>
      <c r="AB923" s="3" t="s">
        <v>199</v>
      </c>
      <c r="AC923" s="3" t="s">
        <v>86</v>
      </c>
      <c r="AD923" s="5">
        <v>170</v>
      </c>
      <c r="AE923" t="s">
        <v>146</v>
      </c>
      <c r="AJ923" s="3"/>
      <c r="AK923" s="3"/>
      <c r="AL923" s="3"/>
      <c r="AM923" s="3"/>
      <c r="AN923" s="18"/>
      <c r="AO923" s="3"/>
    </row>
    <row r="924" spans="2:41" x14ac:dyDescent="0.25">
      <c r="B924" s="219" t="s">
        <v>9</v>
      </c>
      <c r="C924" s="22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9" t="s">
        <v>9</v>
      </c>
      <c r="Y924" s="22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9" t="str">
        <f>IF(Y878&lt;0,"SALDO ADELANTADO","SALDO A FAVOR '")</f>
        <v>SALDO ADELANTADO</v>
      </c>
      <c r="C925" s="10">
        <f>IF(Y878&lt;=0,Y878*-1)</f>
        <v>2105.3710000000001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IF(C921&lt;0,"SALDO ADELANTADO","SALDO A FAVOR'")</f>
        <v>SALDO ADELANTADO</v>
      </c>
      <c r="Y925" s="10">
        <f>IF(C921&lt;=0,C921*-1)</f>
        <v>2575.3710000000001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10</v>
      </c>
      <c r="C926" s="10">
        <f>R934</f>
        <v>1420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2090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16</v>
      </c>
      <c r="C932" s="10"/>
      <c r="E932" s="221" t="s">
        <v>7</v>
      </c>
      <c r="F932" s="222"/>
      <c r="G932" s="223"/>
      <c r="H932" s="5">
        <f>SUM(H918:H931)</f>
        <v>950</v>
      </c>
      <c r="N932" s="3"/>
      <c r="O932" s="3"/>
      <c r="P932" s="3"/>
      <c r="Q932" s="3"/>
      <c r="R932" s="18"/>
      <c r="S932" s="3"/>
      <c r="V932" s="17"/>
      <c r="X932" s="11" t="s">
        <v>1788</v>
      </c>
      <c r="Y932" s="10">
        <v>48.66</v>
      </c>
      <c r="AA932" s="221" t="s">
        <v>7</v>
      </c>
      <c r="AB932" s="222"/>
      <c r="AC932" s="223"/>
      <c r="AD932" s="5">
        <f>SUM(AD918:AD931)</f>
        <v>1335</v>
      </c>
      <c r="AJ932" s="3"/>
      <c r="AK932" s="3"/>
      <c r="AL932" s="3"/>
      <c r="AM932" s="3"/>
      <c r="AN932" s="18"/>
      <c r="AO932" s="3"/>
    </row>
    <row r="933" spans="2:41" x14ac:dyDescent="0.25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AN940</f>
        <v>510.01100000000002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 x14ac:dyDescent="0.25">
      <c r="B934" s="12"/>
      <c r="C934" s="10"/>
      <c r="N934" s="221" t="s">
        <v>7</v>
      </c>
      <c r="O934" s="222"/>
      <c r="P934" s="222"/>
      <c r="Q934" s="223"/>
      <c r="R934" s="18">
        <f>SUM(R918:R933)</f>
        <v>1420</v>
      </c>
      <c r="S934" s="3"/>
      <c r="V934" s="17"/>
      <c r="X934" s="12"/>
      <c r="Y934" s="10"/>
      <c r="AJ934" s="221" t="s">
        <v>7</v>
      </c>
      <c r="AK934" s="222"/>
      <c r="AL934" s="222"/>
      <c r="AM934" s="223"/>
      <c r="AN934" s="18">
        <f>SUM(AN918:AN933)</f>
        <v>2090</v>
      </c>
      <c r="AO934" s="3"/>
    </row>
    <row r="935" spans="2:41" x14ac:dyDescent="0.25">
      <c r="B935" s="12"/>
      <c r="C935" s="10"/>
      <c r="V935" s="17"/>
      <c r="X935" s="12"/>
      <c r="Y935" s="10"/>
      <c r="AJ935" t="s">
        <v>1327</v>
      </c>
      <c r="AK935" t="s">
        <v>1556</v>
      </c>
      <c r="AL935" s="209">
        <v>45237</v>
      </c>
      <c r="AM935" t="s">
        <v>749</v>
      </c>
      <c r="AN935" s="210">
        <v>130</v>
      </c>
    </row>
    <row r="936" spans="2:41" x14ac:dyDescent="0.25">
      <c r="B936" s="12"/>
      <c r="C936" s="10"/>
      <c r="V936" s="17"/>
      <c r="X936" s="12"/>
      <c r="Y936" s="10"/>
      <c r="AJ936" t="s">
        <v>465</v>
      </c>
      <c r="AK936" t="s">
        <v>1556</v>
      </c>
      <c r="AL936" s="209">
        <v>45239</v>
      </c>
      <c r="AM936" t="s">
        <v>749</v>
      </c>
      <c r="AN936" s="210">
        <v>110.00700000000001</v>
      </c>
    </row>
    <row r="937" spans="2:41" x14ac:dyDescent="0.25">
      <c r="B937" s="12"/>
      <c r="C937" s="10"/>
      <c r="E937" s="14"/>
      <c r="V937" s="17"/>
      <c r="X937" s="12"/>
      <c r="Y937" s="10"/>
      <c r="AA937" s="14"/>
      <c r="AJ937" t="s">
        <v>550</v>
      </c>
      <c r="AK937" t="s">
        <v>1556</v>
      </c>
      <c r="AL937" s="209">
        <v>45245</v>
      </c>
      <c r="AM937" t="s">
        <v>749</v>
      </c>
      <c r="AN937" s="210">
        <v>100.004</v>
      </c>
    </row>
    <row r="938" spans="2:41" x14ac:dyDescent="0.25">
      <c r="B938" s="12"/>
      <c r="C938" s="10"/>
      <c r="V938" s="17"/>
      <c r="X938" s="12"/>
      <c r="Y938" s="10"/>
      <c r="AJ938" t="s">
        <v>468</v>
      </c>
      <c r="AK938" t="s">
        <v>1556</v>
      </c>
      <c r="AL938" s="209">
        <v>45239</v>
      </c>
      <c r="AM938" t="s">
        <v>673</v>
      </c>
      <c r="AN938" s="210">
        <v>70</v>
      </c>
    </row>
    <row r="939" spans="2:41" x14ac:dyDescent="0.25">
      <c r="B939" s="12"/>
      <c r="C939" s="10"/>
      <c r="V939" s="17"/>
      <c r="X939" s="12"/>
      <c r="Y939" s="10"/>
      <c r="AJ939" t="s">
        <v>468</v>
      </c>
      <c r="AK939" t="s">
        <v>1556</v>
      </c>
      <c r="AL939" s="209">
        <v>45240</v>
      </c>
      <c r="AM939" t="s">
        <v>689</v>
      </c>
      <c r="AN939" s="210">
        <v>100</v>
      </c>
    </row>
    <row r="940" spans="2:41" x14ac:dyDescent="0.25">
      <c r="B940" s="12"/>
      <c r="C940" s="10"/>
      <c r="V940" s="17"/>
      <c r="X940" s="12"/>
      <c r="Y940" s="10"/>
      <c r="AL940" s="209"/>
      <c r="AN940" s="116">
        <f>SUM(AN935:AN939)</f>
        <v>510.01100000000002</v>
      </c>
    </row>
    <row r="941" spans="2:41" x14ac:dyDescent="0.25">
      <c r="B941" s="15" t="s">
        <v>18</v>
      </c>
      <c r="C941" s="16">
        <f>SUM(C925:C940)</f>
        <v>3525.3710000000001</v>
      </c>
      <c r="D941" t="s">
        <v>22</v>
      </c>
      <c r="E941" t="s">
        <v>21</v>
      </c>
      <c r="V941" s="17"/>
      <c r="X941" s="15" t="s">
        <v>18</v>
      </c>
      <c r="Y941" s="16">
        <f>SUM(Y925:Y940)</f>
        <v>5224.0420000000004</v>
      </c>
      <c r="Z941" t="s">
        <v>22</v>
      </c>
      <c r="AA941" t="s">
        <v>21</v>
      </c>
    </row>
    <row r="942" spans="2:41" x14ac:dyDescent="0.25">
      <c r="E942" s="1" t="s">
        <v>19</v>
      </c>
      <c r="V942" s="17"/>
      <c r="AA942" s="1" t="s">
        <v>19</v>
      </c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</row>
    <row r="952" spans="2:41" x14ac:dyDescent="0.25">
      <c r="V952" s="17"/>
    </row>
    <row r="953" spans="2:41" x14ac:dyDescent="0.25">
      <c r="V953" s="17"/>
    </row>
    <row r="954" spans="2:41" x14ac:dyDescent="0.25">
      <c r="V954" s="17"/>
    </row>
    <row r="955" spans="2:41" ht="15.75" customHeight="1" x14ac:dyDescent="0.35">
      <c r="V955" s="17"/>
      <c r="AC955" s="184" t="s">
        <v>29</v>
      </c>
      <c r="AD955" s="184"/>
      <c r="AE955" s="184"/>
    </row>
    <row r="956" spans="2:41" ht="24" customHeight="1" x14ac:dyDescent="0.4">
      <c r="H956" s="75" t="s">
        <v>28</v>
      </c>
      <c r="I956" s="75"/>
      <c r="J956" s="75"/>
      <c r="V956" s="17"/>
      <c r="AC956" s="184"/>
      <c r="AD956" s="184"/>
      <c r="AE956" s="184"/>
    </row>
    <row r="957" spans="2:41" ht="23.25" x14ac:dyDescent="0.35">
      <c r="B957" s="22" t="s">
        <v>72</v>
      </c>
      <c r="V957" s="17"/>
      <c r="X957" s="22" t="s">
        <v>74</v>
      </c>
    </row>
    <row r="958" spans="2:41" ht="23.25" x14ac:dyDescent="0.35">
      <c r="B958" s="23" t="s">
        <v>32</v>
      </c>
      <c r="C958" s="20">
        <f>IF(X916="PAGADO",0,Y921)</f>
        <v>-3889.0420000000004</v>
      </c>
      <c r="E958" s="226" t="s">
        <v>62</v>
      </c>
      <c r="F958" s="226"/>
      <c r="G958" s="226"/>
      <c r="H958" s="226"/>
      <c r="V958" s="17"/>
      <c r="X958" s="23" t="s">
        <v>32</v>
      </c>
      <c r="Y958" s="20">
        <f>IF(B958="PAGADO",0,C963)</f>
        <v>-1231.0320000000011</v>
      </c>
      <c r="AA958" s="226" t="s">
        <v>308</v>
      </c>
      <c r="AB958" s="226"/>
      <c r="AC958" s="226"/>
      <c r="AD958" s="226"/>
    </row>
    <row r="959" spans="2:41" x14ac:dyDescent="0.25">
      <c r="B959" s="1" t="s">
        <v>0</v>
      </c>
      <c r="C959" s="19">
        <f>H977</f>
        <v>3820</v>
      </c>
      <c r="E959" s="2" t="s">
        <v>1</v>
      </c>
      <c r="F959" s="2" t="s">
        <v>2</v>
      </c>
      <c r="G959" s="2" t="s">
        <v>3</v>
      </c>
      <c r="H959" s="2" t="s">
        <v>4</v>
      </c>
      <c r="N959" s="2" t="s">
        <v>1</v>
      </c>
      <c r="O959" s="2" t="s">
        <v>5</v>
      </c>
      <c r="P959" s="2" t="s">
        <v>4</v>
      </c>
      <c r="Q959" s="2" t="s">
        <v>6</v>
      </c>
      <c r="R959" s="2" t="s">
        <v>7</v>
      </c>
      <c r="S959" s="3"/>
      <c r="V959" s="17"/>
      <c r="X959" s="1" t="s">
        <v>0</v>
      </c>
      <c r="Y959" s="19">
        <f>AD974</f>
        <v>1690</v>
      </c>
      <c r="AA959" s="2" t="s">
        <v>1</v>
      </c>
      <c r="AB959" s="2" t="s">
        <v>2</v>
      </c>
      <c r="AC959" s="2" t="s">
        <v>3</v>
      </c>
      <c r="AD959" s="2" t="s">
        <v>4</v>
      </c>
      <c r="AJ959" s="2" t="s">
        <v>1</v>
      </c>
      <c r="AK959" s="2" t="s">
        <v>5</v>
      </c>
      <c r="AL959" s="2" t="s">
        <v>4</v>
      </c>
      <c r="AM959" s="2" t="s">
        <v>6</v>
      </c>
      <c r="AN959" s="2" t="s">
        <v>7</v>
      </c>
      <c r="AO959" s="3"/>
    </row>
    <row r="960" spans="2:41" x14ac:dyDescent="0.25">
      <c r="C960" s="20"/>
      <c r="E960" s="4">
        <v>45237</v>
      </c>
      <c r="F960" s="3" t="s">
        <v>199</v>
      </c>
      <c r="G960" s="3" t="s">
        <v>200</v>
      </c>
      <c r="H960" s="5">
        <v>170</v>
      </c>
      <c r="I960" t="s">
        <v>146</v>
      </c>
      <c r="N960" s="25">
        <v>45260</v>
      </c>
      <c r="O960" s="3" t="s">
        <v>431</v>
      </c>
      <c r="P960" s="3"/>
      <c r="Q960" s="3"/>
      <c r="R960" s="18">
        <v>300</v>
      </c>
      <c r="S960" s="3"/>
      <c r="V960" s="17"/>
      <c r="Y960" s="20"/>
      <c r="AA960" s="4">
        <v>45200</v>
      </c>
      <c r="AB960" s="3" t="s">
        <v>1346</v>
      </c>
      <c r="AC960" s="3" t="s">
        <v>200</v>
      </c>
      <c r="AD960" s="5">
        <v>75</v>
      </c>
      <c r="AE960" t="s">
        <v>146</v>
      </c>
      <c r="AJ960" s="25">
        <v>45267</v>
      </c>
      <c r="AK960" s="3" t="s">
        <v>431</v>
      </c>
      <c r="AL960" s="3">
        <v>2500</v>
      </c>
      <c r="AM960" s="3"/>
      <c r="AN960" s="18">
        <v>2500</v>
      </c>
      <c r="AO960" s="3"/>
    </row>
    <row r="961" spans="2:41" x14ac:dyDescent="0.25">
      <c r="B961" s="1" t="s">
        <v>24</v>
      </c>
      <c r="C961" s="19">
        <f>IF(C958&gt;0,C958+C959,C959)</f>
        <v>3820</v>
      </c>
      <c r="E961" s="4">
        <v>45238</v>
      </c>
      <c r="F961" s="3" t="s">
        <v>199</v>
      </c>
      <c r="G961" s="3" t="s">
        <v>203</v>
      </c>
      <c r="H961" s="5">
        <v>580</v>
      </c>
      <c r="I961" t="s">
        <v>376</v>
      </c>
      <c r="N961" s="25">
        <v>45266</v>
      </c>
      <c r="O961" s="3" t="s">
        <v>1184</v>
      </c>
      <c r="P961" s="3"/>
      <c r="Q961" s="3"/>
      <c r="R961" s="18">
        <v>59.1</v>
      </c>
      <c r="S961" s="3"/>
      <c r="V961" s="17"/>
      <c r="X961" s="1" t="s">
        <v>24</v>
      </c>
      <c r="Y961" s="19">
        <f>IF(Y958&gt;0,Y958+Y959,Y959)</f>
        <v>1690</v>
      </c>
      <c r="AA961" s="4">
        <v>45222</v>
      </c>
      <c r="AB961" s="3" t="s">
        <v>1346</v>
      </c>
      <c r="AC961" s="3" t="s">
        <v>1776</v>
      </c>
      <c r="AD961" s="5">
        <v>120</v>
      </c>
      <c r="AE961" t="s">
        <v>136</v>
      </c>
      <c r="AJ961" s="3"/>
      <c r="AK961" s="3"/>
      <c r="AL961" s="3"/>
      <c r="AM961" s="3"/>
      <c r="AN961" s="18"/>
      <c r="AO961" s="3"/>
    </row>
    <row r="962" spans="2:41" x14ac:dyDescent="0.25">
      <c r="B962" s="1" t="s">
        <v>9</v>
      </c>
      <c r="C962" s="20">
        <f>C985</f>
        <v>5051.0320000000011</v>
      </c>
      <c r="E962" s="4">
        <v>45240</v>
      </c>
      <c r="F962" s="3" t="s">
        <v>199</v>
      </c>
      <c r="G962" s="3" t="s">
        <v>169</v>
      </c>
      <c r="H962" s="5">
        <v>180</v>
      </c>
      <c r="I962" t="s">
        <v>376</v>
      </c>
      <c r="N962" s="3"/>
      <c r="O962" s="3"/>
      <c r="P962" s="3"/>
      <c r="Q962" s="3"/>
      <c r="R962" s="18"/>
      <c r="S962" s="3"/>
      <c r="V962" s="17"/>
      <c r="X962" s="1" t="s">
        <v>9</v>
      </c>
      <c r="Y962" s="20">
        <f>Y985</f>
        <v>3731.0320000000011</v>
      </c>
      <c r="AA962" s="4">
        <v>45223</v>
      </c>
      <c r="AB962" s="3" t="s">
        <v>1346</v>
      </c>
      <c r="AC962" s="3" t="s">
        <v>1776</v>
      </c>
      <c r="AD962" s="5">
        <v>120</v>
      </c>
      <c r="AE962" t="s">
        <v>376</v>
      </c>
      <c r="AJ962" s="3"/>
      <c r="AK962" s="3"/>
      <c r="AL962" s="3"/>
      <c r="AM962" s="3"/>
      <c r="AN962" s="18"/>
      <c r="AO962" s="3"/>
    </row>
    <row r="963" spans="2:41" x14ac:dyDescent="0.25">
      <c r="B963" s="6" t="s">
        <v>25</v>
      </c>
      <c r="C963" s="21">
        <f>C961-C962</f>
        <v>-1231.0320000000011</v>
      </c>
      <c r="E963" s="4">
        <v>45241</v>
      </c>
      <c r="F963" s="3" t="s">
        <v>199</v>
      </c>
      <c r="G963" s="3" t="s">
        <v>200</v>
      </c>
      <c r="H963" s="5">
        <v>170</v>
      </c>
      <c r="I963" t="s">
        <v>146</v>
      </c>
      <c r="N963" s="3"/>
      <c r="O963" s="3"/>
      <c r="P963" s="3"/>
      <c r="Q963" s="3"/>
      <c r="R963" s="18"/>
      <c r="S963" s="3"/>
      <c r="V963" s="17"/>
      <c r="X963" s="6" t="s">
        <v>8</v>
      </c>
      <c r="Y963" s="21">
        <f>Y961-Y962</f>
        <v>-2041.0320000000011</v>
      </c>
      <c r="AA963" s="4">
        <v>45253</v>
      </c>
      <c r="AB963" s="3" t="s">
        <v>1237</v>
      </c>
      <c r="AC963" s="3" t="s">
        <v>200</v>
      </c>
      <c r="AD963" s="5">
        <v>130</v>
      </c>
      <c r="AE963" t="s">
        <v>136</v>
      </c>
      <c r="AJ963" s="3"/>
      <c r="AK963" s="3"/>
      <c r="AL963" s="3"/>
      <c r="AM963" s="3"/>
      <c r="AN963" s="18"/>
      <c r="AO963" s="3"/>
    </row>
    <row r="964" spans="2:41" ht="26.25" x14ac:dyDescent="0.4">
      <c r="B964" s="227" t="str">
        <f>IF(C963&lt;0,"NO PAGAR","COBRAR")</f>
        <v>NO PAGAR</v>
      </c>
      <c r="C964" s="227"/>
      <c r="E964" s="4">
        <v>45245</v>
      </c>
      <c r="F964" s="3" t="s">
        <v>199</v>
      </c>
      <c r="G964" s="3" t="s">
        <v>203</v>
      </c>
      <c r="H964" s="5">
        <v>580</v>
      </c>
      <c r="I964" t="s">
        <v>136</v>
      </c>
      <c r="N964" s="3"/>
      <c r="O964" s="3"/>
      <c r="P964" s="3"/>
      <c r="Q964" s="3"/>
      <c r="R964" s="18"/>
      <c r="S964" s="3"/>
      <c r="V964" s="17"/>
      <c r="X964" s="227" t="str">
        <f>IF(Y963&lt;0,"NO PAGAR","COBRAR")</f>
        <v>NO PAGAR</v>
      </c>
      <c r="Y964" s="227"/>
      <c r="AA964" s="4">
        <v>45253</v>
      </c>
      <c r="AB964" s="3" t="s">
        <v>1237</v>
      </c>
      <c r="AC964" s="3" t="s">
        <v>152</v>
      </c>
      <c r="AD964" s="5">
        <v>160</v>
      </c>
      <c r="AE964" t="s">
        <v>136</v>
      </c>
      <c r="AJ964" s="3"/>
      <c r="AK964" s="3"/>
      <c r="AL964" s="3"/>
      <c r="AM964" s="3"/>
      <c r="AN964" s="18"/>
      <c r="AO964" s="3"/>
    </row>
    <row r="965" spans="2:41" x14ac:dyDescent="0.25">
      <c r="B965" s="219" t="s">
        <v>9</v>
      </c>
      <c r="C965" s="220"/>
      <c r="E965" s="4">
        <v>45245</v>
      </c>
      <c r="F965" s="3" t="s">
        <v>199</v>
      </c>
      <c r="G965" s="3" t="s">
        <v>200</v>
      </c>
      <c r="H965" s="5">
        <v>170</v>
      </c>
      <c r="I965" t="s">
        <v>146</v>
      </c>
      <c r="N965" s="3"/>
      <c r="O965" s="3"/>
      <c r="P965" s="3"/>
      <c r="Q965" s="3"/>
      <c r="R965" s="18"/>
      <c r="S965" s="3"/>
      <c r="V965" s="17"/>
      <c r="X965" s="219" t="s">
        <v>9</v>
      </c>
      <c r="Y965" s="220"/>
      <c r="AA965" s="4">
        <v>45256</v>
      </c>
      <c r="AB965" s="3" t="s">
        <v>1206</v>
      </c>
      <c r="AC965" s="3" t="s">
        <v>99</v>
      </c>
      <c r="AD965" s="5">
        <v>285</v>
      </c>
      <c r="AE965" t="s">
        <v>136</v>
      </c>
      <c r="AJ965" s="3"/>
      <c r="AK965" s="3"/>
      <c r="AL965" s="3"/>
      <c r="AM965" s="3"/>
      <c r="AN965" s="18"/>
      <c r="AO965" s="3"/>
    </row>
    <row r="966" spans="2:41" x14ac:dyDescent="0.25">
      <c r="B966" s="9" t="e">
        <f>IF(#REF!&lt;0,"SALDO A FAVOR","SALDO ADELANTAD0'")</f>
        <v>#REF!</v>
      </c>
      <c r="C966" s="10">
        <f>IF(Y921&lt;=0,Y921*-1)</f>
        <v>3889.0420000000004</v>
      </c>
      <c r="E966" s="4">
        <v>45247</v>
      </c>
      <c r="F966" s="3" t="s">
        <v>199</v>
      </c>
      <c r="G966" s="3" t="s">
        <v>200</v>
      </c>
      <c r="H966" s="5">
        <v>170</v>
      </c>
      <c r="I966" t="s">
        <v>376</v>
      </c>
      <c r="N966" s="3"/>
      <c r="O966" s="3"/>
      <c r="P966" s="3"/>
      <c r="Q966" s="3"/>
      <c r="R966" s="18"/>
      <c r="S966" s="3"/>
      <c r="V966" s="17"/>
      <c r="X966" s="9" t="str">
        <f>IF(C963&lt;0,"SALDO ADELANTADO","SALDO A FAVOR'")</f>
        <v>SALDO ADELANTADO</v>
      </c>
      <c r="Y966" s="10">
        <f>IF(C963&lt;=0,C963*-1)</f>
        <v>1231.0320000000011</v>
      </c>
      <c r="AA966" s="4">
        <v>45225</v>
      </c>
      <c r="AB966" s="3" t="s">
        <v>516</v>
      </c>
      <c r="AC966" s="3" t="s">
        <v>260</v>
      </c>
      <c r="AD966" s="5">
        <v>150</v>
      </c>
      <c r="AE966" t="s">
        <v>146</v>
      </c>
      <c r="AJ966" s="3"/>
      <c r="AK966" s="3"/>
      <c r="AL966" s="3"/>
      <c r="AM966" s="3"/>
      <c r="AN966" s="18"/>
      <c r="AO966" s="3"/>
    </row>
    <row r="967" spans="2:41" x14ac:dyDescent="0.25">
      <c r="B967" s="11" t="s">
        <v>10</v>
      </c>
      <c r="C967" s="10">
        <f>R976</f>
        <v>359.1</v>
      </c>
      <c r="E967" s="4">
        <v>45247</v>
      </c>
      <c r="F967" s="3" t="s">
        <v>199</v>
      </c>
      <c r="G967" s="3" t="s">
        <v>169</v>
      </c>
      <c r="H967" s="212">
        <v>180</v>
      </c>
      <c r="I967" t="s">
        <v>136</v>
      </c>
      <c r="N967" s="3"/>
      <c r="O967" s="3"/>
      <c r="P967" s="3"/>
      <c r="Q967" s="3"/>
      <c r="R967" s="18"/>
      <c r="S967" s="3"/>
      <c r="V967" s="17"/>
      <c r="X967" s="11" t="s">
        <v>10</v>
      </c>
      <c r="Y967" s="10">
        <f>AN976</f>
        <v>2500</v>
      </c>
      <c r="AA967" s="4">
        <v>45226</v>
      </c>
      <c r="AB967" s="3" t="s">
        <v>516</v>
      </c>
      <c r="AC967" s="3" t="s">
        <v>260</v>
      </c>
      <c r="AD967" s="5">
        <v>150</v>
      </c>
      <c r="AE967" t="s">
        <v>146</v>
      </c>
      <c r="AJ967" s="3"/>
      <c r="AK967" s="3"/>
      <c r="AL967" s="3"/>
      <c r="AM967" s="3"/>
      <c r="AN967" s="18"/>
      <c r="AO967" s="3"/>
    </row>
    <row r="968" spans="2:41" x14ac:dyDescent="0.25">
      <c r="B968" s="11" t="s">
        <v>11</v>
      </c>
      <c r="C968" s="10">
        <v>180</v>
      </c>
      <c r="E968" s="4">
        <v>45247</v>
      </c>
      <c r="F968" s="3" t="s">
        <v>199</v>
      </c>
      <c r="G968" s="3" t="s">
        <v>200</v>
      </c>
      <c r="H968" s="212">
        <v>170</v>
      </c>
      <c r="I968" t="s">
        <v>146</v>
      </c>
      <c r="N968" s="3"/>
      <c r="O968" s="3"/>
      <c r="P968" s="3"/>
      <c r="Q968" s="3"/>
      <c r="R968" s="18"/>
      <c r="S968" s="3"/>
      <c r="V968" s="17"/>
      <c r="X968" s="11" t="s">
        <v>11</v>
      </c>
      <c r="Y968" s="10"/>
      <c r="AA968" s="4">
        <v>45229</v>
      </c>
      <c r="AB968" s="3" t="s">
        <v>516</v>
      </c>
      <c r="AC968" s="3" t="s">
        <v>260</v>
      </c>
      <c r="AD968" s="5">
        <v>150</v>
      </c>
      <c r="AE968" t="s">
        <v>146</v>
      </c>
      <c r="AJ968" s="3"/>
      <c r="AK968" s="3"/>
      <c r="AL968" s="3"/>
      <c r="AM968" s="3"/>
      <c r="AN968" s="18"/>
      <c r="AO968" s="3"/>
    </row>
    <row r="969" spans="2:41" x14ac:dyDescent="0.25">
      <c r="B969" s="11" t="s">
        <v>12</v>
      </c>
      <c r="C969" s="10"/>
      <c r="E969" s="4">
        <v>45243</v>
      </c>
      <c r="F969" s="3" t="s">
        <v>412</v>
      </c>
      <c r="G969" s="3" t="s">
        <v>200</v>
      </c>
      <c r="H969" s="212">
        <v>200</v>
      </c>
      <c r="I969" t="s">
        <v>376</v>
      </c>
      <c r="N969" s="3"/>
      <c r="O969" s="3"/>
      <c r="P969" s="3"/>
      <c r="Q969" s="3"/>
      <c r="R969" s="18"/>
      <c r="S969" s="3"/>
      <c r="V969" s="17"/>
      <c r="X969" s="11" t="s">
        <v>12</v>
      </c>
      <c r="Y969" s="10"/>
      <c r="AA969" s="4">
        <v>45257</v>
      </c>
      <c r="AB969" s="3" t="s">
        <v>412</v>
      </c>
      <c r="AC969" s="3" t="s">
        <v>200</v>
      </c>
      <c r="AD969" s="5">
        <v>200</v>
      </c>
      <c r="AE969" t="s">
        <v>376</v>
      </c>
      <c r="AJ969" s="3"/>
      <c r="AK969" s="3"/>
      <c r="AL969" s="3"/>
      <c r="AM969" s="3"/>
      <c r="AN969" s="18"/>
      <c r="AO969" s="3"/>
    </row>
    <row r="970" spans="2:41" x14ac:dyDescent="0.25">
      <c r="B970" s="11" t="s">
        <v>13</v>
      </c>
      <c r="C970" s="10">
        <v>20</v>
      </c>
      <c r="E970" s="4">
        <v>45244</v>
      </c>
      <c r="F970" s="3" t="s">
        <v>412</v>
      </c>
      <c r="G970" s="3" t="s">
        <v>169</v>
      </c>
      <c r="H970" s="212">
        <v>150</v>
      </c>
      <c r="I970" t="s">
        <v>376</v>
      </c>
      <c r="N970" s="3"/>
      <c r="O970" s="3"/>
      <c r="P970" s="3"/>
      <c r="Q970" s="3"/>
      <c r="R970" s="18"/>
      <c r="S970" s="3"/>
      <c r="V970" s="17"/>
      <c r="X970" s="11" t="s">
        <v>13</v>
      </c>
      <c r="Y970" s="10"/>
      <c r="AA970" s="4">
        <v>45258</v>
      </c>
      <c r="AB970" s="3" t="s">
        <v>412</v>
      </c>
      <c r="AC970" s="3" t="s">
        <v>169</v>
      </c>
      <c r="AD970" s="5">
        <v>150</v>
      </c>
      <c r="AE970" t="s">
        <v>376</v>
      </c>
      <c r="AJ970" s="3"/>
      <c r="AK970" s="3"/>
      <c r="AL970" s="3"/>
      <c r="AM970" s="3"/>
      <c r="AN970" s="18"/>
      <c r="AO970" s="3"/>
    </row>
    <row r="971" spans="2:41" x14ac:dyDescent="0.25">
      <c r="B971" s="11" t="s">
        <v>14</v>
      </c>
      <c r="C971" s="10">
        <v>98.8</v>
      </c>
      <c r="E971" s="4">
        <v>45231</v>
      </c>
      <c r="F971" s="3" t="s">
        <v>1237</v>
      </c>
      <c r="G971" s="3" t="s">
        <v>1203</v>
      </c>
      <c r="H971" s="212">
        <v>140</v>
      </c>
      <c r="I971" t="s">
        <v>376</v>
      </c>
      <c r="N971" s="3"/>
      <c r="O971" s="3"/>
      <c r="P971" s="3"/>
      <c r="Q971" s="3"/>
      <c r="R971" s="18"/>
      <c r="S971" s="3"/>
      <c r="V971" s="17"/>
      <c r="X971" s="11" t="s">
        <v>14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15</v>
      </c>
      <c r="C972" s="10"/>
      <c r="E972" s="4">
        <v>45245</v>
      </c>
      <c r="F972" s="3" t="s">
        <v>412</v>
      </c>
      <c r="G972" s="3" t="s">
        <v>200</v>
      </c>
      <c r="H972" s="212">
        <v>200</v>
      </c>
      <c r="I972" t="s">
        <v>376</v>
      </c>
      <c r="N972" s="3"/>
      <c r="O972" s="3"/>
      <c r="P972" s="3"/>
      <c r="Q972" s="3"/>
      <c r="R972" s="18"/>
      <c r="S972" s="3"/>
      <c r="V972" s="17"/>
      <c r="X972" s="11" t="s">
        <v>15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1650</v>
      </c>
      <c r="C973" s="10">
        <v>18.05</v>
      </c>
      <c r="E973" s="4">
        <v>45250</v>
      </c>
      <c r="F973" s="3" t="s">
        <v>412</v>
      </c>
      <c r="G973" s="3" t="s">
        <v>200</v>
      </c>
      <c r="H973" s="212">
        <v>200</v>
      </c>
      <c r="I973" t="s">
        <v>376</v>
      </c>
      <c r="N973" s="3"/>
      <c r="O973" s="3"/>
      <c r="P973" s="3"/>
      <c r="Q973" s="3"/>
      <c r="R973" s="18"/>
      <c r="S973" s="3"/>
      <c r="V973" s="17"/>
      <c r="X973" s="11" t="s">
        <v>16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1751</v>
      </c>
      <c r="C974" s="10">
        <f>R982</f>
        <v>486.03999999999996</v>
      </c>
      <c r="E974" s="25">
        <v>44948</v>
      </c>
      <c r="F974" s="3" t="s">
        <v>412</v>
      </c>
      <c r="G974" s="3" t="s">
        <v>1291</v>
      </c>
      <c r="H974" s="212">
        <v>260</v>
      </c>
      <c r="I974" t="s">
        <v>376</v>
      </c>
      <c r="N974" s="3"/>
      <c r="O974" s="3"/>
      <c r="P974" s="3"/>
      <c r="Q974" s="3"/>
      <c r="R974" s="18"/>
      <c r="S974" s="3"/>
      <c r="V974" s="17"/>
      <c r="X974" s="11" t="s">
        <v>17</v>
      </c>
      <c r="Y974" s="10"/>
      <c r="AA974" s="221" t="s">
        <v>7</v>
      </c>
      <c r="AB974" s="222"/>
      <c r="AC974" s="223"/>
      <c r="AD974" s="5">
        <f>SUM(AD960:AD973)</f>
        <v>1690</v>
      </c>
      <c r="AJ974" s="3"/>
      <c r="AK974" s="3"/>
      <c r="AL974" s="3"/>
      <c r="AM974" s="3"/>
      <c r="AN974" s="18"/>
      <c r="AO974" s="3"/>
    </row>
    <row r="975" spans="2:41" x14ac:dyDescent="0.25">
      <c r="B975" s="12"/>
      <c r="C975" s="10"/>
      <c r="E975" s="149">
        <v>45252</v>
      </c>
      <c r="F975" s="215" t="s">
        <v>412</v>
      </c>
      <c r="G975" s="215" t="s">
        <v>200</v>
      </c>
      <c r="H975" s="167">
        <v>150</v>
      </c>
      <c r="I975" t="s">
        <v>376</v>
      </c>
      <c r="N975" s="3"/>
      <c r="O975" s="3"/>
      <c r="P975" s="3"/>
      <c r="Q975" s="3"/>
      <c r="R975" s="18"/>
      <c r="S975" s="3"/>
      <c r="V975" s="17"/>
      <c r="X975" s="12"/>
      <c r="Y975" s="10"/>
      <c r="AA975" s="13"/>
      <c r="AB975" s="13"/>
      <c r="AC975" s="13"/>
      <c r="AJ975" s="3"/>
      <c r="AK975" s="3"/>
      <c r="AL975" s="3"/>
      <c r="AM975" s="3"/>
      <c r="AN975" s="18"/>
      <c r="AO975" s="3"/>
    </row>
    <row r="976" spans="2:41" x14ac:dyDescent="0.25">
      <c r="B976" s="12"/>
      <c r="C976" s="10"/>
      <c r="E976" s="25">
        <v>45188</v>
      </c>
      <c r="F976" s="3" t="s">
        <v>1762</v>
      </c>
      <c r="G976" s="3" t="s">
        <v>200</v>
      </c>
      <c r="H976" s="167">
        <v>150</v>
      </c>
      <c r="I976" t="s">
        <v>376</v>
      </c>
      <c r="N976" s="221" t="s">
        <v>7</v>
      </c>
      <c r="O976" s="222"/>
      <c r="P976" s="222"/>
      <c r="Q976" s="223"/>
      <c r="R976" s="18">
        <f>SUM(R960:R975)</f>
        <v>359.1</v>
      </c>
      <c r="S976" s="3"/>
      <c r="V976" s="17"/>
      <c r="X976" s="12"/>
      <c r="Y976" s="10"/>
      <c r="AJ976" s="221" t="s">
        <v>7</v>
      </c>
      <c r="AK976" s="222"/>
      <c r="AL976" s="222"/>
      <c r="AM976" s="223"/>
      <c r="AN976" s="18">
        <f>SUM(AN960:AN975)</f>
        <v>2500</v>
      </c>
      <c r="AO976" s="3"/>
    </row>
    <row r="977" spans="2:28" x14ac:dyDescent="0.25">
      <c r="B977" s="12"/>
      <c r="C977" s="10"/>
      <c r="E977" s="3"/>
      <c r="F977" s="233" t="s">
        <v>7</v>
      </c>
      <c r="G977" s="235"/>
      <c r="H977" s="214">
        <f>SUM(H960:H976)</f>
        <v>3820</v>
      </c>
      <c r="N977" t="s">
        <v>1556</v>
      </c>
      <c r="O977" t="s">
        <v>1738</v>
      </c>
      <c r="P977" t="s">
        <v>689</v>
      </c>
      <c r="Q977" t="s">
        <v>474</v>
      </c>
      <c r="R977" s="210">
        <v>100</v>
      </c>
      <c r="S977">
        <v>57.14</v>
      </c>
      <c r="V977" s="17"/>
      <c r="X977" s="12"/>
      <c r="Y977" s="10"/>
    </row>
    <row r="978" spans="2:28" x14ac:dyDescent="0.25">
      <c r="B978" s="12"/>
      <c r="C978" s="10"/>
      <c r="H978" s="213"/>
      <c r="N978" t="s">
        <v>1556</v>
      </c>
      <c r="O978" t="s">
        <v>1743</v>
      </c>
      <c r="P978" t="s">
        <v>689</v>
      </c>
      <c r="Q978" t="s">
        <v>474</v>
      </c>
      <c r="R978" s="210">
        <v>55.04</v>
      </c>
      <c r="S978">
        <v>31.451000000000001</v>
      </c>
      <c r="V978" s="17"/>
      <c r="X978" s="12"/>
      <c r="Y978" s="10"/>
    </row>
    <row r="979" spans="2:28" x14ac:dyDescent="0.25">
      <c r="B979" s="12"/>
      <c r="C979" s="10"/>
      <c r="E979" s="14"/>
      <c r="H979" s="213"/>
      <c r="N979" t="s">
        <v>1556</v>
      </c>
      <c r="O979" t="s">
        <v>1746</v>
      </c>
      <c r="P979" t="s">
        <v>689</v>
      </c>
      <c r="Q979" t="s">
        <v>474</v>
      </c>
      <c r="R979" s="210">
        <v>91</v>
      </c>
      <c r="S979">
        <v>52.000999999999998</v>
      </c>
      <c r="V979" s="17"/>
      <c r="X979" s="12"/>
      <c r="Y979" s="10"/>
      <c r="AA979" s="14"/>
    </row>
    <row r="980" spans="2:28" x14ac:dyDescent="0.25">
      <c r="B980" s="12"/>
      <c r="C980" s="10"/>
      <c r="N980" t="s">
        <v>1556</v>
      </c>
      <c r="O980" t="s">
        <v>1744</v>
      </c>
      <c r="P980" t="s">
        <v>749</v>
      </c>
      <c r="Q980" t="s">
        <v>474</v>
      </c>
      <c r="R980" s="210">
        <v>150</v>
      </c>
      <c r="S980">
        <v>85.713999999999999</v>
      </c>
      <c r="V980" s="17"/>
      <c r="X980" s="12"/>
      <c r="Y980" s="10"/>
    </row>
    <row r="981" spans="2:28" x14ac:dyDescent="0.25">
      <c r="B981" s="12"/>
      <c r="C981" s="10"/>
      <c r="N981" t="s">
        <v>1556</v>
      </c>
      <c r="O981" t="s">
        <v>1742</v>
      </c>
      <c r="P981" t="s">
        <v>749</v>
      </c>
      <c r="Q981" t="s">
        <v>474</v>
      </c>
      <c r="R981" s="210">
        <v>90</v>
      </c>
      <c r="S981">
        <v>51.427999999999997</v>
      </c>
      <c r="V981" s="17"/>
      <c r="X981" s="12"/>
      <c r="Y981" s="10"/>
    </row>
    <row r="982" spans="2:28" x14ac:dyDescent="0.25">
      <c r="B982" s="12"/>
      <c r="C982" s="10"/>
      <c r="R982" s="116">
        <f>SUM(R977:R981)</f>
        <v>486.03999999999996</v>
      </c>
      <c r="V982" s="17"/>
      <c r="X982" s="12"/>
      <c r="Y982" s="10"/>
    </row>
    <row r="983" spans="2:28" x14ac:dyDescent="0.25">
      <c r="B983" s="12"/>
      <c r="C983" s="10"/>
      <c r="V983" s="17"/>
      <c r="X983" s="12"/>
      <c r="Y983" s="10"/>
    </row>
    <row r="984" spans="2:28" x14ac:dyDescent="0.25">
      <c r="B984" s="11"/>
      <c r="C984" s="10"/>
      <c r="E984" t="s">
        <v>22</v>
      </c>
      <c r="F984" t="s">
        <v>21</v>
      </c>
      <c r="V984" s="17"/>
      <c r="X984" s="11"/>
      <c r="Y984" s="10"/>
      <c r="AA984" t="s">
        <v>22</v>
      </c>
      <c r="AB984" t="s">
        <v>21</v>
      </c>
    </row>
    <row r="985" spans="2:28" x14ac:dyDescent="0.25">
      <c r="B985" s="15" t="s">
        <v>18</v>
      </c>
      <c r="C985" s="16">
        <f>SUM(C966:C984)</f>
        <v>5051.0320000000011</v>
      </c>
      <c r="F985" s="1" t="s">
        <v>19</v>
      </c>
      <c r="V985" s="17"/>
      <c r="X985" s="15" t="s">
        <v>18</v>
      </c>
      <c r="Y985" s="16">
        <f>SUM(Y966:Y984)</f>
        <v>3731.0320000000011</v>
      </c>
      <c r="AB985" s="1" t="s">
        <v>19</v>
      </c>
    </row>
    <row r="986" spans="2:28" x14ac:dyDescent="0.25">
      <c r="V986" s="17"/>
    </row>
    <row r="987" spans="2:28" x14ac:dyDescent="0.25">
      <c r="E987" s="1"/>
      <c r="V987" s="17"/>
      <c r="AA987" s="1"/>
    </row>
    <row r="988" spans="2:28" x14ac:dyDescent="0.25">
      <c r="V988" s="17"/>
    </row>
    <row r="989" spans="2:28" x14ac:dyDescent="0.25">
      <c r="V989" s="17"/>
    </row>
    <row r="990" spans="2:28" x14ac:dyDescent="0.25">
      <c r="V990" s="17"/>
    </row>
    <row r="991" spans="2:28" x14ac:dyDescent="0.25">
      <c r="V991" s="17"/>
    </row>
    <row r="992" spans="2:28" x14ac:dyDescent="0.25">
      <c r="V992" s="17"/>
    </row>
    <row r="993" spans="1:43" x14ac:dyDescent="0.25">
      <c r="V993" s="17"/>
    </row>
    <row r="994" spans="1:43" x14ac:dyDescent="0.2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 x14ac:dyDescent="0.2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V997" s="17"/>
    </row>
    <row r="998" spans="1:43" ht="30" customHeight="1" x14ac:dyDescent="0.4">
      <c r="H998" s="75" t="s">
        <v>30</v>
      </c>
      <c r="I998" s="75"/>
      <c r="J998" s="75"/>
      <c r="V998" s="17"/>
      <c r="AA998" s="225" t="s">
        <v>31</v>
      </c>
      <c r="AB998" s="225"/>
      <c r="AC998" s="225"/>
    </row>
    <row r="999" spans="1:43" ht="23.25" x14ac:dyDescent="0.35">
      <c r="B999" s="24" t="s">
        <v>72</v>
      </c>
      <c r="V999" s="17"/>
      <c r="X999" s="22" t="s">
        <v>72</v>
      </c>
    </row>
    <row r="1000" spans="1:43" ht="28.5" x14ac:dyDescent="0.45">
      <c r="B1000" s="23" t="s">
        <v>32</v>
      </c>
      <c r="C1000" s="20">
        <f>IF(X958="PAGADO",0,Y963)</f>
        <v>-2041.0320000000011</v>
      </c>
      <c r="E1000" s="226" t="s">
        <v>308</v>
      </c>
      <c r="F1000" s="226"/>
      <c r="G1000" s="226"/>
      <c r="H1000" s="226"/>
      <c r="O1000" s="250" t="s">
        <v>110</v>
      </c>
      <c r="P1000" s="250"/>
      <c r="Q1000" s="250"/>
      <c r="V1000" s="17"/>
      <c r="X1000" s="23" t="s">
        <v>32</v>
      </c>
      <c r="Y1000" s="20">
        <f>IF(B1800="PAGADO",0,C1005)</f>
        <v>-3101.1570000000011</v>
      </c>
      <c r="AA1000" s="226" t="s">
        <v>308</v>
      </c>
      <c r="AB1000" s="226"/>
      <c r="AC1000" s="226"/>
      <c r="AD1000" s="226"/>
    </row>
    <row r="1001" spans="1:43" x14ac:dyDescent="0.25">
      <c r="B1001" s="1" t="s">
        <v>0</v>
      </c>
      <c r="C1001" s="19">
        <f>H1016</f>
        <v>1695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200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1:43" x14ac:dyDescent="0.25">
      <c r="C1002" s="20"/>
      <c r="E1002" s="4">
        <v>45231</v>
      </c>
      <c r="F1002" s="3" t="s">
        <v>924</v>
      </c>
      <c r="G1002" s="3" t="s">
        <v>200</v>
      </c>
      <c r="H1002" s="5">
        <v>75</v>
      </c>
      <c r="N1002" s="25">
        <v>45279</v>
      </c>
      <c r="O1002" s="3" t="s">
        <v>110</v>
      </c>
      <c r="P1002" s="3"/>
      <c r="Q1002" s="3">
        <v>1629</v>
      </c>
      <c r="R1002" s="18">
        <v>2000</v>
      </c>
      <c r="S1002" s="3"/>
      <c r="V1002" s="17"/>
      <c r="Y1002" s="20"/>
      <c r="AA1002" s="4">
        <v>45264</v>
      </c>
      <c r="AB1002" s="3" t="s">
        <v>412</v>
      </c>
      <c r="AC1002" s="3" t="s">
        <v>200</v>
      </c>
      <c r="AD1002" s="5">
        <v>200</v>
      </c>
      <c r="AJ1002" s="3"/>
      <c r="AK1002" s="3"/>
      <c r="AL1002" s="3"/>
      <c r="AM1002" s="3"/>
      <c r="AN1002" s="18"/>
      <c r="AO1002" s="3"/>
    </row>
    <row r="1003" spans="1:43" x14ac:dyDescent="0.25">
      <c r="B1003" s="1" t="s">
        <v>24</v>
      </c>
      <c r="C1003" s="19">
        <f>IF(C1000&gt;0,C1000+C1001,C1001)</f>
        <v>1695</v>
      </c>
      <c r="E1003" s="4">
        <v>45225</v>
      </c>
      <c r="F1003" s="3" t="s">
        <v>1549</v>
      </c>
      <c r="G1003" s="3" t="s">
        <v>200</v>
      </c>
      <c r="H1003" s="5">
        <v>110</v>
      </c>
      <c r="I1003" t="s">
        <v>376</v>
      </c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200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1:43" x14ac:dyDescent="0.25">
      <c r="B1004" s="1" t="s">
        <v>9</v>
      </c>
      <c r="C1004" s="20">
        <f>C1028</f>
        <v>4796.1570000000011</v>
      </c>
      <c r="E1004" s="4">
        <v>45253</v>
      </c>
      <c r="F1004" s="3" t="s">
        <v>199</v>
      </c>
      <c r="G1004" s="3" t="s">
        <v>200</v>
      </c>
      <c r="H1004" s="5">
        <v>170</v>
      </c>
      <c r="I1004" t="s">
        <v>376</v>
      </c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Y1028</f>
        <v>3101.1570000000011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 x14ac:dyDescent="0.25">
      <c r="B1005" s="6" t="s">
        <v>26</v>
      </c>
      <c r="C1005" s="21">
        <f>C1003-C1004</f>
        <v>-3101.1570000000011</v>
      </c>
      <c r="E1005" s="4">
        <v>45254</v>
      </c>
      <c r="F1005" s="3" t="s">
        <v>199</v>
      </c>
      <c r="G1005" s="3" t="s">
        <v>169</v>
      </c>
      <c r="H1005" s="5">
        <v>180</v>
      </c>
      <c r="I1005" t="s">
        <v>136</v>
      </c>
      <c r="N1005" s="3"/>
      <c r="O1005" s="3"/>
      <c r="P1005" s="3"/>
      <c r="Q1005" s="3"/>
      <c r="R1005" s="18"/>
      <c r="S1005" s="3"/>
      <c r="V1005" s="17"/>
      <c r="X1005" s="6" t="s">
        <v>27</v>
      </c>
      <c r="Y1005" s="21">
        <f>Y1003-Y1004</f>
        <v>-2901.1570000000011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ht="23.25" x14ac:dyDescent="0.35">
      <c r="B1006" s="6"/>
      <c r="C1006" s="7"/>
      <c r="E1006" s="4">
        <v>45259</v>
      </c>
      <c r="F1006" s="3" t="s">
        <v>199</v>
      </c>
      <c r="G1006" s="3" t="s">
        <v>203</v>
      </c>
      <c r="H1006" s="5">
        <v>580</v>
      </c>
      <c r="I1006" t="s">
        <v>376</v>
      </c>
      <c r="N1006" s="3"/>
      <c r="O1006" s="3"/>
      <c r="P1006" s="3"/>
      <c r="Q1006" s="3"/>
      <c r="R1006" s="18"/>
      <c r="S1006" s="3"/>
      <c r="V1006" s="17"/>
      <c r="X1006" s="228" t="str">
        <f>IF(Y1005&lt;0,"NO PAGAR","COBRAR'")</f>
        <v>NO PAGAR</v>
      </c>
      <c r="Y1006" s="22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ht="23.25" x14ac:dyDescent="0.35">
      <c r="B1007" s="228" t="str">
        <f>IF(C1005&lt;0,"NO PAGAR","COBRAR'")</f>
        <v>NO PAGAR</v>
      </c>
      <c r="C1007" s="228"/>
      <c r="E1007" s="4">
        <v>45259</v>
      </c>
      <c r="F1007" s="3" t="s">
        <v>199</v>
      </c>
      <c r="G1007" s="3" t="s">
        <v>203</v>
      </c>
      <c r="H1007" s="5">
        <v>580</v>
      </c>
      <c r="I1007" t="s">
        <v>136</v>
      </c>
      <c r="N1007" s="3"/>
      <c r="O1007" s="3"/>
      <c r="P1007" s="3"/>
      <c r="Q1007" s="3"/>
      <c r="R1007" s="18"/>
      <c r="S1007" s="3"/>
      <c r="V1007" s="17"/>
      <c r="X1007" s="6"/>
      <c r="Y1007" s="8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219" t="s">
        <v>9</v>
      </c>
      <c r="C1008" s="22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19" t="s">
        <v>9</v>
      </c>
      <c r="Y1008" s="22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9" t="str">
        <f>IF(Y963&lt;0,"SALDO ADELANTADO","SALDO A FAVOR '")</f>
        <v>SALDO ADELANTADO</v>
      </c>
      <c r="C1009" s="10">
        <f>IF(Y963&lt;=0,Y963*-1)</f>
        <v>2041.0320000000011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9" t="str">
        <f>IF(C1005&lt;0,"SALDO ADELANTADO","SALDO A FAVOR'")</f>
        <v>SALDO ADELANTADO</v>
      </c>
      <c r="Y1009" s="10">
        <f>IF(C1005&lt;=0,C1005*-1)</f>
        <v>3101.1570000000011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10</v>
      </c>
      <c r="C1010" s="10">
        <f>R1018</f>
        <v>2000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10</v>
      </c>
      <c r="Y1010" s="10">
        <f>AN1018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11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11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12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12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13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13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14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14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15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15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16</v>
      </c>
      <c r="C1016" s="10"/>
      <c r="E1016" s="221" t="s">
        <v>7</v>
      </c>
      <c r="F1016" s="222"/>
      <c r="G1016" s="223"/>
      <c r="H1016" s="5">
        <f>SUM(H1002:H1015)</f>
        <v>1695</v>
      </c>
      <c r="N1016" s="3"/>
      <c r="O1016" s="3"/>
      <c r="P1016" s="3"/>
      <c r="Q1016" s="3"/>
      <c r="R1016" s="18"/>
      <c r="S1016" s="3"/>
      <c r="V1016" s="17"/>
      <c r="X1016" s="11" t="s">
        <v>16</v>
      </c>
      <c r="Y1016" s="10"/>
      <c r="AA1016" s="221" t="s">
        <v>7</v>
      </c>
      <c r="AB1016" s="222"/>
      <c r="AC1016" s="223"/>
      <c r="AD1016" s="5">
        <f>SUM(AD1002:AD1015)</f>
        <v>200</v>
      </c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1798</v>
      </c>
      <c r="C1017" s="10">
        <f>Q1026</f>
        <v>755.125</v>
      </c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1" t="s">
        <v>17</v>
      </c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 x14ac:dyDescent="0.25">
      <c r="B1018" s="12"/>
      <c r="C1018" s="10"/>
      <c r="N1018" s="221" t="s">
        <v>7</v>
      </c>
      <c r="O1018" s="222"/>
      <c r="P1018" s="222"/>
      <c r="Q1018" s="223"/>
      <c r="R1018" s="18">
        <f>SUM(R1002:R1017)</f>
        <v>2000</v>
      </c>
      <c r="S1018" s="3"/>
      <c r="V1018" s="17"/>
      <c r="X1018" s="12"/>
      <c r="Y1018" s="10"/>
      <c r="AJ1018" s="221" t="s">
        <v>7</v>
      </c>
      <c r="AK1018" s="222"/>
      <c r="AL1018" s="222"/>
      <c r="AM1018" s="223"/>
      <c r="AN1018" s="18">
        <f>SUM(AN1002:AN1017)</f>
        <v>0</v>
      </c>
      <c r="AO1018" s="3"/>
    </row>
    <row r="1019" spans="2:41" x14ac:dyDescent="0.25">
      <c r="B1019" s="12"/>
      <c r="C1019" s="10"/>
      <c r="N1019" t="s">
        <v>1556</v>
      </c>
      <c r="O1019" s="196">
        <v>44997</v>
      </c>
      <c r="P1019" t="s">
        <v>749</v>
      </c>
      <c r="Q1019">
        <v>140.07499999999999</v>
      </c>
      <c r="R1019">
        <v>80.043000000000006</v>
      </c>
      <c r="V1019" s="17"/>
      <c r="X1019" s="12"/>
      <c r="Y1019" s="10"/>
    </row>
    <row r="1020" spans="2:41" x14ac:dyDescent="0.25">
      <c r="B1020" s="12"/>
      <c r="C1020" s="10"/>
      <c r="N1020" t="s">
        <v>1556</v>
      </c>
      <c r="O1020" s="196">
        <v>45058</v>
      </c>
      <c r="P1020" t="s">
        <v>749</v>
      </c>
      <c r="Q1020">
        <v>50.031999999999996</v>
      </c>
      <c r="R1020">
        <v>28.59</v>
      </c>
      <c r="V1020" s="17"/>
      <c r="X1020" s="12"/>
      <c r="Y1020" s="10"/>
    </row>
    <row r="1021" spans="2:41" x14ac:dyDescent="0.25">
      <c r="B1021" s="12"/>
      <c r="C1021" s="10"/>
      <c r="E1021" s="14"/>
      <c r="N1021" t="s">
        <v>1556</v>
      </c>
      <c r="O1021" s="196">
        <v>45089</v>
      </c>
      <c r="P1021" t="s">
        <v>689</v>
      </c>
      <c r="Q1021">
        <v>110</v>
      </c>
      <c r="R1021">
        <v>62.857999999999997</v>
      </c>
      <c r="V1021" s="17"/>
      <c r="X1021" s="12"/>
      <c r="Y1021" s="10"/>
      <c r="AA1021" s="14"/>
    </row>
    <row r="1022" spans="2:41" x14ac:dyDescent="0.25">
      <c r="B1022" s="12"/>
      <c r="C1022" s="10"/>
      <c r="N1022" t="s">
        <v>1556</v>
      </c>
      <c r="O1022" s="196">
        <v>45089</v>
      </c>
      <c r="P1022" t="s">
        <v>749</v>
      </c>
      <c r="Q1022">
        <v>135.011</v>
      </c>
      <c r="R1022">
        <v>77.149000000000001</v>
      </c>
      <c r="V1022" s="17"/>
      <c r="X1022" s="12"/>
      <c r="Y1022" s="10"/>
    </row>
    <row r="1023" spans="2:41" x14ac:dyDescent="0.25">
      <c r="B1023" s="12"/>
      <c r="C1023" s="10"/>
      <c r="N1023" t="s">
        <v>1556</v>
      </c>
      <c r="O1023" s="196">
        <v>45272</v>
      </c>
      <c r="P1023" t="s">
        <v>689</v>
      </c>
      <c r="Q1023">
        <v>80</v>
      </c>
      <c r="R1023">
        <v>45.713000000000001</v>
      </c>
      <c r="V1023" s="17"/>
      <c r="X1023" s="12"/>
      <c r="Y1023" s="10"/>
    </row>
    <row r="1024" spans="2:41" x14ac:dyDescent="0.25">
      <c r="B1024" s="12"/>
      <c r="C1024" s="10"/>
      <c r="N1024" t="s">
        <v>1556</v>
      </c>
      <c r="O1024" s="196">
        <v>45272</v>
      </c>
      <c r="P1024" t="s">
        <v>749</v>
      </c>
      <c r="Q1024">
        <v>140.00700000000001</v>
      </c>
      <c r="R1024">
        <v>80.004000000000005</v>
      </c>
      <c r="V1024" s="17"/>
      <c r="X1024" s="12"/>
      <c r="Y1024" s="10"/>
    </row>
    <row r="1025" spans="2:27" x14ac:dyDescent="0.25">
      <c r="B1025" s="12"/>
      <c r="C1025" s="10"/>
      <c r="N1025" t="s">
        <v>1556</v>
      </c>
      <c r="O1025" t="s">
        <v>1797</v>
      </c>
      <c r="P1025" t="s">
        <v>689</v>
      </c>
      <c r="Q1025">
        <v>100</v>
      </c>
      <c r="R1025">
        <v>57.14</v>
      </c>
      <c r="V1025" s="17"/>
      <c r="X1025" s="12"/>
      <c r="Y1025" s="10"/>
    </row>
    <row r="1026" spans="2:27" x14ac:dyDescent="0.25">
      <c r="B1026" s="12"/>
      <c r="C1026" s="10"/>
      <c r="Q1026" s="1">
        <f>SUM(Q1019:Q1025)</f>
        <v>755.125</v>
      </c>
      <c r="V1026" s="17"/>
      <c r="X1026" s="12"/>
      <c r="Y1026" s="10"/>
    </row>
    <row r="1027" spans="2:27" x14ac:dyDescent="0.25">
      <c r="B1027" s="11"/>
      <c r="C1027" s="10"/>
      <c r="V1027" s="17"/>
      <c r="X1027" s="11"/>
      <c r="Y1027" s="10"/>
    </row>
    <row r="1028" spans="2:27" x14ac:dyDescent="0.25">
      <c r="B1028" s="15" t="s">
        <v>18</v>
      </c>
      <c r="C1028" s="16">
        <f>SUM(C1009:C1027)</f>
        <v>4796.1570000000011</v>
      </c>
      <c r="D1028" t="s">
        <v>22</v>
      </c>
      <c r="E1028" t="s">
        <v>21</v>
      </c>
      <c r="V1028" s="17"/>
      <c r="X1028" s="15" t="s">
        <v>18</v>
      </c>
      <c r="Y1028" s="16">
        <f>SUM(Y1009:Y1027)</f>
        <v>3101.1570000000011</v>
      </c>
      <c r="Z1028" t="s">
        <v>22</v>
      </c>
      <c r="AA1028" t="s">
        <v>21</v>
      </c>
    </row>
    <row r="1029" spans="2:27" x14ac:dyDescent="0.25">
      <c r="E1029" s="1" t="s">
        <v>19</v>
      </c>
      <c r="V1029" s="17"/>
      <c r="AA1029" s="1" t="s">
        <v>19</v>
      </c>
    </row>
    <row r="1030" spans="2:27" x14ac:dyDescent="0.25">
      <c r="V1030" s="17"/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</sheetData>
  <mergeCells count="277">
    <mergeCell ref="E843:G843"/>
    <mergeCell ref="AA843:AC843"/>
    <mergeCell ref="N845:Q845"/>
    <mergeCell ref="AJ845:AM845"/>
    <mergeCell ref="E1016:G1016"/>
    <mergeCell ref="AA1016:AC1016"/>
    <mergeCell ref="N1018:Q1018"/>
    <mergeCell ref="AJ1018:AM1018"/>
    <mergeCell ref="E1000:H1000"/>
    <mergeCell ref="AA1000:AD1000"/>
    <mergeCell ref="X1006:Y1006"/>
    <mergeCell ref="AA958:AD958"/>
    <mergeCell ref="E932:G932"/>
    <mergeCell ref="AA932:AC932"/>
    <mergeCell ref="N934:Q934"/>
    <mergeCell ref="AJ934:AM934"/>
    <mergeCell ref="E895:G895"/>
    <mergeCell ref="AK916:AM916"/>
    <mergeCell ref="B1007:C1007"/>
    <mergeCell ref="B1008:C1008"/>
    <mergeCell ref="X1008:Y1008"/>
    <mergeCell ref="AA974:AC974"/>
    <mergeCell ref="N976:Q976"/>
    <mergeCell ref="AJ976:AM976"/>
    <mergeCell ref="AA998:AC998"/>
    <mergeCell ref="E958:H958"/>
    <mergeCell ref="B964:C964"/>
    <mergeCell ref="X964:Y964"/>
    <mergeCell ref="B965:C965"/>
    <mergeCell ref="X965:Y965"/>
    <mergeCell ref="F977:G977"/>
    <mergeCell ref="O1000:Q1000"/>
    <mergeCell ref="B923:C923"/>
    <mergeCell ref="B924:C924"/>
    <mergeCell ref="X924:Y924"/>
    <mergeCell ref="AA889:AC889"/>
    <mergeCell ref="N891:Q891"/>
    <mergeCell ref="AJ891:AM891"/>
    <mergeCell ref="AA913:AC914"/>
    <mergeCell ref="E873:H873"/>
    <mergeCell ref="B879:C879"/>
    <mergeCell ref="X879:Y879"/>
    <mergeCell ref="B880:C880"/>
    <mergeCell ref="X880:Y880"/>
    <mergeCell ref="E916:H916"/>
    <mergeCell ref="AA916:AD916"/>
    <mergeCell ref="X922:Y922"/>
    <mergeCell ref="AA873:AD873"/>
    <mergeCell ref="X833:Y833"/>
    <mergeCell ref="B834:C834"/>
    <mergeCell ref="B835:C835"/>
    <mergeCell ref="X835:Y835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E247:G247"/>
    <mergeCell ref="N249:Q249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X112:Y112"/>
    <mergeCell ref="E121:G121"/>
    <mergeCell ref="AA121:AC121"/>
    <mergeCell ref="N123:Q123"/>
    <mergeCell ref="E105:H105"/>
    <mergeCell ref="AA105:AD105"/>
    <mergeCell ref="B111:C111"/>
    <mergeCell ref="X111:Y111"/>
    <mergeCell ref="AJ204:AM204"/>
    <mergeCell ref="B193:C193"/>
    <mergeCell ref="X193:Y193"/>
    <mergeCell ref="B145:C145"/>
    <mergeCell ref="X145:Y145"/>
    <mergeCell ref="E153:G153"/>
    <mergeCell ref="B192:C192"/>
    <mergeCell ref="AA153:AC153"/>
    <mergeCell ref="N155:Q155"/>
    <mergeCell ref="AJ155:AM155"/>
    <mergeCell ref="B61:C61"/>
    <mergeCell ref="X61:Y61"/>
    <mergeCell ref="E69:G69"/>
    <mergeCell ref="AA69:AC69"/>
    <mergeCell ref="N71:Q71"/>
    <mergeCell ref="AK784:AM784"/>
    <mergeCell ref="AK873:AM873"/>
    <mergeCell ref="B14:C14"/>
    <mergeCell ref="X14:Y14"/>
    <mergeCell ref="AJ26:AM26"/>
    <mergeCell ref="X59:Y59"/>
    <mergeCell ref="B60:C60"/>
    <mergeCell ref="B15:C15"/>
    <mergeCell ref="AJ123:AM123"/>
    <mergeCell ref="AC99:AE101"/>
    <mergeCell ref="H100:J10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15:Y15"/>
    <mergeCell ref="E24:G24"/>
    <mergeCell ref="AA24:AC24"/>
    <mergeCell ref="N26:Q26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320" zoomScaleNormal="100" workbookViewId="0">
      <selection activeCell="G333" sqref="G333"/>
    </sheetView>
  </sheetViews>
  <sheetFormatPr baseColWidth="10" defaultColWidth="11.42578125" defaultRowHeight="15" x14ac:dyDescent="0.2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5" t="s">
        <v>28</v>
      </c>
      <c r="I3" s="225"/>
      <c r="J3" s="225"/>
      <c r="V3" s="17"/>
      <c r="AC3" s="224"/>
      <c r="AD3" s="224"/>
      <c r="AE3" s="224"/>
    </row>
    <row r="4" spans="2:41" x14ac:dyDescent="0.25">
      <c r="H4" s="225"/>
      <c r="I4" s="225"/>
      <c r="J4" s="225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130</v>
      </c>
      <c r="C8" s="20"/>
      <c r="E8" s="226" t="s">
        <v>78</v>
      </c>
      <c r="F8" s="226"/>
      <c r="G8" s="226"/>
      <c r="H8" s="226"/>
      <c r="V8" s="17"/>
      <c r="X8" s="23" t="s">
        <v>130</v>
      </c>
      <c r="Y8" s="20">
        <f>IF(B8="PAGADO",0,C13)</f>
        <v>0</v>
      </c>
      <c r="AA8" s="226" t="s">
        <v>78</v>
      </c>
      <c r="AB8" s="226"/>
      <c r="AC8" s="226"/>
      <c r="AD8" s="226"/>
    </row>
    <row r="9" spans="2:41" x14ac:dyDescent="0.25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 x14ac:dyDescent="0.25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COBRAR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COBRAR</v>
      </c>
      <c r="Y14" s="227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221" t="s">
        <v>7</v>
      </c>
      <c r="AB24" s="222"/>
      <c r="AC24" s="223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0.35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255.35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5" t="s">
        <v>30</v>
      </c>
      <c r="I48" s="225"/>
      <c r="J48" s="225"/>
      <c r="V48" s="17"/>
      <c r="AA48" s="225" t="s">
        <v>31</v>
      </c>
      <c r="AB48" s="225"/>
      <c r="AC48" s="225"/>
    </row>
    <row r="49" spans="2:41" x14ac:dyDescent="0.25">
      <c r="H49" s="225"/>
      <c r="I49" s="225"/>
      <c r="J49" s="225"/>
      <c r="V49" s="17"/>
      <c r="AA49" s="225"/>
      <c r="AB49" s="225"/>
      <c r="AC49" s="22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26" t="s">
        <v>213</v>
      </c>
      <c r="F53" s="226"/>
      <c r="G53" s="226"/>
      <c r="H53" s="226"/>
      <c r="V53" s="17"/>
      <c r="X53" s="23" t="s">
        <v>32</v>
      </c>
      <c r="Y53" s="20">
        <f>IF(B53="PAGADO",0,C58)</f>
        <v>540</v>
      </c>
      <c r="AA53" s="226" t="s">
        <v>78</v>
      </c>
      <c r="AB53" s="226"/>
      <c r="AC53" s="226"/>
      <c r="AD53" s="226"/>
    </row>
    <row r="54" spans="2:41" x14ac:dyDescent="0.25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8" t="str">
        <f>IF(Y58&lt;0,"NO PAGAR","COBRAR'")</f>
        <v>COBRAR'</v>
      </c>
      <c r="Y59" s="22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8" t="str">
        <f>IF(C58&lt;0,"NO PAGAR","COBRAR'")</f>
        <v>COBRAR'</v>
      </c>
      <c r="C60" s="22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1" t="s">
        <v>7</v>
      </c>
      <c r="F69" s="222"/>
      <c r="G69" s="223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</row>
    <row r="94" spans="2:31" x14ac:dyDescent="0.25">
      <c r="V94" s="17"/>
    </row>
    <row r="95" spans="2:31" x14ac:dyDescent="0.25">
      <c r="V95" s="17"/>
      <c r="AC95" s="224" t="s">
        <v>29</v>
      </c>
      <c r="AD95" s="224"/>
      <c r="AE95" s="224"/>
    </row>
    <row r="96" spans="2:31" x14ac:dyDescent="0.25">
      <c r="H96" s="225" t="s">
        <v>28</v>
      </c>
      <c r="I96" s="225"/>
      <c r="J96" s="225"/>
      <c r="V96" s="17"/>
      <c r="AC96" s="224"/>
      <c r="AD96" s="224"/>
      <c r="AE96" s="224"/>
    </row>
    <row r="97" spans="2:41" x14ac:dyDescent="0.25">
      <c r="H97" s="225"/>
      <c r="I97" s="225"/>
      <c r="J97" s="225"/>
      <c r="V97" s="17"/>
      <c r="AC97" s="224"/>
      <c r="AD97" s="224"/>
      <c r="AE97" s="224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1034.07</v>
      </c>
      <c r="E101" s="226" t="s">
        <v>78</v>
      </c>
      <c r="F101" s="226"/>
      <c r="G101" s="226"/>
      <c r="H101" s="226"/>
      <c r="V101" s="17"/>
      <c r="X101" s="23" t="s">
        <v>32</v>
      </c>
      <c r="Y101" s="20">
        <f>IF(B101="PAGADO",0,C106)</f>
        <v>0</v>
      </c>
      <c r="AA101" s="226" t="s">
        <v>309</v>
      </c>
      <c r="AB101" s="226"/>
      <c r="AC101" s="226"/>
      <c r="AD101" s="226"/>
    </row>
    <row r="102" spans="2:41" x14ac:dyDescent="0.25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 x14ac:dyDescent="0.4">
      <c r="B107" s="227" t="str">
        <f>IF(C106&lt;0,"NO PAGAR","COBRAR")</f>
        <v>COBRAR</v>
      </c>
      <c r="C107" s="227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27" t="str">
        <f>IF(Y106&lt;0,"NO PAGAR","COBRAR")</f>
        <v>COBRAR</v>
      </c>
      <c r="Y107" s="227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219" t="s">
        <v>9</v>
      </c>
      <c r="C108" s="2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219" t="s">
        <v>9</v>
      </c>
      <c r="Y108" s="2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17</v>
      </c>
      <c r="C117" s="10"/>
      <c r="E117" s="221" t="s">
        <v>7</v>
      </c>
      <c r="F117" s="222"/>
      <c r="G117" s="223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21" t="s">
        <v>7</v>
      </c>
      <c r="AB117" s="222"/>
      <c r="AC117" s="223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 x14ac:dyDescent="0.25">
      <c r="B119" s="12"/>
      <c r="C119" s="10"/>
      <c r="N119" s="221" t="s">
        <v>7</v>
      </c>
      <c r="O119" s="222"/>
      <c r="P119" s="222"/>
      <c r="Q119" s="223"/>
      <c r="R119" s="18">
        <f>SUM(R103:R118)</f>
        <v>0</v>
      </c>
      <c r="S119" s="3"/>
      <c r="V119" s="17"/>
      <c r="X119" s="12"/>
      <c r="Y119" s="10"/>
      <c r="AJ119" s="221" t="s">
        <v>7</v>
      </c>
      <c r="AK119" s="222"/>
      <c r="AL119" s="222"/>
      <c r="AM119" s="223"/>
      <c r="AN119" s="18">
        <f>SUM(AN103:AN118)</f>
        <v>0</v>
      </c>
      <c r="AO119" s="3"/>
    </row>
    <row r="120" spans="2:41" x14ac:dyDescent="0.25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 x14ac:dyDescent="0.25">
      <c r="E122" s="1" t="s">
        <v>19</v>
      </c>
      <c r="V122" s="17"/>
      <c r="AA122" s="1" t="s">
        <v>19</v>
      </c>
    </row>
    <row r="123" spans="2:41" x14ac:dyDescent="0.25">
      <c r="V123" s="17"/>
    </row>
    <row r="124" spans="2:41" x14ac:dyDescent="0.25">
      <c r="V124" s="17"/>
    </row>
    <row r="125" spans="2:41" x14ac:dyDescent="0.25">
      <c r="V125" s="17"/>
    </row>
    <row r="126" spans="2:41" x14ac:dyDescent="0.25">
      <c r="V126" s="17"/>
    </row>
    <row r="127" spans="2:41" x14ac:dyDescent="0.25">
      <c r="V127" s="17"/>
    </row>
    <row r="128" spans="2:41" x14ac:dyDescent="0.25">
      <c r="V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 x14ac:dyDescent="0.25">
      <c r="V132" s="17"/>
    </row>
    <row r="133" spans="1:43" x14ac:dyDescent="0.25">
      <c r="H133" s="225" t="s">
        <v>30</v>
      </c>
      <c r="I133" s="225"/>
      <c r="J133" s="225"/>
      <c r="V133" s="17"/>
      <c r="AA133" s="225" t="s">
        <v>31</v>
      </c>
      <c r="AB133" s="225"/>
      <c r="AC133" s="225"/>
    </row>
    <row r="134" spans="1:43" x14ac:dyDescent="0.25">
      <c r="H134" s="225"/>
      <c r="I134" s="225"/>
      <c r="J134" s="225"/>
      <c r="V134" s="17"/>
      <c r="AA134" s="225"/>
      <c r="AB134" s="225"/>
      <c r="AC134" s="225"/>
    </row>
    <row r="135" spans="1:43" x14ac:dyDescent="0.25">
      <c r="V135" s="17"/>
    </row>
    <row r="136" spans="1:43" x14ac:dyDescent="0.25">
      <c r="V136" s="17"/>
    </row>
    <row r="137" spans="1:43" ht="23.25" x14ac:dyDescent="0.35">
      <c r="B137" s="24" t="s">
        <v>33</v>
      </c>
      <c r="V137" s="17"/>
      <c r="X137" s="22" t="s">
        <v>33</v>
      </c>
    </row>
    <row r="138" spans="1:43" ht="23.25" x14ac:dyDescent="0.35">
      <c r="B138" s="23" t="s">
        <v>32</v>
      </c>
      <c r="C138" s="20">
        <f>IF(X101="PAGADO",0,Y106)</f>
        <v>0</v>
      </c>
      <c r="E138" s="226" t="s">
        <v>309</v>
      </c>
      <c r="F138" s="226"/>
      <c r="G138" s="226"/>
      <c r="H138" s="226"/>
      <c r="V138" s="17"/>
      <c r="X138" s="23" t="s">
        <v>32</v>
      </c>
      <c r="Y138" s="20">
        <f>IF(B138="PAGADO",0,C143)</f>
        <v>670</v>
      </c>
      <c r="AA138" s="226" t="s">
        <v>78</v>
      </c>
      <c r="AB138" s="226"/>
      <c r="AC138" s="226"/>
      <c r="AD138" s="226"/>
    </row>
    <row r="139" spans="1:43" x14ac:dyDescent="0.25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 x14ac:dyDescent="0.25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x14ac:dyDescent="0.25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x14ac:dyDescent="0.25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 x14ac:dyDescent="0.3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28" t="str">
        <f>IF(Y143&lt;0,"NO PAGAR","COBRAR'")</f>
        <v>COBRAR'</v>
      </c>
      <c r="Y144" s="228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 x14ac:dyDescent="0.35">
      <c r="B145" s="228" t="str">
        <f>IF(C143&lt;0,"NO PAGAR","COBRAR'")</f>
        <v>COBRAR'</v>
      </c>
      <c r="C145" s="228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219" t="s">
        <v>9</v>
      </c>
      <c r="C146" s="22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219" t="s">
        <v>9</v>
      </c>
      <c r="Y146" s="22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1" t="s">
        <v>16</v>
      </c>
      <c r="C154" s="10"/>
      <c r="E154" s="221" t="s">
        <v>7</v>
      </c>
      <c r="F154" s="222"/>
      <c r="G154" s="223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21" t="s">
        <v>7</v>
      </c>
      <c r="AB154" s="222"/>
      <c r="AC154" s="223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 x14ac:dyDescent="0.25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 x14ac:dyDescent="0.25">
      <c r="B156" s="12"/>
      <c r="C156" s="10"/>
      <c r="N156" s="221" t="s">
        <v>7</v>
      </c>
      <c r="O156" s="222"/>
      <c r="P156" s="222"/>
      <c r="Q156" s="223"/>
      <c r="R156" s="18">
        <f>SUM(R140:R155)</f>
        <v>0</v>
      </c>
      <c r="S156" s="3"/>
      <c r="V156" s="17"/>
      <c r="X156" s="12"/>
      <c r="Y156" s="10"/>
      <c r="AJ156" s="221" t="s">
        <v>7</v>
      </c>
      <c r="AK156" s="222"/>
      <c r="AL156" s="222"/>
      <c r="AM156" s="223"/>
      <c r="AN156" s="18">
        <f>SUM(AN140:AN155)</f>
        <v>0</v>
      </c>
      <c r="AO156" s="3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E159" s="14"/>
      <c r="V159" s="17"/>
      <c r="X159" s="12"/>
      <c r="Y159" s="10"/>
      <c r="AA159" s="14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2"/>
      <c r="C164" s="10"/>
      <c r="V164" s="17"/>
      <c r="X164" s="12"/>
      <c r="Y164" s="10"/>
    </row>
    <row r="165" spans="2:27" x14ac:dyDescent="0.25">
      <c r="B165" s="11"/>
      <c r="C165" s="10"/>
      <c r="V165" s="17"/>
      <c r="X165" s="11"/>
      <c r="Y165" s="10"/>
    </row>
    <row r="166" spans="2:27" x14ac:dyDescent="0.25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 x14ac:dyDescent="0.25">
      <c r="E167" s="1" t="s">
        <v>19</v>
      </c>
      <c r="V167" s="17"/>
      <c r="AA167" s="1" t="s">
        <v>19</v>
      </c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  <c r="AC181" s="224" t="s">
        <v>29</v>
      </c>
      <c r="AD181" s="224"/>
      <c r="AE181" s="224"/>
    </row>
    <row r="182" spans="2:41" x14ac:dyDescent="0.25">
      <c r="H182" s="225" t="s">
        <v>28</v>
      </c>
      <c r="I182" s="225"/>
      <c r="J182" s="225"/>
      <c r="V182" s="17"/>
      <c r="AC182" s="224"/>
      <c r="AD182" s="224"/>
      <c r="AE182" s="224"/>
    </row>
    <row r="183" spans="2:41" x14ac:dyDescent="0.25">
      <c r="H183" s="225"/>
      <c r="I183" s="225"/>
      <c r="J183" s="225"/>
      <c r="V183" s="17"/>
      <c r="AC183" s="224"/>
      <c r="AD183" s="224"/>
      <c r="AE183" s="224"/>
    </row>
    <row r="184" spans="2:41" x14ac:dyDescent="0.25">
      <c r="V184" s="17"/>
    </row>
    <row r="185" spans="2:41" x14ac:dyDescent="0.25">
      <c r="V185" s="17"/>
    </row>
    <row r="186" spans="2:41" ht="23.25" x14ac:dyDescent="0.35">
      <c r="B186" s="22" t="s">
        <v>63</v>
      </c>
      <c r="V186" s="17"/>
      <c r="X186" s="22" t="s">
        <v>63</v>
      </c>
    </row>
    <row r="187" spans="2:41" ht="28.5" x14ac:dyDescent="0.45">
      <c r="B187" s="23" t="s">
        <v>82</v>
      </c>
      <c r="C187" s="20">
        <f>IF(X138="PAGADO",0,Y143)</f>
        <v>670</v>
      </c>
      <c r="E187" s="226" t="s">
        <v>432</v>
      </c>
      <c r="F187" s="226"/>
      <c r="G187" s="226"/>
      <c r="H187" s="226"/>
      <c r="O187" s="58" t="s">
        <v>431</v>
      </c>
      <c r="V187" s="17"/>
      <c r="X187" s="23" t="s">
        <v>32</v>
      </c>
      <c r="Y187" s="20">
        <f>IF(B187="PAGADO",0,C192)</f>
        <v>0</v>
      </c>
      <c r="AA187" s="226" t="s">
        <v>20</v>
      </c>
      <c r="AB187" s="226"/>
      <c r="AC187" s="226"/>
      <c r="AD187" s="226"/>
    </row>
    <row r="188" spans="2:41" x14ac:dyDescent="0.25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 x14ac:dyDescent="0.25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 x14ac:dyDescent="0.4">
      <c r="B193" s="227" t="str">
        <f>IF(C192&lt;0,"NO PAGAR","COBRAR")</f>
        <v>COBRAR</v>
      </c>
      <c r="C193" s="227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27" t="str">
        <f>IF(Y192&lt;0,"NO PAGAR","COBRAR")</f>
        <v>COBRAR</v>
      </c>
      <c r="Y193" s="227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219" t="s">
        <v>9</v>
      </c>
      <c r="C194" s="220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219" t="s">
        <v>9</v>
      </c>
      <c r="Y194" s="220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17</v>
      </c>
      <c r="C203" s="10"/>
      <c r="E203" s="221" t="s">
        <v>7</v>
      </c>
      <c r="F203" s="222"/>
      <c r="G203" s="223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21" t="s">
        <v>7</v>
      </c>
      <c r="AB203" s="222"/>
      <c r="AC203" s="223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 x14ac:dyDescent="0.25">
      <c r="B205" s="12"/>
      <c r="C205" s="10"/>
      <c r="N205" s="221" t="s">
        <v>7</v>
      </c>
      <c r="O205" s="222"/>
      <c r="P205" s="222"/>
      <c r="Q205" s="223"/>
      <c r="R205" s="18">
        <f>SUM(R189:R204)</f>
        <v>480.45</v>
      </c>
      <c r="S205" s="3"/>
      <c r="V205" s="17"/>
      <c r="X205" s="12"/>
      <c r="Y205" s="10"/>
      <c r="AJ205" s="221" t="s">
        <v>7</v>
      </c>
      <c r="AK205" s="222"/>
      <c r="AL205" s="222"/>
      <c r="AM205" s="223"/>
      <c r="AN205" s="18">
        <f>SUM(AN189:AN204)</f>
        <v>0</v>
      </c>
      <c r="AO205" s="3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E208" s="14"/>
      <c r="V208" s="17"/>
      <c r="X208" s="12"/>
      <c r="Y208" s="10"/>
      <c r="AA208" s="14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2"/>
      <c r="C212" s="10"/>
      <c r="V212" s="17"/>
      <c r="X212" s="12"/>
      <c r="Y212" s="10"/>
    </row>
    <row r="213" spans="1:43" x14ac:dyDescent="0.25">
      <c r="B213" s="11"/>
      <c r="C213" s="10"/>
      <c r="V213" s="17"/>
      <c r="X213" s="11"/>
      <c r="Y213" s="10"/>
    </row>
    <row r="214" spans="1:43" x14ac:dyDescent="0.25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 x14ac:dyDescent="0.25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 x14ac:dyDescent="0.25">
      <c r="E216" s="1" t="s">
        <v>19</v>
      </c>
      <c r="V216" s="17"/>
      <c r="AA216" s="1" t="s">
        <v>19</v>
      </c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V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 x14ac:dyDescent="0.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 x14ac:dyDescent="0.25">
      <c r="V226" s="17"/>
    </row>
    <row r="227" spans="1:43" x14ac:dyDescent="0.25">
      <c r="H227" s="225" t="s">
        <v>30</v>
      </c>
      <c r="I227" s="225"/>
      <c r="J227" s="225"/>
      <c r="V227" s="17"/>
      <c r="AA227" s="225" t="s">
        <v>31</v>
      </c>
      <c r="AB227" s="225"/>
      <c r="AC227" s="225"/>
    </row>
    <row r="228" spans="1:43" x14ac:dyDescent="0.25">
      <c r="H228" s="225"/>
      <c r="I228" s="225"/>
      <c r="J228" s="225"/>
      <c r="V228" s="17"/>
      <c r="AA228" s="225"/>
      <c r="AB228" s="225"/>
      <c r="AC228" s="225"/>
    </row>
    <row r="229" spans="1:43" x14ac:dyDescent="0.25">
      <c r="V229" s="17"/>
    </row>
    <row r="230" spans="1:43" x14ac:dyDescent="0.25">
      <c r="V230" s="17"/>
    </row>
    <row r="231" spans="1:43" ht="23.25" x14ac:dyDescent="0.35">
      <c r="B231" s="24" t="s">
        <v>63</v>
      </c>
      <c r="V231" s="17"/>
      <c r="X231" s="22" t="s">
        <v>63</v>
      </c>
    </row>
    <row r="232" spans="1:43" ht="23.25" x14ac:dyDescent="0.35">
      <c r="B232" s="23" t="s">
        <v>32</v>
      </c>
      <c r="C232" s="20">
        <f>IF(X187="PAGADO",0,Y192)</f>
        <v>0</v>
      </c>
      <c r="E232" s="226" t="s">
        <v>20</v>
      </c>
      <c r="F232" s="226"/>
      <c r="G232" s="226"/>
      <c r="H232" s="226"/>
      <c r="V232" s="17"/>
      <c r="X232" s="23" t="s">
        <v>32</v>
      </c>
      <c r="Y232" s="20">
        <f>IF(B232="PAGADO",0,C237)</f>
        <v>0</v>
      </c>
      <c r="AA232" s="226" t="s">
        <v>20</v>
      </c>
      <c r="AB232" s="226"/>
      <c r="AC232" s="226"/>
      <c r="AD232" s="226"/>
    </row>
    <row r="233" spans="1:43" x14ac:dyDescent="0.25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 x14ac:dyDescent="0.25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 x14ac:dyDescent="0.25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 x14ac:dyDescent="0.25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 x14ac:dyDescent="0.25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 x14ac:dyDescent="0.3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28" t="str">
        <f>IF(Y237&lt;0,"NO PAGAR","COBRAR'")</f>
        <v>COBRAR'</v>
      </c>
      <c r="Y238" s="228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 x14ac:dyDescent="0.35">
      <c r="B239" s="228" t="str">
        <f>IF(C237&lt;0,"NO PAGAR","COBRAR'")</f>
        <v>COBRAR'</v>
      </c>
      <c r="C239" s="228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219" t="s">
        <v>9</v>
      </c>
      <c r="C240" s="220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219" t="s">
        <v>9</v>
      </c>
      <c r="Y240" s="220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16</v>
      </c>
      <c r="C248" s="10"/>
      <c r="E248" s="221" t="s">
        <v>7</v>
      </c>
      <c r="F248" s="222"/>
      <c r="G248" s="223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21" t="s">
        <v>7</v>
      </c>
      <c r="AB248" s="222"/>
      <c r="AC248" s="223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 x14ac:dyDescent="0.25">
      <c r="B250" s="12"/>
      <c r="C250" s="10"/>
      <c r="N250" s="221" t="s">
        <v>7</v>
      </c>
      <c r="O250" s="222"/>
      <c r="P250" s="222"/>
      <c r="Q250" s="223"/>
      <c r="R250" s="18">
        <f>SUM(R234:R249)</f>
        <v>0</v>
      </c>
      <c r="S250" s="3"/>
      <c r="V250" s="17"/>
      <c r="X250" s="12"/>
      <c r="Y250" s="10"/>
      <c r="AJ250" s="221" t="s">
        <v>7</v>
      </c>
      <c r="AK250" s="222"/>
      <c r="AL250" s="222"/>
      <c r="AM250" s="223"/>
      <c r="AN250" s="18">
        <f>SUM(AN234:AN249)</f>
        <v>0</v>
      </c>
      <c r="AO250" s="3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E253" s="14"/>
      <c r="V253" s="17"/>
      <c r="X253" s="12"/>
      <c r="Y253" s="10"/>
      <c r="AA253" s="14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V257" s="17"/>
      <c r="X257" s="12"/>
      <c r="Y257" s="10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1"/>
      <c r="C259" s="10"/>
      <c r="V259" s="17"/>
      <c r="X259" s="11"/>
      <c r="Y259" s="10"/>
    </row>
    <row r="260" spans="2:27" x14ac:dyDescent="0.25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 x14ac:dyDescent="0.25">
      <c r="E261" s="1" t="s">
        <v>19</v>
      </c>
      <c r="V261" s="17"/>
      <c r="AA261" s="1" t="s">
        <v>19</v>
      </c>
    </row>
    <row r="262" spans="2:27" x14ac:dyDescent="0.25">
      <c r="V262" s="17"/>
    </row>
    <row r="263" spans="2:27" x14ac:dyDescent="0.25">
      <c r="V263" s="17"/>
    </row>
    <row r="264" spans="2:27" x14ac:dyDescent="0.25">
      <c r="V264" s="17"/>
    </row>
    <row r="265" spans="2:27" x14ac:dyDescent="0.25">
      <c r="V265" s="17"/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  <c r="AC273" s="224" t="s">
        <v>29</v>
      </c>
      <c r="AD273" s="224"/>
      <c r="AE273" s="224"/>
    </row>
    <row r="274" spans="2:41" x14ac:dyDescent="0.25">
      <c r="H274" s="225" t="s">
        <v>28</v>
      </c>
      <c r="I274" s="225"/>
      <c r="J274" s="225"/>
      <c r="V274" s="17"/>
      <c r="AC274" s="224"/>
      <c r="AD274" s="224"/>
      <c r="AE274" s="224"/>
    </row>
    <row r="275" spans="2:41" x14ac:dyDescent="0.25">
      <c r="H275" s="225"/>
      <c r="I275" s="225"/>
      <c r="J275" s="225"/>
      <c r="V275" s="17"/>
      <c r="AC275" s="224"/>
      <c r="AD275" s="224"/>
      <c r="AE275" s="224"/>
    </row>
    <row r="276" spans="2:41" x14ac:dyDescent="0.25">
      <c r="V276" s="17"/>
    </row>
    <row r="277" spans="2:41" x14ac:dyDescent="0.25">
      <c r="V277" s="17"/>
    </row>
    <row r="278" spans="2:41" ht="23.25" x14ac:dyDescent="0.35">
      <c r="B278" s="22" t="s">
        <v>65</v>
      </c>
      <c r="V278" s="17"/>
      <c r="X278" s="22" t="s">
        <v>65</v>
      </c>
    </row>
    <row r="279" spans="2:41" ht="23.25" x14ac:dyDescent="0.35">
      <c r="B279" s="23" t="s">
        <v>32</v>
      </c>
      <c r="C279" s="20">
        <f>IF(X232="PAGADO",0,Y237)</f>
        <v>0</v>
      </c>
      <c r="E279" s="226" t="s">
        <v>20</v>
      </c>
      <c r="F279" s="226"/>
      <c r="G279" s="226"/>
      <c r="H279" s="226"/>
      <c r="V279" s="17"/>
      <c r="X279" s="23" t="s">
        <v>32</v>
      </c>
      <c r="Y279" s="20">
        <f>IF(B279="PAGADO",0,C284)</f>
        <v>0</v>
      </c>
      <c r="AA279" s="226" t="s">
        <v>20</v>
      </c>
      <c r="AB279" s="226"/>
      <c r="AC279" s="226"/>
      <c r="AD279" s="226"/>
    </row>
    <row r="280" spans="2:41" x14ac:dyDescent="0.25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 x14ac:dyDescent="0.25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 x14ac:dyDescent="0.4">
      <c r="B285" s="227" t="str">
        <f>IF(C284&lt;0,"NO PAGAR","COBRAR")</f>
        <v>COBRAR</v>
      </c>
      <c r="C285" s="227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27" t="str">
        <f>IF(Y284&lt;0,"NO PAGAR","COBRAR")</f>
        <v>COBRAR</v>
      </c>
      <c r="Y285" s="227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219" t="s">
        <v>9</v>
      </c>
      <c r="C286" s="220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219" t="s">
        <v>9</v>
      </c>
      <c r="Y286" s="220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17</v>
      </c>
      <c r="C295" s="10"/>
      <c r="E295" s="221" t="s">
        <v>7</v>
      </c>
      <c r="F295" s="222"/>
      <c r="G295" s="223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21" t="s">
        <v>7</v>
      </c>
      <c r="AB295" s="222"/>
      <c r="AC295" s="223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 x14ac:dyDescent="0.25">
      <c r="B297" s="12"/>
      <c r="C297" s="10"/>
      <c r="N297" s="221" t="s">
        <v>7</v>
      </c>
      <c r="O297" s="222"/>
      <c r="P297" s="222"/>
      <c r="Q297" s="223"/>
      <c r="R297" s="18">
        <f>SUM(R281:R296)</f>
        <v>0</v>
      </c>
      <c r="S297" s="3"/>
      <c r="V297" s="17"/>
      <c r="X297" s="12"/>
      <c r="Y297" s="10"/>
      <c r="AJ297" s="221" t="s">
        <v>7</v>
      </c>
      <c r="AK297" s="222"/>
      <c r="AL297" s="222"/>
      <c r="AM297" s="223"/>
      <c r="AN297" s="18">
        <f>SUM(AN281:AN296)</f>
        <v>0</v>
      </c>
      <c r="AO297" s="3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E300" s="14"/>
      <c r="V300" s="17"/>
      <c r="X300" s="12"/>
      <c r="Y300" s="10"/>
      <c r="AA300" s="14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V304" s="17"/>
      <c r="X304" s="12"/>
      <c r="Y304" s="10"/>
    </row>
    <row r="305" spans="1:43" x14ac:dyDescent="0.25">
      <c r="B305" s="11"/>
      <c r="C305" s="10"/>
      <c r="V305" s="17"/>
      <c r="X305" s="11"/>
      <c r="Y305" s="10"/>
    </row>
    <row r="306" spans="1:43" x14ac:dyDescent="0.25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 x14ac:dyDescent="0.25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 x14ac:dyDescent="0.25">
      <c r="E308" s="1" t="s">
        <v>19</v>
      </c>
      <c r="V308" s="17"/>
      <c r="AA308" s="1" t="s">
        <v>19</v>
      </c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V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 x14ac:dyDescent="0.25">
      <c r="V318" s="17"/>
    </row>
    <row r="319" spans="1:43" x14ac:dyDescent="0.25">
      <c r="H319" s="225" t="s">
        <v>30</v>
      </c>
      <c r="I319" s="225"/>
      <c r="J319" s="225"/>
      <c r="V319" s="17"/>
      <c r="AA319" s="225" t="s">
        <v>31</v>
      </c>
      <c r="AB319" s="225"/>
      <c r="AC319" s="225"/>
    </row>
    <row r="320" spans="1:43" x14ac:dyDescent="0.25">
      <c r="H320" s="225"/>
      <c r="I320" s="225"/>
      <c r="J320" s="225"/>
      <c r="V320" s="17"/>
      <c r="AA320" s="225"/>
      <c r="AB320" s="225"/>
      <c r="AC320" s="225"/>
    </row>
    <row r="321" spans="2:41" x14ac:dyDescent="0.25">
      <c r="V321" s="17"/>
    </row>
    <row r="322" spans="2:41" x14ac:dyDescent="0.25">
      <c r="V322" s="17"/>
    </row>
    <row r="323" spans="2:41" ht="23.25" x14ac:dyDescent="0.35">
      <c r="B323" s="24" t="s">
        <v>65</v>
      </c>
      <c r="V323" s="17"/>
      <c r="X323" s="22" t="s">
        <v>65</v>
      </c>
    </row>
    <row r="324" spans="2:41" ht="23.25" x14ac:dyDescent="0.35">
      <c r="B324" s="23" t="s">
        <v>32</v>
      </c>
      <c r="C324" s="20">
        <f>IF(X279="PAGADO",0,C284)</f>
        <v>0</v>
      </c>
      <c r="E324" s="226" t="s">
        <v>20</v>
      </c>
      <c r="F324" s="226"/>
      <c r="G324" s="226"/>
      <c r="H324" s="226"/>
      <c r="V324" s="17"/>
      <c r="X324" s="23" t="s">
        <v>32</v>
      </c>
      <c r="Y324" s="20">
        <f>IF(B1124="PAGADO",0,C329)</f>
        <v>0</v>
      </c>
      <c r="AA324" s="226" t="s">
        <v>20</v>
      </c>
      <c r="AB324" s="226"/>
      <c r="AC324" s="226"/>
      <c r="AD324" s="226"/>
    </row>
    <row r="325" spans="2:41" x14ac:dyDescent="0.25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 x14ac:dyDescent="0.25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x14ac:dyDescent="0.25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x14ac:dyDescent="0.25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 x14ac:dyDescent="0.3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28" t="str">
        <f>IF(Y329&lt;0,"NO PAGAR","COBRAR'")</f>
        <v>COBRAR'</v>
      </c>
      <c r="Y330" s="228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 x14ac:dyDescent="0.35">
      <c r="B331" s="228" t="str">
        <f>IF(C329&lt;0,"NO PAGAR","COBRAR'")</f>
        <v>COBRAR'</v>
      </c>
      <c r="C331" s="228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219" t="s">
        <v>9</v>
      </c>
      <c r="C332" s="220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219" t="s">
        <v>9</v>
      </c>
      <c r="Y332" s="220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1" t="s">
        <v>16</v>
      </c>
      <c r="C340" s="10"/>
      <c r="E340" s="221" t="s">
        <v>7</v>
      </c>
      <c r="F340" s="222"/>
      <c r="G340" s="223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21" t="s">
        <v>7</v>
      </c>
      <c r="AB340" s="222"/>
      <c r="AC340" s="223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 x14ac:dyDescent="0.25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 x14ac:dyDescent="0.25">
      <c r="B342" s="12"/>
      <c r="C342" s="10"/>
      <c r="N342" s="221" t="s">
        <v>7</v>
      </c>
      <c r="O342" s="222"/>
      <c r="P342" s="222"/>
      <c r="Q342" s="223"/>
      <c r="R342" s="18">
        <f>SUM(R326:R341)</f>
        <v>0</v>
      </c>
      <c r="S342" s="3"/>
      <c r="V342" s="17"/>
      <c r="X342" s="12"/>
      <c r="Y342" s="10"/>
      <c r="AJ342" s="221" t="s">
        <v>7</v>
      </c>
      <c r="AK342" s="222"/>
      <c r="AL342" s="222"/>
      <c r="AM342" s="223"/>
      <c r="AN342" s="18">
        <f>SUM(AN326:AN341)</f>
        <v>0</v>
      </c>
      <c r="AO342" s="3"/>
    </row>
    <row r="343" spans="2:41" x14ac:dyDescent="0.25">
      <c r="B343" s="12"/>
      <c r="C343" s="10"/>
      <c r="V343" s="17"/>
      <c r="X343" s="12"/>
      <c r="Y343" s="10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E345" s="14"/>
      <c r="V345" s="17"/>
      <c r="X345" s="12"/>
      <c r="Y345" s="10"/>
      <c r="AA345" s="14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V349" s="17"/>
      <c r="X349" s="12"/>
      <c r="Y349" s="10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1"/>
      <c r="C351" s="10"/>
      <c r="V351" s="17"/>
      <c r="X351" s="11"/>
      <c r="Y351" s="10"/>
    </row>
    <row r="352" spans="2:41" x14ac:dyDescent="0.25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 x14ac:dyDescent="0.25">
      <c r="E353" s="1" t="s">
        <v>19</v>
      </c>
      <c r="V353" s="17"/>
      <c r="AA353" s="1" t="s">
        <v>19</v>
      </c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x14ac:dyDescent="0.25">
      <c r="V365" s="17"/>
    </row>
    <row r="366" spans="5:31" x14ac:dyDescent="0.25">
      <c r="V366" s="17"/>
      <c r="AC366" s="224" t="s">
        <v>29</v>
      </c>
      <c r="AD366" s="224"/>
      <c r="AE366" s="224"/>
    </row>
    <row r="367" spans="5:31" x14ac:dyDescent="0.25">
      <c r="H367" s="225" t="s">
        <v>28</v>
      </c>
      <c r="I367" s="225"/>
      <c r="J367" s="225"/>
      <c r="V367" s="17"/>
      <c r="AC367" s="224"/>
      <c r="AD367" s="224"/>
      <c r="AE367" s="224"/>
    </row>
    <row r="368" spans="5:31" x14ac:dyDescent="0.25">
      <c r="H368" s="225"/>
      <c r="I368" s="225"/>
      <c r="J368" s="225"/>
      <c r="V368" s="17"/>
      <c r="AC368" s="224"/>
      <c r="AD368" s="224"/>
      <c r="AE368" s="224"/>
    </row>
    <row r="369" spans="2:41" x14ac:dyDescent="0.25">
      <c r="V369" s="17"/>
    </row>
    <row r="370" spans="2:41" x14ac:dyDescent="0.25">
      <c r="V370" s="17"/>
    </row>
    <row r="371" spans="2:41" ht="23.25" x14ac:dyDescent="0.35">
      <c r="B371" s="22" t="s">
        <v>64</v>
      </c>
      <c r="V371" s="17"/>
      <c r="X371" s="22" t="s">
        <v>64</v>
      </c>
    </row>
    <row r="372" spans="2:41" ht="23.25" x14ac:dyDescent="0.35">
      <c r="B372" s="23" t="s">
        <v>32</v>
      </c>
      <c r="C372" s="20">
        <f>IF(X324="PAGADO",0,Y329)</f>
        <v>0</v>
      </c>
      <c r="E372" s="226" t="s">
        <v>20</v>
      </c>
      <c r="F372" s="226"/>
      <c r="G372" s="226"/>
      <c r="H372" s="226"/>
      <c r="V372" s="17"/>
      <c r="X372" s="23" t="s">
        <v>32</v>
      </c>
      <c r="Y372" s="20">
        <f>IF(B372="PAGADO",0,C377)</f>
        <v>0</v>
      </c>
      <c r="AA372" s="226" t="s">
        <v>20</v>
      </c>
      <c r="AB372" s="226"/>
      <c r="AC372" s="226"/>
      <c r="AD372" s="226"/>
    </row>
    <row r="373" spans="2:41" x14ac:dyDescent="0.25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 x14ac:dyDescent="0.25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 x14ac:dyDescent="0.4">
      <c r="B378" s="227" t="str">
        <f>IF(C377&lt;0,"NO PAGAR","COBRAR")</f>
        <v>COBRAR</v>
      </c>
      <c r="C378" s="227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27" t="str">
        <f>IF(Y377&lt;0,"NO PAGAR","COBRAR")</f>
        <v>COBRAR</v>
      </c>
      <c r="Y378" s="227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219" t="s">
        <v>9</v>
      </c>
      <c r="C379" s="22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219" t="s">
        <v>9</v>
      </c>
      <c r="Y379" s="22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17</v>
      </c>
      <c r="C388" s="10"/>
      <c r="E388" s="221" t="s">
        <v>7</v>
      </c>
      <c r="F388" s="222"/>
      <c r="G388" s="223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21" t="s">
        <v>7</v>
      </c>
      <c r="AB388" s="222"/>
      <c r="AC388" s="223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 x14ac:dyDescent="0.25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 x14ac:dyDescent="0.25">
      <c r="B390" s="12"/>
      <c r="C390" s="10"/>
      <c r="N390" s="221" t="s">
        <v>7</v>
      </c>
      <c r="O390" s="222"/>
      <c r="P390" s="222"/>
      <c r="Q390" s="223"/>
      <c r="R390" s="18">
        <f>SUM(R374:R389)</f>
        <v>0</v>
      </c>
      <c r="S390" s="3"/>
      <c r="V390" s="17"/>
      <c r="X390" s="12"/>
      <c r="Y390" s="10"/>
      <c r="AJ390" s="221" t="s">
        <v>7</v>
      </c>
      <c r="AK390" s="222"/>
      <c r="AL390" s="222"/>
      <c r="AM390" s="223"/>
      <c r="AN390" s="18">
        <f>SUM(AN374:AN389)</f>
        <v>0</v>
      </c>
      <c r="AO390" s="3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E393" s="14"/>
      <c r="V393" s="17"/>
      <c r="X393" s="12"/>
      <c r="Y393" s="10"/>
      <c r="AA393" s="14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2"/>
      <c r="C396" s="10"/>
      <c r="V396" s="17"/>
      <c r="X396" s="12"/>
      <c r="Y396" s="10"/>
    </row>
    <row r="397" spans="2:41" x14ac:dyDescent="0.25">
      <c r="B397" s="12"/>
      <c r="C397" s="10"/>
      <c r="V397" s="17"/>
      <c r="X397" s="12"/>
      <c r="Y397" s="10"/>
    </row>
    <row r="398" spans="2:41" x14ac:dyDescent="0.25">
      <c r="B398" s="11"/>
      <c r="C398" s="10"/>
      <c r="V398" s="17"/>
      <c r="X398" s="11"/>
      <c r="Y398" s="10"/>
    </row>
    <row r="399" spans="2:41" x14ac:dyDescent="0.25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 x14ac:dyDescent="0.25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 x14ac:dyDescent="0.25">
      <c r="E401" s="1" t="s">
        <v>19</v>
      </c>
      <c r="V401" s="17"/>
      <c r="AA401" s="1" t="s">
        <v>19</v>
      </c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V411" s="17"/>
    </row>
    <row r="412" spans="1:43" x14ac:dyDescent="0.25">
      <c r="H412" s="225" t="s">
        <v>30</v>
      </c>
      <c r="I412" s="225"/>
      <c r="J412" s="225"/>
      <c r="V412" s="17"/>
      <c r="AA412" s="225" t="s">
        <v>31</v>
      </c>
      <c r="AB412" s="225"/>
      <c r="AC412" s="225"/>
    </row>
    <row r="413" spans="1:43" x14ac:dyDescent="0.25">
      <c r="H413" s="225"/>
      <c r="I413" s="225"/>
      <c r="J413" s="225"/>
      <c r="V413" s="17"/>
      <c r="AA413" s="225"/>
      <c r="AB413" s="225"/>
      <c r="AC413" s="225"/>
    </row>
    <row r="414" spans="1:43" x14ac:dyDescent="0.25">
      <c r="V414" s="17"/>
    </row>
    <row r="415" spans="1:43" x14ac:dyDescent="0.25">
      <c r="V415" s="17"/>
    </row>
    <row r="416" spans="1:43" ht="23.25" x14ac:dyDescent="0.35">
      <c r="B416" s="24" t="s">
        <v>64</v>
      </c>
      <c r="V416" s="17"/>
      <c r="X416" s="22" t="s">
        <v>64</v>
      </c>
    </row>
    <row r="417" spans="2:41" ht="23.25" x14ac:dyDescent="0.35">
      <c r="B417" s="23" t="s">
        <v>32</v>
      </c>
      <c r="C417" s="20">
        <f>IF(X372="PAGADO",0,C377)</f>
        <v>0</v>
      </c>
      <c r="E417" s="226" t="s">
        <v>20</v>
      </c>
      <c r="F417" s="226"/>
      <c r="G417" s="226"/>
      <c r="H417" s="226"/>
      <c r="V417" s="17"/>
      <c r="X417" s="23" t="s">
        <v>32</v>
      </c>
      <c r="Y417" s="20">
        <f>IF(B1217="PAGADO",0,C422)</f>
        <v>0</v>
      </c>
      <c r="AA417" s="226" t="s">
        <v>20</v>
      </c>
      <c r="AB417" s="226"/>
      <c r="AC417" s="226"/>
      <c r="AD417" s="226"/>
    </row>
    <row r="418" spans="2:41" x14ac:dyDescent="0.25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 x14ac:dyDescent="0.25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28" t="str">
        <f>IF(Y422&lt;0,"NO PAGAR","COBRAR'")</f>
        <v>COBRAR'</v>
      </c>
      <c r="Y423" s="22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228" t="str">
        <f>IF(C422&lt;0,"NO PAGAR","COBRAR'")</f>
        <v>COBRAR'</v>
      </c>
      <c r="C424" s="228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219" t="s">
        <v>9</v>
      </c>
      <c r="C425" s="220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19" t="s">
        <v>9</v>
      </c>
      <c r="Y425" s="22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16</v>
      </c>
      <c r="C433" s="10"/>
      <c r="E433" s="221" t="s">
        <v>7</v>
      </c>
      <c r="F433" s="222"/>
      <c r="G433" s="223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21" t="s">
        <v>7</v>
      </c>
      <c r="AB433" s="222"/>
      <c r="AC433" s="223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 x14ac:dyDescent="0.25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 x14ac:dyDescent="0.25">
      <c r="B435" s="12"/>
      <c r="C435" s="10"/>
      <c r="N435" s="221" t="s">
        <v>7</v>
      </c>
      <c r="O435" s="222"/>
      <c r="P435" s="222"/>
      <c r="Q435" s="223"/>
      <c r="R435" s="18">
        <f>SUM(R419:R434)</f>
        <v>0</v>
      </c>
      <c r="S435" s="3"/>
      <c r="V435" s="17"/>
      <c r="X435" s="12"/>
      <c r="Y435" s="10"/>
      <c r="AJ435" s="221" t="s">
        <v>7</v>
      </c>
      <c r="AK435" s="222"/>
      <c r="AL435" s="222"/>
      <c r="AM435" s="223"/>
      <c r="AN435" s="18">
        <f>SUM(AN419:AN434)</f>
        <v>0</v>
      </c>
      <c r="AO435" s="3"/>
    </row>
    <row r="436" spans="2:41" x14ac:dyDescent="0.25">
      <c r="B436" s="12"/>
      <c r="C436" s="10"/>
      <c r="V436" s="17"/>
      <c r="X436" s="12"/>
      <c r="Y436" s="10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E438" s="14"/>
      <c r="V438" s="17"/>
      <c r="X438" s="12"/>
      <c r="Y438" s="10"/>
      <c r="AA438" s="14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2"/>
      <c r="C442" s="10"/>
      <c r="V442" s="17"/>
      <c r="X442" s="12"/>
      <c r="Y442" s="10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1"/>
      <c r="C444" s="10"/>
      <c r="V444" s="17"/>
      <c r="X444" s="11"/>
      <c r="Y444" s="10"/>
    </row>
    <row r="445" spans="2:41" x14ac:dyDescent="0.25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 x14ac:dyDescent="0.25">
      <c r="E446" s="1" t="s">
        <v>19</v>
      </c>
      <c r="V446" s="17"/>
      <c r="AA446" s="1" t="s">
        <v>19</v>
      </c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</row>
    <row r="462" spans="8:31" x14ac:dyDescent="0.25">
      <c r="V462" s="17"/>
    </row>
    <row r="463" spans="8:31" x14ac:dyDescent="0.25">
      <c r="V463" s="17"/>
      <c r="AC463" s="224" t="s">
        <v>29</v>
      </c>
      <c r="AD463" s="224"/>
      <c r="AE463" s="224"/>
    </row>
    <row r="464" spans="8:31" x14ac:dyDescent="0.25">
      <c r="H464" s="225" t="s">
        <v>28</v>
      </c>
      <c r="I464" s="225"/>
      <c r="J464" s="225"/>
      <c r="V464" s="17"/>
      <c r="AC464" s="224"/>
      <c r="AD464" s="224"/>
      <c r="AE464" s="224"/>
    </row>
    <row r="465" spans="2:41" x14ac:dyDescent="0.25">
      <c r="H465" s="225"/>
      <c r="I465" s="225"/>
      <c r="J465" s="225"/>
      <c r="V465" s="17"/>
      <c r="AC465" s="224"/>
      <c r="AD465" s="224"/>
      <c r="AE465" s="224"/>
    </row>
    <row r="466" spans="2:41" x14ac:dyDescent="0.25">
      <c r="V466" s="17"/>
    </row>
    <row r="467" spans="2:41" x14ac:dyDescent="0.25">
      <c r="V467" s="17"/>
    </row>
    <row r="468" spans="2:41" ht="23.25" x14ac:dyDescent="0.35">
      <c r="B468" s="22" t="s">
        <v>66</v>
      </c>
      <c r="V468" s="17"/>
      <c r="X468" s="22" t="s">
        <v>66</v>
      </c>
    </row>
    <row r="469" spans="2:41" ht="23.25" x14ac:dyDescent="0.35">
      <c r="B469" s="23" t="s">
        <v>32</v>
      </c>
      <c r="C469" s="20">
        <f>IF(X417="PAGADO",0,Y422)</f>
        <v>0</v>
      </c>
      <c r="E469" s="226" t="s">
        <v>20</v>
      </c>
      <c r="F469" s="226"/>
      <c r="G469" s="226"/>
      <c r="H469" s="226"/>
      <c r="V469" s="17"/>
      <c r="X469" s="23" t="s">
        <v>32</v>
      </c>
      <c r="Y469" s="20">
        <f>IF(B469="PAGADO",0,C474)</f>
        <v>0</v>
      </c>
      <c r="AA469" s="226" t="s">
        <v>20</v>
      </c>
      <c r="AB469" s="226"/>
      <c r="AC469" s="226"/>
      <c r="AD469" s="226"/>
    </row>
    <row r="470" spans="2:41" x14ac:dyDescent="0.25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 x14ac:dyDescent="0.25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 x14ac:dyDescent="0.4">
      <c r="B475" s="227" t="str">
        <f>IF(C474&lt;0,"NO PAGAR","COBRAR")</f>
        <v>COBRAR</v>
      </c>
      <c r="C475" s="227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27" t="str">
        <f>IF(Y474&lt;0,"NO PAGAR","COBRAR")</f>
        <v>COBRAR</v>
      </c>
      <c r="Y475" s="227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219" t="s">
        <v>9</v>
      </c>
      <c r="C476" s="2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219" t="s">
        <v>9</v>
      </c>
      <c r="Y476" s="2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17</v>
      </c>
      <c r="C485" s="10"/>
      <c r="E485" s="221" t="s">
        <v>7</v>
      </c>
      <c r="F485" s="222"/>
      <c r="G485" s="223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21" t="s">
        <v>7</v>
      </c>
      <c r="AB485" s="222"/>
      <c r="AC485" s="223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 x14ac:dyDescent="0.25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 x14ac:dyDescent="0.25">
      <c r="B487" s="12"/>
      <c r="C487" s="10"/>
      <c r="N487" s="221" t="s">
        <v>7</v>
      </c>
      <c r="O487" s="222"/>
      <c r="P487" s="222"/>
      <c r="Q487" s="223"/>
      <c r="R487" s="18">
        <f>SUM(R471:R486)</f>
        <v>0</v>
      </c>
      <c r="S487" s="3"/>
      <c r="V487" s="17"/>
      <c r="X487" s="12"/>
      <c r="Y487" s="10"/>
      <c r="AJ487" s="221" t="s">
        <v>7</v>
      </c>
      <c r="AK487" s="222"/>
      <c r="AL487" s="222"/>
      <c r="AM487" s="223"/>
      <c r="AN487" s="18">
        <f>SUM(AN471:AN486)</f>
        <v>0</v>
      </c>
      <c r="AO487" s="3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E490" s="14"/>
      <c r="V490" s="17"/>
      <c r="X490" s="12"/>
      <c r="Y490" s="10"/>
      <c r="AA490" s="14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1"/>
      <c r="C495" s="10"/>
      <c r="V495" s="17"/>
      <c r="X495" s="11"/>
      <c r="Y495" s="10"/>
    </row>
    <row r="496" spans="2:41" x14ac:dyDescent="0.25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 x14ac:dyDescent="0.25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 x14ac:dyDescent="0.25">
      <c r="E498" s="1" t="s">
        <v>19</v>
      </c>
      <c r="V498" s="17"/>
      <c r="AA498" s="1" t="s">
        <v>19</v>
      </c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V503" s="17"/>
    </row>
    <row r="504" spans="1:43" x14ac:dyDescent="0.25">
      <c r="V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 x14ac:dyDescent="0.25">
      <c r="V508" s="17"/>
    </row>
    <row r="509" spans="1:43" x14ac:dyDescent="0.25">
      <c r="H509" s="225" t="s">
        <v>30</v>
      </c>
      <c r="I509" s="225"/>
      <c r="J509" s="225"/>
      <c r="V509" s="17"/>
      <c r="AA509" s="225" t="s">
        <v>31</v>
      </c>
      <c r="AB509" s="225"/>
      <c r="AC509" s="225"/>
    </row>
    <row r="510" spans="1:43" x14ac:dyDescent="0.25">
      <c r="H510" s="225"/>
      <c r="I510" s="225"/>
      <c r="J510" s="225"/>
      <c r="V510" s="17"/>
      <c r="AA510" s="225"/>
      <c r="AB510" s="225"/>
      <c r="AC510" s="225"/>
    </row>
    <row r="511" spans="1:43" x14ac:dyDescent="0.25">
      <c r="V511" s="17"/>
    </row>
    <row r="512" spans="1:43" x14ac:dyDescent="0.25">
      <c r="V512" s="17"/>
    </row>
    <row r="513" spans="2:41" ht="23.25" x14ac:dyDescent="0.35">
      <c r="B513" s="24" t="s">
        <v>66</v>
      </c>
      <c r="V513" s="17"/>
      <c r="X513" s="22" t="s">
        <v>66</v>
      </c>
    </row>
    <row r="514" spans="2:41" ht="23.25" x14ac:dyDescent="0.35">
      <c r="B514" s="23" t="s">
        <v>32</v>
      </c>
      <c r="C514" s="20">
        <f>IF(X469="PAGADO",0,C474)</f>
        <v>0</v>
      </c>
      <c r="E514" s="226" t="s">
        <v>20</v>
      </c>
      <c r="F514" s="226"/>
      <c r="G514" s="226"/>
      <c r="H514" s="226"/>
      <c r="V514" s="17"/>
      <c r="X514" s="23" t="s">
        <v>32</v>
      </c>
      <c r="Y514" s="20">
        <f>IF(B1314="PAGADO",0,C519)</f>
        <v>0</v>
      </c>
      <c r="AA514" s="226" t="s">
        <v>20</v>
      </c>
      <c r="AB514" s="226"/>
      <c r="AC514" s="226"/>
      <c r="AD514" s="226"/>
    </row>
    <row r="515" spans="2:41" x14ac:dyDescent="0.25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 x14ac:dyDescent="0.25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 x14ac:dyDescent="0.3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28" t="str">
        <f>IF(Y519&lt;0,"NO PAGAR","COBRAR'")</f>
        <v>COBRAR'</v>
      </c>
      <c r="Y520" s="228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 x14ac:dyDescent="0.35">
      <c r="B521" s="228" t="str">
        <f>IF(C519&lt;0,"NO PAGAR","COBRAR'")</f>
        <v>COBRAR'</v>
      </c>
      <c r="C521" s="228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219" t="s">
        <v>9</v>
      </c>
      <c r="C522" s="22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219" t="s">
        <v>9</v>
      </c>
      <c r="Y522" s="22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16</v>
      </c>
      <c r="C530" s="10"/>
      <c r="E530" s="221" t="s">
        <v>7</v>
      </c>
      <c r="F530" s="222"/>
      <c r="G530" s="223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21" t="s">
        <v>7</v>
      </c>
      <c r="AB530" s="222"/>
      <c r="AC530" s="223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 x14ac:dyDescent="0.25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 x14ac:dyDescent="0.25">
      <c r="B532" s="12"/>
      <c r="C532" s="10"/>
      <c r="N532" s="221" t="s">
        <v>7</v>
      </c>
      <c r="O532" s="222"/>
      <c r="P532" s="222"/>
      <c r="Q532" s="223"/>
      <c r="R532" s="18">
        <f>SUM(R516:R531)</f>
        <v>0</v>
      </c>
      <c r="S532" s="3"/>
      <c r="V532" s="17"/>
      <c r="X532" s="12"/>
      <c r="Y532" s="10"/>
      <c r="AJ532" s="221" t="s">
        <v>7</v>
      </c>
      <c r="AK532" s="222"/>
      <c r="AL532" s="222"/>
      <c r="AM532" s="223"/>
      <c r="AN532" s="18">
        <f>SUM(AN516:AN531)</f>
        <v>0</v>
      </c>
      <c r="AO532" s="3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E535" s="14"/>
      <c r="V535" s="17"/>
      <c r="X535" s="12"/>
      <c r="Y535" s="10"/>
      <c r="AA535" s="14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1"/>
      <c r="C541" s="10"/>
      <c r="V541" s="17"/>
      <c r="X541" s="11"/>
      <c r="Y541" s="10"/>
    </row>
    <row r="542" spans="2:41" x14ac:dyDescent="0.25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 x14ac:dyDescent="0.25">
      <c r="E543" s="1" t="s">
        <v>19</v>
      </c>
      <c r="V543" s="17"/>
      <c r="AA543" s="1" t="s">
        <v>19</v>
      </c>
    </row>
    <row r="544" spans="2:41" x14ac:dyDescent="0.25">
      <c r="V544" s="17"/>
    </row>
    <row r="545" spans="22:22" x14ac:dyDescent="0.25">
      <c r="V545" s="17"/>
    </row>
    <row r="546" spans="22:22" x14ac:dyDescent="0.25">
      <c r="V546" s="17"/>
    </row>
    <row r="547" spans="22:22" x14ac:dyDescent="0.25">
      <c r="V547" s="17"/>
    </row>
    <row r="548" spans="22:22" x14ac:dyDescent="0.25">
      <c r="V548" s="17"/>
    </row>
    <row r="549" spans="22:22" x14ac:dyDescent="0.25">
      <c r="V549" s="17"/>
    </row>
    <row r="550" spans="22:22" x14ac:dyDescent="0.25">
      <c r="V550" s="17"/>
    </row>
    <row r="551" spans="22:22" x14ac:dyDescent="0.25">
      <c r="V551" s="17"/>
    </row>
    <row r="552" spans="22:22" x14ac:dyDescent="0.25">
      <c r="V552" s="17"/>
    </row>
    <row r="553" spans="22:22" x14ac:dyDescent="0.25">
      <c r="V553" s="17"/>
    </row>
    <row r="554" spans="22:22" x14ac:dyDescent="0.25">
      <c r="V554" s="17"/>
    </row>
    <row r="555" spans="22:22" x14ac:dyDescent="0.25">
      <c r="V555" s="17"/>
    </row>
    <row r="556" spans="22:22" x14ac:dyDescent="0.25">
      <c r="V556" s="17"/>
    </row>
    <row r="557" spans="22:22" x14ac:dyDescent="0.25">
      <c r="V557" s="17"/>
    </row>
    <row r="558" spans="22:22" x14ac:dyDescent="0.25">
      <c r="V558" s="17"/>
    </row>
    <row r="559" spans="22:22" x14ac:dyDescent="0.25">
      <c r="V559" s="17"/>
    </row>
    <row r="560" spans="22:22" x14ac:dyDescent="0.25">
      <c r="V560" s="17"/>
    </row>
    <row r="561" spans="2:41" x14ac:dyDescent="0.25">
      <c r="V561" s="17"/>
    </row>
    <row r="562" spans="2:41" x14ac:dyDescent="0.25">
      <c r="V562" s="17"/>
      <c r="AC562" s="224" t="s">
        <v>29</v>
      </c>
      <c r="AD562" s="224"/>
      <c r="AE562" s="224"/>
    </row>
    <row r="563" spans="2:41" x14ac:dyDescent="0.25">
      <c r="H563" s="225" t="s">
        <v>28</v>
      </c>
      <c r="I563" s="225"/>
      <c r="J563" s="225"/>
      <c r="V563" s="17"/>
      <c r="AC563" s="224"/>
      <c r="AD563" s="224"/>
      <c r="AE563" s="224"/>
    </row>
    <row r="564" spans="2:41" x14ac:dyDescent="0.25">
      <c r="H564" s="225"/>
      <c r="I564" s="225"/>
      <c r="J564" s="225"/>
      <c r="V564" s="17"/>
      <c r="AC564" s="224"/>
      <c r="AD564" s="224"/>
      <c r="AE564" s="224"/>
    </row>
    <row r="565" spans="2:41" x14ac:dyDescent="0.25">
      <c r="V565" s="17"/>
    </row>
    <row r="566" spans="2:41" x14ac:dyDescent="0.25">
      <c r="V566" s="17"/>
    </row>
    <row r="567" spans="2:41" ht="23.25" x14ac:dyDescent="0.35">
      <c r="B567" s="22" t="s">
        <v>67</v>
      </c>
      <c r="V567" s="17"/>
      <c r="X567" s="22" t="s">
        <v>67</v>
      </c>
    </row>
    <row r="568" spans="2:41" ht="23.25" x14ac:dyDescent="0.35">
      <c r="B568" s="23" t="s">
        <v>32</v>
      </c>
      <c r="C568" s="20">
        <f>IF(X514="PAGADO",0,Y519)</f>
        <v>0</v>
      </c>
      <c r="E568" s="226" t="s">
        <v>20</v>
      </c>
      <c r="F568" s="226"/>
      <c r="G568" s="226"/>
      <c r="H568" s="226"/>
      <c r="V568" s="17"/>
      <c r="X568" s="23" t="s">
        <v>32</v>
      </c>
      <c r="Y568" s="20">
        <f>IF(B568="PAGADO",0,C573)</f>
        <v>0</v>
      </c>
      <c r="AA568" s="226" t="s">
        <v>20</v>
      </c>
      <c r="AB568" s="226"/>
      <c r="AC568" s="226"/>
      <c r="AD568" s="226"/>
    </row>
    <row r="569" spans="2:41" x14ac:dyDescent="0.25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 x14ac:dyDescent="0.25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 x14ac:dyDescent="0.4">
      <c r="B574" s="227" t="str">
        <f>IF(C573&lt;0,"NO PAGAR","COBRAR")</f>
        <v>COBRAR</v>
      </c>
      <c r="C574" s="227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27" t="str">
        <f>IF(Y573&lt;0,"NO PAGAR","COBRAR")</f>
        <v>COBRAR</v>
      </c>
      <c r="Y574" s="227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219" t="s">
        <v>9</v>
      </c>
      <c r="C575" s="2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219" t="s">
        <v>9</v>
      </c>
      <c r="Y575" s="2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17</v>
      </c>
      <c r="C584" s="10"/>
      <c r="E584" s="221" t="s">
        <v>7</v>
      </c>
      <c r="F584" s="222"/>
      <c r="G584" s="223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21" t="s">
        <v>7</v>
      </c>
      <c r="AB584" s="222"/>
      <c r="AC584" s="223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 x14ac:dyDescent="0.25">
      <c r="B586" s="12"/>
      <c r="C586" s="10"/>
      <c r="N586" s="221" t="s">
        <v>7</v>
      </c>
      <c r="O586" s="222"/>
      <c r="P586" s="222"/>
      <c r="Q586" s="223"/>
      <c r="R586" s="18">
        <f>SUM(R570:R585)</f>
        <v>0</v>
      </c>
      <c r="S586" s="3"/>
      <c r="V586" s="17"/>
      <c r="X586" s="12"/>
      <c r="Y586" s="10"/>
      <c r="AJ586" s="221" t="s">
        <v>7</v>
      </c>
      <c r="AK586" s="222"/>
      <c r="AL586" s="222"/>
      <c r="AM586" s="223"/>
      <c r="AN586" s="18">
        <f>SUM(AN570:AN585)</f>
        <v>0</v>
      </c>
      <c r="AO586" s="3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E589" s="14"/>
      <c r="V589" s="17"/>
      <c r="X589" s="12"/>
      <c r="Y589" s="10"/>
      <c r="AA589" s="14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1"/>
      <c r="C594" s="10"/>
      <c r="V594" s="17"/>
      <c r="X594" s="11"/>
      <c r="Y594" s="10"/>
    </row>
    <row r="595" spans="1:43" x14ac:dyDescent="0.25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 x14ac:dyDescent="0.25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 x14ac:dyDescent="0.25">
      <c r="E597" s="1" t="s">
        <v>19</v>
      </c>
      <c r="V597" s="17"/>
      <c r="AA597" s="1" t="s">
        <v>19</v>
      </c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 x14ac:dyDescent="0.25">
      <c r="V607" s="17"/>
    </row>
    <row r="608" spans="1:43" x14ac:dyDescent="0.25">
      <c r="H608" s="225" t="s">
        <v>30</v>
      </c>
      <c r="I608" s="225"/>
      <c r="J608" s="225"/>
      <c r="V608" s="17"/>
      <c r="AA608" s="225" t="s">
        <v>31</v>
      </c>
      <c r="AB608" s="225"/>
      <c r="AC608" s="225"/>
    </row>
    <row r="609" spans="2:41" x14ac:dyDescent="0.25">
      <c r="H609" s="225"/>
      <c r="I609" s="225"/>
      <c r="J609" s="225"/>
      <c r="V609" s="17"/>
      <c r="AA609" s="225"/>
      <c r="AB609" s="225"/>
      <c r="AC609" s="225"/>
    </row>
    <row r="610" spans="2:41" x14ac:dyDescent="0.25">
      <c r="V610" s="17"/>
    </row>
    <row r="611" spans="2:41" x14ac:dyDescent="0.25">
      <c r="V611" s="17"/>
    </row>
    <row r="612" spans="2:41" ht="23.25" x14ac:dyDescent="0.35">
      <c r="B612" s="24" t="s">
        <v>67</v>
      </c>
      <c r="V612" s="17"/>
      <c r="X612" s="22" t="s">
        <v>67</v>
      </c>
    </row>
    <row r="613" spans="2:41" ht="23.25" x14ac:dyDescent="0.35">
      <c r="B613" s="23" t="s">
        <v>32</v>
      </c>
      <c r="C613" s="20">
        <f>IF(X568="PAGADO",0,C573)</f>
        <v>0</v>
      </c>
      <c r="E613" s="226" t="s">
        <v>20</v>
      </c>
      <c r="F613" s="226"/>
      <c r="G613" s="226"/>
      <c r="H613" s="226"/>
      <c r="V613" s="17"/>
      <c r="X613" s="23" t="s">
        <v>32</v>
      </c>
      <c r="Y613" s="20">
        <f>IF(B1413="PAGADO",0,C618)</f>
        <v>0</v>
      </c>
      <c r="AA613" s="226" t="s">
        <v>20</v>
      </c>
      <c r="AB613" s="226"/>
      <c r="AC613" s="226"/>
      <c r="AD613" s="226"/>
    </row>
    <row r="614" spans="2:41" x14ac:dyDescent="0.25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 x14ac:dyDescent="0.3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28" t="str">
        <f>IF(Y618&lt;0,"NO PAGAR","COBRAR'")</f>
        <v>COBRAR'</v>
      </c>
      <c r="Y619" s="228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 x14ac:dyDescent="0.35">
      <c r="B620" s="228" t="str">
        <f>IF(C618&lt;0,"NO PAGAR","COBRAR'")</f>
        <v>COBRAR'</v>
      </c>
      <c r="C620" s="228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219" t="s">
        <v>9</v>
      </c>
      <c r="C621" s="22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219" t="s">
        <v>9</v>
      </c>
      <c r="Y621" s="22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221" t="s">
        <v>7</v>
      </c>
      <c r="F629" s="222"/>
      <c r="G629" s="223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21" t="s">
        <v>7</v>
      </c>
      <c r="AB629" s="222"/>
      <c r="AC629" s="223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N631" s="221" t="s">
        <v>7</v>
      </c>
      <c r="O631" s="222"/>
      <c r="P631" s="222"/>
      <c r="Q631" s="223"/>
      <c r="R631" s="18">
        <f>SUM(R615:R630)</f>
        <v>0</v>
      </c>
      <c r="S631" s="3"/>
      <c r="V631" s="17"/>
      <c r="X631" s="12"/>
      <c r="Y631" s="10"/>
      <c r="AJ631" s="221" t="s">
        <v>7</v>
      </c>
      <c r="AK631" s="222"/>
      <c r="AL631" s="222"/>
      <c r="AM631" s="223"/>
      <c r="AN631" s="18">
        <f>SUM(AN615:AN630)</f>
        <v>0</v>
      </c>
      <c r="AO631" s="3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E634" s="14"/>
      <c r="V634" s="17"/>
      <c r="X634" s="12"/>
      <c r="Y634" s="10"/>
      <c r="AA634" s="14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1"/>
      <c r="C640" s="10"/>
      <c r="V640" s="17"/>
      <c r="X640" s="11"/>
      <c r="Y640" s="10"/>
    </row>
    <row r="641" spans="2:31" x14ac:dyDescent="0.25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 x14ac:dyDescent="0.25">
      <c r="E642" s="1" t="s">
        <v>19</v>
      </c>
      <c r="V642" s="17"/>
      <c r="AA642" s="1" t="s">
        <v>19</v>
      </c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x14ac:dyDescent="0.25">
      <c r="V653" s="17"/>
    </row>
    <row r="654" spans="2:31" x14ac:dyDescent="0.25">
      <c r="V654" s="17"/>
    </row>
    <row r="655" spans="2:31" x14ac:dyDescent="0.25">
      <c r="V655" s="17"/>
      <c r="AC655" s="224" t="s">
        <v>29</v>
      </c>
      <c r="AD655" s="224"/>
      <c r="AE655" s="224"/>
    </row>
    <row r="656" spans="2:31" x14ac:dyDescent="0.25">
      <c r="H656" s="225" t="s">
        <v>28</v>
      </c>
      <c r="I656" s="225"/>
      <c r="J656" s="225"/>
      <c r="V656" s="17"/>
      <c r="AC656" s="224"/>
      <c r="AD656" s="224"/>
      <c r="AE656" s="224"/>
    </row>
    <row r="657" spans="2:41" x14ac:dyDescent="0.25">
      <c r="H657" s="225"/>
      <c r="I657" s="225"/>
      <c r="J657" s="225"/>
      <c r="V657" s="17"/>
      <c r="AC657" s="224"/>
      <c r="AD657" s="224"/>
      <c r="AE657" s="224"/>
    </row>
    <row r="658" spans="2:41" x14ac:dyDescent="0.25">
      <c r="V658" s="17"/>
    </row>
    <row r="659" spans="2:41" x14ac:dyDescent="0.25">
      <c r="V659" s="17"/>
    </row>
    <row r="660" spans="2:41" ht="23.25" x14ac:dyDescent="0.35">
      <c r="B660" s="22" t="s">
        <v>68</v>
      </c>
      <c r="V660" s="17"/>
      <c r="X660" s="22" t="s">
        <v>68</v>
      </c>
    </row>
    <row r="661" spans="2:41" ht="23.25" x14ac:dyDescent="0.35">
      <c r="B661" s="23" t="s">
        <v>32</v>
      </c>
      <c r="C661" s="20">
        <f>IF(X613="PAGADO",0,Y618)</f>
        <v>0</v>
      </c>
      <c r="E661" s="226" t="s">
        <v>20</v>
      </c>
      <c r="F661" s="226"/>
      <c r="G661" s="226"/>
      <c r="H661" s="226"/>
      <c r="V661" s="17"/>
      <c r="X661" s="23" t="s">
        <v>32</v>
      </c>
      <c r="Y661" s="20">
        <f>IF(B661="PAGADO",0,C666)</f>
        <v>0</v>
      </c>
      <c r="AA661" s="226" t="s">
        <v>20</v>
      </c>
      <c r="AB661" s="226"/>
      <c r="AC661" s="226"/>
      <c r="AD661" s="226"/>
    </row>
    <row r="662" spans="2:41" x14ac:dyDescent="0.25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 x14ac:dyDescent="0.4">
      <c r="B667" s="227" t="str">
        <f>IF(C666&lt;0,"NO PAGAR","COBRAR")</f>
        <v>COBRAR</v>
      </c>
      <c r="C667" s="227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7" t="str">
        <f>IF(Y666&lt;0,"NO PAGAR","COBRAR")</f>
        <v>COBRAR</v>
      </c>
      <c r="Y667" s="227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219" t="s">
        <v>9</v>
      </c>
      <c r="C668" s="2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219" t="s">
        <v>9</v>
      </c>
      <c r="Y668" s="2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17</v>
      </c>
      <c r="C677" s="10"/>
      <c r="E677" s="221" t="s">
        <v>7</v>
      </c>
      <c r="F677" s="222"/>
      <c r="G677" s="223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21" t="s">
        <v>7</v>
      </c>
      <c r="AB677" s="222"/>
      <c r="AC677" s="223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 x14ac:dyDescent="0.25">
      <c r="B679" s="12"/>
      <c r="C679" s="10"/>
      <c r="N679" s="221" t="s">
        <v>7</v>
      </c>
      <c r="O679" s="222"/>
      <c r="P679" s="222"/>
      <c r="Q679" s="223"/>
      <c r="R679" s="18">
        <f>SUM(R663:R678)</f>
        <v>0</v>
      </c>
      <c r="S679" s="3"/>
      <c r="V679" s="17"/>
      <c r="X679" s="12"/>
      <c r="Y679" s="10"/>
      <c r="AJ679" s="221" t="s">
        <v>7</v>
      </c>
      <c r="AK679" s="222"/>
      <c r="AL679" s="222"/>
      <c r="AM679" s="223"/>
      <c r="AN679" s="18">
        <f>SUM(AN663:AN678)</f>
        <v>0</v>
      </c>
      <c r="AO679" s="3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E682" s="14"/>
      <c r="V682" s="17"/>
      <c r="X682" s="12"/>
      <c r="Y682" s="10"/>
      <c r="AA682" s="14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1"/>
      <c r="C687" s="10"/>
      <c r="V687" s="17"/>
      <c r="X687" s="11"/>
      <c r="Y687" s="10"/>
    </row>
    <row r="688" spans="2:41" x14ac:dyDescent="0.25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 x14ac:dyDescent="0.25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 x14ac:dyDescent="0.25">
      <c r="E690" s="1" t="s">
        <v>19</v>
      </c>
      <c r="V690" s="17"/>
      <c r="AA690" s="1" t="s">
        <v>19</v>
      </c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 x14ac:dyDescent="0.25">
      <c r="V700" s="17"/>
    </row>
    <row r="701" spans="1:43" x14ac:dyDescent="0.25">
      <c r="H701" s="225" t="s">
        <v>30</v>
      </c>
      <c r="I701" s="225"/>
      <c r="J701" s="225"/>
      <c r="V701" s="17"/>
      <c r="AA701" s="225" t="s">
        <v>31</v>
      </c>
      <c r="AB701" s="225"/>
      <c r="AC701" s="225"/>
    </row>
    <row r="702" spans="1:43" x14ac:dyDescent="0.25">
      <c r="H702" s="225"/>
      <c r="I702" s="225"/>
      <c r="J702" s="225"/>
      <c r="V702" s="17"/>
      <c r="AA702" s="225"/>
      <c r="AB702" s="225"/>
      <c r="AC702" s="225"/>
    </row>
    <row r="703" spans="1:43" x14ac:dyDescent="0.25">
      <c r="V703" s="17"/>
    </row>
    <row r="704" spans="1:43" x14ac:dyDescent="0.25">
      <c r="V704" s="17"/>
    </row>
    <row r="705" spans="2:41" ht="23.25" x14ac:dyDescent="0.35">
      <c r="B705" s="24" t="s">
        <v>68</v>
      </c>
      <c r="V705" s="17"/>
      <c r="X705" s="22" t="s">
        <v>68</v>
      </c>
    </row>
    <row r="706" spans="2:41" ht="23.25" x14ac:dyDescent="0.35">
      <c r="B706" s="23" t="s">
        <v>32</v>
      </c>
      <c r="C706" s="20">
        <f>IF(X661="PAGADO",0,C666)</f>
        <v>0</v>
      </c>
      <c r="E706" s="226" t="s">
        <v>20</v>
      </c>
      <c r="F706" s="226"/>
      <c r="G706" s="226"/>
      <c r="H706" s="226"/>
      <c r="V706" s="17"/>
      <c r="X706" s="23" t="s">
        <v>32</v>
      </c>
      <c r="Y706" s="20">
        <f>IF(B1506="PAGADO",0,C711)</f>
        <v>0</v>
      </c>
      <c r="AA706" s="226" t="s">
        <v>20</v>
      </c>
      <c r="AB706" s="226"/>
      <c r="AC706" s="226"/>
      <c r="AD706" s="226"/>
    </row>
    <row r="707" spans="2:41" x14ac:dyDescent="0.25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 x14ac:dyDescent="0.3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28" t="str">
        <f>IF(Y711&lt;0,"NO PAGAR","COBRAR'")</f>
        <v>COBRAR'</v>
      </c>
      <c r="Y712" s="228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 x14ac:dyDescent="0.35">
      <c r="B713" s="228" t="str">
        <f>IF(C711&lt;0,"NO PAGAR","COBRAR'")</f>
        <v>COBRAR'</v>
      </c>
      <c r="C713" s="228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219" t="s">
        <v>9</v>
      </c>
      <c r="C714" s="2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219" t="s">
        <v>9</v>
      </c>
      <c r="Y714" s="2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16</v>
      </c>
      <c r="C722" s="10"/>
      <c r="E722" s="221" t="s">
        <v>7</v>
      </c>
      <c r="F722" s="222"/>
      <c r="G722" s="223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21" t="s">
        <v>7</v>
      </c>
      <c r="AB722" s="222"/>
      <c r="AC722" s="223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 x14ac:dyDescent="0.25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 x14ac:dyDescent="0.25">
      <c r="B724" s="12"/>
      <c r="C724" s="10"/>
      <c r="N724" s="221" t="s">
        <v>7</v>
      </c>
      <c r="O724" s="222"/>
      <c r="P724" s="222"/>
      <c r="Q724" s="223"/>
      <c r="R724" s="18">
        <f>SUM(R708:R723)</f>
        <v>0</v>
      </c>
      <c r="S724" s="3"/>
      <c r="V724" s="17"/>
      <c r="X724" s="12"/>
      <c r="Y724" s="10"/>
      <c r="AJ724" s="221" t="s">
        <v>7</v>
      </c>
      <c r="AK724" s="222"/>
      <c r="AL724" s="222"/>
      <c r="AM724" s="223"/>
      <c r="AN724" s="18">
        <f>SUM(AN708:AN723)</f>
        <v>0</v>
      </c>
      <c r="AO724" s="3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E727" s="14"/>
      <c r="V727" s="17"/>
      <c r="X727" s="12"/>
      <c r="Y727" s="10"/>
      <c r="AA727" s="14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1"/>
      <c r="C733" s="10"/>
      <c r="V733" s="17"/>
      <c r="X733" s="11"/>
      <c r="Y733" s="10"/>
    </row>
    <row r="734" spans="2:41" x14ac:dyDescent="0.25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 x14ac:dyDescent="0.25">
      <c r="E735" s="1" t="s">
        <v>19</v>
      </c>
      <c r="V735" s="17"/>
      <c r="AA735" s="1" t="s">
        <v>19</v>
      </c>
    </row>
    <row r="736" spans="2:41" x14ac:dyDescent="0.25">
      <c r="V736" s="17"/>
    </row>
    <row r="737" spans="8:31" x14ac:dyDescent="0.25">
      <c r="V737" s="17"/>
    </row>
    <row r="738" spans="8:31" x14ac:dyDescent="0.25">
      <c r="V738" s="17"/>
    </row>
    <row r="739" spans="8:31" x14ac:dyDescent="0.25">
      <c r="V739" s="17"/>
    </row>
    <row r="740" spans="8:31" x14ac:dyDescent="0.25">
      <c r="V740" s="17"/>
    </row>
    <row r="741" spans="8:31" x14ac:dyDescent="0.25">
      <c r="V741" s="17"/>
    </row>
    <row r="742" spans="8:31" x14ac:dyDescent="0.25">
      <c r="V742" s="17"/>
    </row>
    <row r="743" spans="8:31" x14ac:dyDescent="0.25">
      <c r="V743" s="17"/>
    </row>
    <row r="744" spans="8:31" x14ac:dyDescent="0.25">
      <c r="V744" s="17"/>
    </row>
    <row r="745" spans="8:31" x14ac:dyDescent="0.25">
      <c r="V745" s="17"/>
    </row>
    <row r="746" spans="8:31" x14ac:dyDescent="0.25">
      <c r="V746" s="17"/>
    </row>
    <row r="747" spans="8:31" x14ac:dyDescent="0.25">
      <c r="V747" s="17"/>
    </row>
    <row r="748" spans="8:31" x14ac:dyDescent="0.25">
      <c r="V748" s="17"/>
      <c r="AC748" s="224" t="s">
        <v>29</v>
      </c>
      <c r="AD748" s="224"/>
      <c r="AE748" s="224"/>
    </row>
    <row r="749" spans="8:31" x14ac:dyDescent="0.25">
      <c r="H749" s="225" t="s">
        <v>28</v>
      </c>
      <c r="I749" s="225"/>
      <c r="J749" s="225"/>
      <c r="V749" s="17"/>
      <c r="AC749" s="224"/>
      <c r="AD749" s="224"/>
      <c r="AE749" s="224"/>
    </row>
    <row r="750" spans="8:31" x14ac:dyDescent="0.25">
      <c r="H750" s="225"/>
      <c r="I750" s="225"/>
      <c r="J750" s="225"/>
      <c r="V750" s="17"/>
      <c r="AC750" s="224"/>
      <c r="AD750" s="224"/>
      <c r="AE750" s="224"/>
    </row>
    <row r="751" spans="8:31" x14ac:dyDescent="0.25">
      <c r="V751" s="17"/>
    </row>
    <row r="752" spans="8:31" x14ac:dyDescent="0.25">
      <c r="V752" s="17"/>
    </row>
    <row r="753" spans="2:41" ht="23.25" x14ac:dyDescent="0.35">
      <c r="B753" s="22" t="s">
        <v>69</v>
      </c>
      <c r="V753" s="17"/>
      <c r="X753" s="22" t="s">
        <v>69</v>
      </c>
    </row>
    <row r="754" spans="2:41" ht="23.25" x14ac:dyDescent="0.35">
      <c r="B754" s="23" t="s">
        <v>32</v>
      </c>
      <c r="C754" s="20">
        <f>IF(X706="PAGADO",0,Y711)</f>
        <v>0</v>
      </c>
      <c r="E754" s="226" t="s">
        <v>20</v>
      </c>
      <c r="F754" s="226"/>
      <c r="G754" s="226"/>
      <c r="H754" s="226"/>
      <c r="V754" s="17"/>
      <c r="X754" s="23" t="s">
        <v>32</v>
      </c>
      <c r="Y754" s="20">
        <f>IF(B754="PAGADO",0,C759)</f>
        <v>0</v>
      </c>
      <c r="AA754" s="226" t="s">
        <v>20</v>
      </c>
      <c r="AB754" s="226"/>
      <c r="AC754" s="226"/>
      <c r="AD754" s="226"/>
    </row>
    <row r="755" spans="2:41" x14ac:dyDescent="0.25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 x14ac:dyDescent="0.25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 x14ac:dyDescent="0.4">
      <c r="B760" s="227" t="str">
        <f>IF(C759&lt;0,"NO PAGAR","COBRAR")</f>
        <v>COBRAR</v>
      </c>
      <c r="C760" s="227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27" t="str">
        <f>IF(Y759&lt;0,"NO PAGAR","COBRAR")</f>
        <v>COBRAR</v>
      </c>
      <c r="Y760" s="227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219" t="s">
        <v>9</v>
      </c>
      <c r="C761" s="2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219" t="s">
        <v>9</v>
      </c>
      <c r="Y761" s="2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17</v>
      </c>
      <c r="C770" s="10"/>
      <c r="E770" s="221" t="s">
        <v>7</v>
      </c>
      <c r="F770" s="222"/>
      <c r="G770" s="223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21" t="s">
        <v>7</v>
      </c>
      <c r="AB770" s="222"/>
      <c r="AC770" s="223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 x14ac:dyDescent="0.25">
      <c r="B772" s="12"/>
      <c r="C772" s="10"/>
      <c r="N772" s="221" t="s">
        <v>7</v>
      </c>
      <c r="O772" s="222"/>
      <c r="P772" s="222"/>
      <c r="Q772" s="223"/>
      <c r="R772" s="18">
        <f>SUM(R756:R771)</f>
        <v>0</v>
      </c>
      <c r="S772" s="3"/>
      <c r="V772" s="17"/>
      <c r="X772" s="12"/>
      <c r="Y772" s="10"/>
      <c r="AJ772" s="221" t="s">
        <v>7</v>
      </c>
      <c r="AK772" s="222"/>
      <c r="AL772" s="222"/>
      <c r="AM772" s="223"/>
      <c r="AN772" s="18">
        <f>SUM(AN756:AN771)</f>
        <v>0</v>
      </c>
      <c r="AO772" s="3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E775" s="14"/>
      <c r="V775" s="17"/>
      <c r="X775" s="12"/>
      <c r="Y775" s="10"/>
      <c r="AA775" s="14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1"/>
      <c r="C780" s="10"/>
      <c r="V780" s="17"/>
      <c r="X780" s="11"/>
      <c r="Y780" s="10"/>
    </row>
    <row r="781" spans="2:41" x14ac:dyDescent="0.25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 x14ac:dyDescent="0.25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 x14ac:dyDescent="0.25">
      <c r="E783" s="1" t="s">
        <v>19</v>
      </c>
      <c r="V783" s="17"/>
      <c r="AA783" s="1" t="s">
        <v>19</v>
      </c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V788" s="17"/>
    </row>
    <row r="789" spans="1:43" x14ac:dyDescent="0.25">
      <c r="V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 x14ac:dyDescent="0.25">
      <c r="V793" s="17"/>
    </row>
    <row r="794" spans="1:43" x14ac:dyDescent="0.25">
      <c r="H794" s="225" t="s">
        <v>30</v>
      </c>
      <c r="I794" s="225"/>
      <c r="J794" s="225"/>
      <c r="V794" s="17"/>
      <c r="AA794" s="225" t="s">
        <v>31</v>
      </c>
      <c r="AB794" s="225"/>
      <c r="AC794" s="225"/>
    </row>
    <row r="795" spans="1:43" x14ac:dyDescent="0.25">
      <c r="H795" s="225"/>
      <c r="I795" s="225"/>
      <c r="J795" s="225"/>
      <c r="V795" s="17"/>
      <c r="AA795" s="225"/>
      <c r="AB795" s="225"/>
      <c r="AC795" s="225"/>
    </row>
    <row r="796" spans="1:43" x14ac:dyDescent="0.25">
      <c r="V796" s="17"/>
    </row>
    <row r="797" spans="1:43" x14ac:dyDescent="0.25">
      <c r="V797" s="17"/>
    </row>
    <row r="798" spans="1:43" ht="23.25" x14ac:dyDescent="0.35">
      <c r="B798" s="24" t="s">
        <v>69</v>
      </c>
      <c r="V798" s="17"/>
      <c r="X798" s="22" t="s">
        <v>69</v>
      </c>
    </row>
    <row r="799" spans="1:43" ht="23.25" x14ac:dyDescent="0.35">
      <c r="B799" s="23" t="s">
        <v>32</v>
      </c>
      <c r="C799" s="20">
        <f>IF(X754="PAGADO",0,C759)</f>
        <v>0</v>
      </c>
      <c r="E799" s="226" t="s">
        <v>20</v>
      </c>
      <c r="F799" s="226"/>
      <c r="G799" s="226"/>
      <c r="H799" s="226"/>
      <c r="V799" s="17"/>
      <c r="X799" s="23" t="s">
        <v>32</v>
      </c>
      <c r="Y799" s="20">
        <f>IF(B1599="PAGADO",0,C804)</f>
        <v>0</v>
      </c>
      <c r="AA799" s="226" t="s">
        <v>20</v>
      </c>
      <c r="AB799" s="226"/>
      <c r="AC799" s="226"/>
      <c r="AD799" s="226"/>
    </row>
    <row r="800" spans="1:43" x14ac:dyDescent="0.25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 x14ac:dyDescent="0.3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28" t="str">
        <f>IF(Y804&lt;0,"NO PAGAR","COBRAR'")</f>
        <v>COBRAR'</v>
      </c>
      <c r="Y805" s="228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 x14ac:dyDescent="0.35">
      <c r="B806" s="228" t="str">
        <f>IF(C804&lt;0,"NO PAGAR","COBRAR'")</f>
        <v>COBRAR'</v>
      </c>
      <c r="C806" s="228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219" t="s">
        <v>9</v>
      </c>
      <c r="C807" s="2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219" t="s">
        <v>9</v>
      </c>
      <c r="Y807" s="2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16</v>
      </c>
      <c r="C815" s="10"/>
      <c r="E815" s="221" t="s">
        <v>7</v>
      </c>
      <c r="F815" s="222"/>
      <c r="G815" s="223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21" t="s">
        <v>7</v>
      </c>
      <c r="AB815" s="222"/>
      <c r="AC815" s="223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 x14ac:dyDescent="0.25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 x14ac:dyDescent="0.25">
      <c r="B817" s="12"/>
      <c r="C817" s="10"/>
      <c r="N817" s="221" t="s">
        <v>7</v>
      </c>
      <c r="O817" s="222"/>
      <c r="P817" s="222"/>
      <c r="Q817" s="223"/>
      <c r="R817" s="18">
        <f>SUM(R801:R816)</f>
        <v>0</v>
      </c>
      <c r="S817" s="3"/>
      <c r="V817" s="17"/>
      <c r="X817" s="12"/>
      <c r="Y817" s="10"/>
      <c r="AJ817" s="221" t="s">
        <v>7</v>
      </c>
      <c r="AK817" s="222"/>
      <c r="AL817" s="222"/>
      <c r="AM817" s="223"/>
      <c r="AN817" s="18">
        <f>SUM(AN801:AN816)</f>
        <v>0</v>
      </c>
      <c r="AO817" s="3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2"/>
      <c r="C819" s="10"/>
      <c r="V819" s="17"/>
      <c r="X819" s="12"/>
      <c r="Y819" s="10"/>
    </row>
    <row r="820" spans="2:41" x14ac:dyDescent="0.25">
      <c r="B820" s="12"/>
      <c r="C820" s="10"/>
      <c r="E820" s="14"/>
      <c r="V820" s="17"/>
      <c r="X820" s="12"/>
      <c r="Y820" s="10"/>
      <c r="AA820" s="14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1"/>
      <c r="C826" s="10"/>
      <c r="V826" s="17"/>
      <c r="X826" s="11"/>
      <c r="Y826" s="10"/>
    </row>
    <row r="827" spans="2:41" x14ac:dyDescent="0.25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 x14ac:dyDescent="0.25">
      <c r="E828" s="1" t="s">
        <v>19</v>
      </c>
      <c r="V828" s="17"/>
      <c r="AA828" s="1" t="s">
        <v>19</v>
      </c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</row>
    <row r="841" spans="2:41" x14ac:dyDescent="0.25">
      <c r="V841" s="17"/>
      <c r="AC841" s="224" t="s">
        <v>29</v>
      </c>
      <c r="AD841" s="224"/>
      <c r="AE841" s="224"/>
    </row>
    <row r="842" spans="2:41" x14ac:dyDescent="0.25">
      <c r="H842" s="225" t="s">
        <v>28</v>
      </c>
      <c r="I842" s="225"/>
      <c r="J842" s="225"/>
      <c r="V842" s="17"/>
      <c r="AC842" s="224"/>
      <c r="AD842" s="224"/>
      <c r="AE842" s="224"/>
    </row>
    <row r="843" spans="2:41" x14ac:dyDescent="0.25">
      <c r="H843" s="225"/>
      <c r="I843" s="225"/>
      <c r="J843" s="225"/>
      <c r="V843" s="17"/>
      <c r="AC843" s="224"/>
      <c r="AD843" s="224"/>
      <c r="AE843" s="224"/>
    </row>
    <row r="844" spans="2:41" x14ac:dyDescent="0.25">
      <c r="V844" s="17"/>
    </row>
    <row r="845" spans="2:41" x14ac:dyDescent="0.25">
      <c r="V845" s="17"/>
    </row>
    <row r="846" spans="2:41" ht="23.25" x14ac:dyDescent="0.35">
      <c r="B846" s="22" t="s">
        <v>70</v>
      </c>
      <c r="V846" s="17"/>
      <c r="X846" s="22" t="s">
        <v>70</v>
      </c>
    </row>
    <row r="847" spans="2:41" ht="23.25" x14ac:dyDescent="0.35">
      <c r="B847" s="23" t="s">
        <v>32</v>
      </c>
      <c r="C847" s="20">
        <f>IF(X799="PAGADO",0,Y804)</f>
        <v>0</v>
      </c>
      <c r="E847" s="226" t="s">
        <v>20</v>
      </c>
      <c r="F847" s="226"/>
      <c r="G847" s="226"/>
      <c r="H847" s="226"/>
      <c r="V847" s="17"/>
      <c r="X847" s="23" t="s">
        <v>32</v>
      </c>
      <c r="Y847" s="20">
        <f>IF(B847="PAGADO",0,C852)</f>
        <v>0</v>
      </c>
      <c r="AA847" s="226" t="s">
        <v>20</v>
      </c>
      <c r="AB847" s="226"/>
      <c r="AC847" s="226"/>
      <c r="AD847" s="226"/>
    </row>
    <row r="848" spans="2:41" x14ac:dyDescent="0.25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 x14ac:dyDescent="0.25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 x14ac:dyDescent="0.4">
      <c r="B853" s="227" t="str">
        <f>IF(C852&lt;0,"NO PAGAR","COBRAR")</f>
        <v>COBRAR</v>
      </c>
      <c r="C853" s="22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27" t="str">
        <f>IF(Y852&lt;0,"NO PAGAR","COBRAR")</f>
        <v>COBRAR</v>
      </c>
      <c r="Y853" s="227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219" t="s">
        <v>9</v>
      </c>
      <c r="C854" s="2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9" t="s">
        <v>9</v>
      </c>
      <c r="Y854" s="2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221" t="s">
        <v>7</v>
      </c>
      <c r="F863" s="222"/>
      <c r="G863" s="223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21" t="s">
        <v>7</v>
      </c>
      <c r="AB863" s="222"/>
      <c r="AC863" s="223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 x14ac:dyDescent="0.25">
      <c r="B865" s="12"/>
      <c r="C865" s="10"/>
      <c r="N865" s="221" t="s">
        <v>7</v>
      </c>
      <c r="O865" s="222"/>
      <c r="P865" s="222"/>
      <c r="Q865" s="223"/>
      <c r="R865" s="18">
        <f>SUM(R849:R864)</f>
        <v>0</v>
      </c>
      <c r="S865" s="3"/>
      <c r="V865" s="17"/>
      <c r="X865" s="12"/>
      <c r="Y865" s="10"/>
      <c r="AJ865" s="221" t="s">
        <v>7</v>
      </c>
      <c r="AK865" s="222"/>
      <c r="AL865" s="222"/>
      <c r="AM865" s="223"/>
      <c r="AN865" s="18">
        <f>SUM(AN849:AN864)</f>
        <v>0</v>
      </c>
      <c r="AO865" s="3"/>
    </row>
    <row r="866" spans="2:41" x14ac:dyDescent="0.25">
      <c r="B866" s="12"/>
      <c r="C866" s="10"/>
      <c r="V866" s="17"/>
      <c r="X866" s="12"/>
      <c r="Y866" s="10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E868" s="14"/>
      <c r="V868" s="17"/>
      <c r="X868" s="12"/>
      <c r="Y868" s="10"/>
      <c r="AA868" s="14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1"/>
      <c r="C873" s="10"/>
      <c r="V873" s="17"/>
      <c r="X873" s="11"/>
      <c r="Y873" s="10"/>
    </row>
    <row r="874" spans="2:41" x14ac:dyDescent="0.25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 x14ac:dyDescent="0.25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 x14ac:dyDescent="0.25">
      <c r="E876" s="1" t="s">
        <v>19</v>
      </c>
      <c r="V876" s="17"/>
      <c r="AA876" s="1" t="s">
        <v>19</v>
      </c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1:43" x14ac:dyDescent="0.25">
      <c r="V881" s="17"/>
    </row>
    <row r="882" spans="1:43" x14ac:dyDescent="0.25">
      <c r="V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 x14ac:dyDescent="0.25">
      <c r="V886" s="17"/>
    </row>
    <row r="887" spans="1:43" x14ac:dyDescent="0.25">
      <c r="H887" s="225" t="s">
        <v>30</v>
      </c>
      <c r="I887" s="225"/>
      <c r="J887" s="225"/>
      <c r="V887" s="17"/>
      <c r="AA887" s="225" t="s">
        <v>31</v>
      </c>
      <c r="AB887" s="225"/>
      <c r="AC887" s="225"/>
    </row>
    <row r="888" spans="1:43" x14ac:dyDescent="0.25">
      <c r="H888" s="225"/>
      <c r="I888" s="225"/>
      <c r="J888" s="225"/>
      <c r="V888" s="17"/>
      <c r="AA888" s="225"/>
      <c r="AB888" s="225"/>
      <c r="AC888" s="225"/>
    </row>
    <row r="889" spans="1:43" x14ac:dyDescent="0.25">
      <c r="V889" s="17"/>
    </row>
    <row r="890" spans="1:43" x14ac:dyDescent="0.25">
      <c r="V890" s="17"/>
    </row>
    <row r="891" spans="1:43" ht="23.25" x14ac:dyDescent="0.35">
      <c r="B891" s="24" t="s">
        <v>70</v>
      </c>
      <c r="V891" s="17"/>
      <c r="X891" s="22" t="s">
        <v>70</v>
      </c>
    </row>
    <row r="892" spans="1:43" ht="23.25" x14ac:dyDescent="0.35">
      <c r="B892" s="23" t="s">
        <v>32</v>
      </c>
      <c r="C892" s="20">
        <f>IF(X847="PAGADO",0,C852)</f>
        <v>0</v>
      </c>
      <c r="E892" s="226" t="s">
        <v>20</v>
      </c>
      <c r="F892" s="226"/>
      <c r="G892" s="226"/>
      <c r="H892" s="226"/>
      <c r="V892" s="17"/>
      <c r="X892" s="23" t="s">
        <v>32</v>
      </c>
      <c r="Y892" s="20">
        <f>IF(B1692="PAGADO",0,C897)</f>
        <v>0</v>
      </c>
      <c r="AA892" s="226" t="s">
        <v>20</v>
      </c>
      <c r="AB892" s="226"/>
      <c r="AC892" s="226"/>
      <c r="AD892" s="226"/>
    </row>
    <row r="893" spans="1:43" x14ac:dyDescent="0.25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 x14ac:dyDescent="0.25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28" t="str">
        <f>IF(Y897&lt;0,"NO PAGAR","COBRAR'")</f>
        <v>COBRAR'</v>
      </c>
      <c r="Y898" s="228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 x14ac:dyDescent="0.35">
      <c r="B899" s="228" t="str">
        <f>IF(C897&lt;0,"NO PAGAR","COBRAR'")</f>
        <v>COBRAR'</v>
      </c>
      <c r="C899" s="228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219" t="s">
        <v>9</v>
      </c>
      <c r="C900" s="2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19" t="s">
        <v>9</v>
      </c>
      <c r="Y900" s="2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16</v>
      </c>
      <c r="C908" s="10"/>
      <c r="E908" s="221" t="s">
        <v>7</v>
      </c>
      <c r="F908" s="222"/>
      <c r="G908" s="223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21" t="s">
        <v>7</v>
      </c>
      <c r="AB908" s="222"/>
      <c r="AC908" s="223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 x14ac:dyDescent="0.25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 x14ac:dyDescent="0.25">
      <c r="B910" s="12"/>
      <c r="C910" s="10"/>
      <c r="N910" s="221" t="s">
        <v>7</v>
      </c>
      <c r="O910" s="222"/>
      <c r="P910" s="222"/>
      <c r="Q910" s="223"/>
      <c r="R910" s="18">
        <f>SUM(R894:R909)</f>
        <v>0</v>
      </c>
      <c r="S910" s="3"/>
      <c r="V910" s="17"/>
      <c r="X910" s="12"/>
      <c r="Y910" s="10"/>
      <c r="AJ910" s="221" t="s">
        <v>7</v>
      </c>
      <c r="AK910" s="222"/>
      <c r="AL910" s="222"/>
      <c r="AM910" s="223"/>
      <c r="AN910" s="18">
        <f>SUM(AN894:AN909)</f>
        <v>0</v>
      </c>
      <c r="AO910" s="3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E913" s="14"/>
      <c r="V913" s="17"/>
      <c r="X913" s="12"/>
      <c r="Y913" s="10"/>
      <c r="AA913" s="14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1"/>
      <c r="C919" s="10"/>
      <c r="V919" s="17"/>
      <c r="X919" s="11"/>
      <c r="Y919" s="10"/>
    </row>
    <row r="920" spans="2:27" x14ac:dyDescent="0.25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 x14ac:dyDescent="0.25">
      <c r="E921" s="1" t="s">
        <v>19</v>
      </c>
      <c r="V921" s="17"/>
      <c r="AA921" s="1" t="s">
        <v>19</v>
      </c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</row>
    <row r="934" spans="2:41" x14ac:dyDescent="0.25">
      <c r="V934" s="17"/>
    </row>
    <row r="935" spans="2:41" x14ac:dyDescent="0.25">
      <c r="V935" s="17"/>
      <c r="AC935" s="224" t="s">
        <v>29</v>
      </c>
      <c r="AD935" s="224"/>
      <c r="AE935" s="224"/>
    </row>
    <row r="936" spans="2:41" x14ac:dyDescent="0.25">
      <c r="H936" s="225" t="s">
        <v>28</v>
      </c>
      <c r="I936" s="225"/>
      <c r="J936" s="225"/>
      <c r="V936" s="17"/>
      <c r="AC936" s="224"/>
      <c r="AD936" s="224"/>
      <c r="AE936" s="224"/>
    </row>
    <row r="937" spans="2:41" x14ac:dyDescent="0.25">
      <c r="H937" s="225"/>
      <c r="I937" s="225"/>
      <c r="J937" s="225"/>
      <c r="V937" s="17"/>
      <c r="AC937" s="224"/>
      <c r="AD937" s="224"/>
      <c r="AE937" s="224"/>
    </row>
    <row r="938" spans="2:41" x14ac:dyDescent="0.25">
      <c r="V938" s="17"/>
    </row>
    <row r="939" spans="2:41" x14ac:dyDescent="0.25">
      <c r="V939" s="17"/>
    </row>
    <row r="940" spans="2:41" ht="23.25" x14ac:dyDescent="0.35">
      <c r="B940" s="22" t="s">
        <v>71</v>
      </c>
      <c r="V940" s="17"/>
      <c r="X940" s="22" t="s">
        <v>71</v>
      </c>
    </row>
    <row r="941" spans="2:41" ht="23.25" x14ac:dyDescent="0.35">
      <c r="B941" s="23" t="s">
        <v>32</v>
      </c>
      <c r="C941" s="20">
        <f>IF(X892="PAGADO",0,Y897)</f>
        <v>0</v>
      </c>
      <c r="E941" s="226" t="s">
        <v>20</v>
      </c>
      <c r="F941" s="226"/>
      <c r="G941" s="226"/>
      <c r="H941" s="226"/>
      <c r="V941" s="17"/>
      <c r="X941" s="23" t="s">
        <v>32</v>
      </c>
      <c r="Y941" s="20">
        <f>IF(B941="PAGADO",0,C946)</f>
        <v>0</v>
      </c>
      <c r="AA941" s="226" t="s">
        <v>20</v>
      </c>
      <c r="AB941" s="226"/>
      <c r="AC941" s="226"/>
      <c r="AD941" s="226"/>
    </row>
    <row r="942" spans="2:41" x14ac:dyDescent="0.25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 x14ac:dyDescent="0.25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 x14ac:dyDescent="0.4">
      <c r="B947" s="227" t="str">
        <f>IF(C946&lt;0,"NO PAGAR","COBRAR")</f>
        <v>COBRAR</v>
      </c>
      <c r="C947" s="22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27" t="str">
        <f>IF(Y946&lt;0,"NO PAGAR","COBRAR")</f>
        <v>COBRAR</v>
      </c>
      <c r="Y947" s="227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219" t="s">
        <v>9</v>
      </c>
      <c r="C948" s="2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219" t="s">
        <v>9</v>
      </c>
      <c r="Y948" s="2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221" t="s">
        <v>7</v>
      </c>
      <c r="F957" s="222"/>
      <c r="G957" s="223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21" t="s">
        <v>7</v>
      </c>
      <c r="AB957" s="222"/>
      <c r="AC957" s="223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 x14ac:dyDescent="0.25">
      <c r="B959" s="12"/>
      <c r="C959" s="10"/>
      <c r="N959" s="221" t="s">
        <v>7</v>
      </c>
      <c r="O959" s="222"/>
      <c r="P959" s="222"/>
      <c r="Q959" s="223"/>
      <c r="R959" s="18">
        <f>SUM(R943:R958)</f>
        <v>0</v>
      </c>
      <c r="S959" s="3"/>
      <c r="V959" s="17"/>
      <c r="X959" s="12"/>
      <c r="Y959" s="10"/>
      <c r="AJ959" s="221" t="s">
        <v>7</v>
      </c>
      <c r="AK959" s="222"/>
      <c r="AL959" s="222"/>
      <c r="AM959" s="223"/>
      <c r="AN959" s="18">
        <f>SUM(AN943:AN958)</f>
        <v>0</v>
      </c>
      <c r="AO959" s="3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E962" s="14"/>
      <c r="V962" s="17"/>
      <c r="X962" s="12"/>
      <c r="Y962" s="10"/>
      <c r="AA962" s="14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 x14ac:dyDescent="0.25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 x14ac:dyDescent="0.25">
      <c r="E970" s="1" t="s">
        <v>19</v>
      </c>
      <c r="V970" s="17"/>
      <c r="AA970" s="1" t="s">
        <v>19</v>
      </c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 x14ac:dyDescent="0.25">
      <c r="V980" s="17"/>
    </row>
    <row r="981" spans="1:43" x14ac:dyDescent="0.25">
      <c r="H981" s="225" t="s">
        <v>30</v>
      </c>
      <c r="I981" s="225"/>
      <c r="J981" s="225"/>
      <c r="V981" s="17"/>
      <c r="AA981" s="225" t="s">
        <v>31</v>
      </c>
      <c r="AB981" s="225"/>
      <c r="AC981" s="225"/>
    </row>
    <row r="982" spans="1:43" x14ac:dyDescent="0.25">
      <c r="H982" s="225"/>
      <c r="I982" s="225"/>
      <c r="J982" s="225"/>
      <c r="V982" s="17"/>
      <c r="AA982" s="225"/>
      <c r="AB982" s="225"/>
      <c r="AC982" s="225"/>
    </row>
    <row r="983" spans="1:43" x14ac:dyDescent="0.25">
      <c r="V983" s="17"/>
    </row>
    <row r="984" spans="1:43" x14ac:dyDescent="0.25">
      <c r="V984" s="17"/>
    </row>
    <row r="985" spans="1:43" ht="23.25" x14ac:dyDescent="0.35">
      <c r="B985" s="24" t="s">
        <v>73</v>
      </c>
      <c r="V985" s="17"/>
      <c r="X985" s="22" t="s">
        <v>71</v>
      </c>
    </row>
    <row r="986" spans="1:43" ht="23.25" x14ac:dyDescent="0.35">
      <c r="B986" s="23" t="s">
        <v>32</v>
      </c>
      <c r="C986" s="20">
        <f>IF(X941="PAGADO",0,C946)</f>
        <v>0</v>
      </c>
      <c r="E986" s="226" t="s">
        <v>20</v>
      </c>
      <c r="F986" s="226"/>
      <c r="G986" s="226"/>
      <c r="H986" s="226"/>
      <c r="V986" s="17"/>
      <c r="X986" s="23" t="s">
        <v>32</v>
      </c>
      <c r="Y986" s="20">
        <f>IF(B1786="PAGADO",0,C991)</f>
        <v>0</v>
      </c>
      <c r="AA986" s="226" t="s">
        <v>20</v>
      </c>
      <c r="AB986" s="226"/>
      <c r="AC986" s="226"/>
      <c r="AD986" s="226"/>
    </row>
    <row r="987" spans="1:43" x14ac:dyDescent="0.25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 x14ac:dyDescent="0.25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x14ac:dyDescent="0.25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x14ac:dyDescent="0.25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 x14ac:dyDescent="0.3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28" t="str">
        <f>IF(Y991&lt;0,"NO PAGAR","COBRAR'")</f>
        <v>COBRAR'</v>
      </c>
      <c r="Y992" s="228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 x14ac:dyDescent="0.35">
      <c r="B993" s="228" t="str">
        <f>IF(C991&lt;0,"NO PAGAR","COBRAR'")</f>
        <v>COBRAR'</v>
      </c>
      <c r="C993" s="228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219" t="s">
        <v>9</v>
      </c>
      <c r="C994" s="2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19" t="s">
        <v>9</v>
      </c>
      <c r="Y994" s="2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221" t="s">
        <v>7</v>
      </c>
      <c r="F1002" s="222"/>
      <c r="G1002" s="223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21" t="s">
        <v>7</v>
      </c>
      <c r="AB1002" s="222"/>
      <c r="AC1002" s="223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N1004" s="221" t="s">
        <v>7</v>
      </c>
      <c r="O1004" s="222"/>
      <c r="P1004" s="222"/>
      <c r="Q1004" s="223"/>
      <c r="R1004" s="18">
        <f>SUM(R988:R1003)</f>
        <v>0</v>
      </c>
      <c r="S1004" s="3"/>
      <c r="V1004" s="17"/>
      <c r="X1004" s="12"/>
      <c r="Y1004" s="10"/>
      <c r="AJ1004" s="221" t="s">
        <v>7</v>
      </c>
      <c r="AK1004" s="222"/>
      <c r="AL1004" s="222"/>
      <c r="AM1004" s="223"/>
      <c r="AN1004" s="18">
        <f>SUM(AN988:AN1003)</f>
        <v>0</v>
      </c>
      <c r="AO1004" s="3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E1007" s="14"/>
      <c r="V1007" s="17"/>
      <c r="X1007" s="12"/>
      <c r="Y1007" s="10"/>
      <c r="AA1007" s="14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1"/>
      <c r="C1013" s="10"/>
      <c r="V1013" s="17"/>
      <c r="X1013" s="11"/>
      <c r="Y1013" s="10"/>
    </row>
    <row r="1014" spans="2:27" x14ac:dyDescent="0.25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 x14ac:dyDescent="0.25">
      <c r="E1015" s="1" t="s">
        <v>19</v>
      </c>
      <c r="V1015" s="17"/>
      <c r="AA1015" s="1" t="s">
        <v>19</v>
      </c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  <c r="AC1028" s="224" t="s">
        <v>29</v>
      </c>
      <c r="AD1028" s="224"/>
      <c r="AE1028" s="224"/>
    </row>
    <row r="1029" spans="2:41" x14ac:dyDescent="0.25">
      <c r="H1029" s="225" t="s">
        <v>28</v>
      </c>
      <c r="I1029" s="225"/>
      <c r="J1029" s="225"/>
      <c r="V1029" s="17"/>
      <c r="AC1029" s="224"/>
      <c r="AD1029" s="224"/>
      <c r="AE1029" s="224"/>
    </row>
    <row r="1030" spans="2:41" x14ac:dyDescent="0.25">
      <c r="H1030" s="225"/>
      <c r="I1030" s="225"/>
      <c r="J1030" s="225"/>
      <c r="V1030" s="17"/>
      <c r="AC1030" s="224"/>
      <c r="AD1030" s="224"/>
      <c r="AE1030" s="224"/>
    </row>
    <row r="1031" spans="2:41" x14ac:dyDescent="0.25">
      <c r="V1031" s="17"/>
    </row>
    <row r="1032" spans="2:41" x14ac:dyDescent="0.25">
      <c r="V1032" s="17"/>
    </row>
    <row r="1033" spans="2:41" ht="23.25" x14ac:dyDescent="0.35">
      <c r="B1033" s="22" t="s">
        <v>72</v>
      </c>
      <c r="V1033" s="17"/>
      <c r="X1033" s="22" t="s">
        <v>74</v>
      </c>
    </row>
    <row r="1034" spans="2:41" ht="23.25" x14ac:dyDescent="0.35">
      <c r="B1034" s="23" t="s">
        <v>32</v>
      </c>
      <c r="C1034" s="20">
        <f>IF(X986="PAGADO",0,Y991)</f>
        <v>0</v>
      </c>
      <c r="E1034" s="226" t="s">
        <v>20</v>
      </c>
      <c r="F1034" s="226"/>
      <c r="G1034" s="226"/>
      <c r="H1034" s="226"/>
      <c r="V1034" s="17"/>
      <c r="X1034" s="23" t="s">
        <v>32</v>
      </c>
      <c r="Y1034" s="20">
        <f>IF(B1034="PAGADO",0,C1039)</f>
        <v>0</v>
      </c>
      <c r="AA1034" s="226" t="s">
        <v>20</v>
      </c>
      <c r="AB1034" s="226"/>
      <c r="AC1034" s="226"/>
      <c r="AD1034" s="226"/>
    </row>
    <row r="1035" spans="2:41" x14ac:dyDescent="0.25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 x14ac:dyDescent="0.25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 x14ac:dyDescent="0.4">
      <c r="B1040" s="227" t="str">
        <f>IF(C1039&lt;0,"NO PAGAR","COBRAR")</f>
        <v>COBRAR</v>
      </c>
      <c r="C1040" s="227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27" t="str">
        <f>IF(Y1039&lt;0,"NO PAGAR","COBRAR")</f>
        <v>COBRAR</v>
      </c>
      <c r="Y1040" s="227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219" t="s">
        <v>9</v>
      </c>
      <c r="C1041" s="2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19" t="s">
        <v>9</v>
      </c>
      <c r="Y1041" s="2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221" t="s">
        <v>7</v>
      </c>
      <c r="F1050" s="222"/>
      <c r="G1050" s="223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21" t="s">
        <v>7</v>
      </c>
      <c r="AB1050" s="222"/>
      <c r="AC1050" s="223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 x14ac:dyDescent="0.25">
      <c r="B1052" s="12"/>
      <c r="C1052" s="10"/>
      <c r="N1052" s="221" t="s">
        <v>7</v>
      </c>
      <c r="O1052" s="222"/>
      <c r="P1052" s="222"/>
      <c r="Q1052" s="223"/>
      <c r="R1052" s="18">
        <f>SUM(R1036:R1051)</f>
        <v>0</v>
      </c>
      <c r="S1052" s="3"/>
      <c r="V1052" s="17"/>
      <c r="X1052" s="12"/>
      <c r="Y1052" s="10"/>
      <c r="AJ1052" s="221" t="s">
        <v>7</v>
      </c>
      <c r="AK1052" s="222"/>
      <c r="AL1052" s="222"/>
      <c r="AM1052" s="223"/>
      <c r="AN1052" s="18">
        <f>SUM(AN1036:AN1051)</f>
        <v>0</v>
      </c>
      <c r="AO1052" s="3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E1055" s="14"/>
      <c r="V1055" s="17"/>
      <c r="X1055" s="12"/>
      <c r="Y1055" s="10"/>
      <c r="AA1055" s="14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2"/>
      <c r="C1058" s="10"/>
      <c r="V1058" s="17"/>
      <c r="X1058" s="12"/>
      <c r="Y1058" s="10"/>
    </row>
    <row r="1059" spans="1:43" x14ac:dyDescent="0.25">
      <c r="B1059" s="12"/>
      <c r="C1059" s="10"/>
      <c r="V1059" s="17"/>
      <c r="X1059" s="12"/>
      <c r="Y1059" s="10"/>
    </row>
    <row r="1060" spans="1:43" x14ac:dyDescent="0.25">
      <c r="B1060" s="11"/>
      <c r="C1060" s="10"/>
      <c r="V1060" s="17"/>
      <c r="X1060" s="11"/>
      <c r="Y1060" s="10"/>
    </row>
    <row r="1061" spans="1:43" x14ac:dyDescent="0.25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 x14ac:dyDescent="0.25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 x14ac:dyDescent="0.25">
      <c r="E1063" s="1" t="s">
        <v>19</v>
      </c>
      <c r="V1063" s="17"/>
      <c r="AA1063" s="1" t="s">
        <v>19</v>
      </c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V1068" s="17"/>
    </row>
    <row r="1069" spans="1:43" x14ac:dyDescent="0.25">
      <c r="V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x14ac:dyDescent="0.25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 x14ac:dyDescent="0.25">
      <c r="V1073" s="17"/>
    </row>
    <row r="1074" spans="2:41" x14ac:dyDescent="0.25">
      <c r="H1074" s="225" t="s">
        <v>30</v>
      </c>
      <c r="I1074" s="225"/>
      <c r="J1074" s="225"/>
      <c r="V1074" s="17"/>
      <c r="AA1074" s="225" t="s">
        <v>31</v>
      </c>
      <c r="AB1074" s="225"/>
      <c r="AC1074" s="225"/>
    </row>
    <row r="1075" spans="2:41" x14ac:dyDescent="0.25">
      <c r="H1075" s="225"/>
      <c r="I1075" s="225"/>
      <c r="J1075" s="225"/>
      <c r="V1075" s="17"/>
      <c r="AA1075" s="225"/>
      <c r="AB1075" s="225"/>
      <c r="AC1075" s="225"/>
    </row>
    <row r="1076" spans="2:41" x14ac:dyDescent="0.25">
      <c r="V1076" s="17"/>
    </row>
    <row r="1077" spans="2:41" x14ac:dyDescent="0.25">
      <c r="V1077" s="17"/>
    </row>
    <row r="1078" spans="2:41" ht="23.25" x14ac:dyDescent="0.35">
      <c r="B1078" s="24" t="s">
        <v>72</v>
      </c>
      <c r="V1078" s="17"/>
      <c r="X1078" s="22" t="s">
        <v>72</v>
      </c>
    </row>
    <row r="1079" spans="2:41" ht="23.25" x14ac:dyDescent="0.35">
      <c r="B1079" s="23" t="s">
        <v>32</v>
      </c>
      <c r="C1079" s="20">
        <f>IF(X1034="PAGADO",0,C1039)</f>
        <v>0</v>
      </c>
      <c r="E1079" s="226" t="s">
        <v>20</v>
      </c>
      <c r="F1079" s="226"/>
      <c r="G1079" s="226"/>
      <c r="H1079" s="226"/>
      <c r="V1079" s="17"/>
      <c r="X1079" s="23" t="s">
        <v>32</v>
      </c>
      <c r="Y1079" s="20">
        <f>IF(B1879="PAGADO",0,C1084)</f>
        <v>0</v>
      </c>
      <c r="AA1079" s="226" t="s">
        <v>20</v>
      </c>
      <c r="AB1079" s="226"/>
      <c r="AC1079" s="226"/>
      <c r="AD1079" s="226"/>
    </row>
    <row r="1080" spans="2:41" x14ac:dyDescent="0.25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 x14ac:dyDescent="0.25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 x14ac:dyDescent="0.3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28" t="str">
        <f>IF(Y1084&lt;0,"NO PAGAR","COBRAR'")</f>
        <v>COBRAR'</v>
      </c>
      <c r="Y1085" s="228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 x14ac:dyDescent="0.35">
      <c r="B1086" s="228" t="str">
        <f>IF(C1084&lt;0,"NO PAGAR","COBRAR'")</f>
        <v>COBRAR'</v>
      </c>
      <c r="C1086" s="228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219" t="s">
        <v>9</v>
      </c>
      <c r="C1087" s="2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219" t="s">
        <v>9</v>
      </c>
      <c r="Y1087" s="2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16</v>
      </c>
      <c r="C1095" s="10"/>
      <c r="E1095" s="221" t="s">
        <v>7</v>
      </c>
      <c r="F1095" s="222"/>
      <c r="G1095" s="223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21" t="s">
        <v>7</v>
      </c>
      <c r="AB1095" s="222"/>
      <c r="AC1095" s="223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 x14ac:dyDescent="0.25">
      <c r="B1097" s="12"/>
      <c r="C1097" s="10"/>
      <c r="N1097" s="221" t="s">
        <v>7</v>
      </c>
      <c r="O1097" s="222"/>
      <c r="P1097" s="222"/>
      <c r="Q1097" s="223"/>
      <c r="R1097" s="18">
        <f>SUM(R1081:R1096)</f>
        <v>0</v>
      </c>
      <c r="S1097" s="3"/>
      <c r="V1097" s="17"/>
      <c r="X1097" s="12"/>
      <c r="Y1097" s="10"/>
      <c r="AJ1097" s="221" t="s">
        <v>7</v>
      </c>
      <c r="AK1097" s="222"/>
      <c r="AL1097" s="222"/>
      <c r="AM1097" s="223"/>
      <c r="AN1097" s="18">
        <f>SUM(AN1081:AN1096)</f>
        <v>0</v>
      </c>
      <c r="AO1097" s="3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E1100" s="14"/>
      <c r="V1100" s="17"/>
      <c r="X1100" s="12"/>
      <c r="Y1100" s="10"/>
      <c r="AA1100" s="14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1"/>
      <c r="C1106" s="10"/>
      <c r="V1106" s="17"/>
      <c r="X1106" s="11"/>
      <c r="Y1106" s="10"/>
    </row>
    <row r="1107" spans="2:27" x14ac:dyDescent="0.25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 x14ac:dyDescent="0.25">
      <c r="E1108" s="1" t="s">
        <v>19</v>
      </c>
      <c r="V1108" s="17"/>
      <c r="AA1108" s="1" t="s">
        <v>19</v>
      </c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U1027" workbookViewId="0">
      <selection activeCell="H1042" sqref="H1042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5" t="s">
        <v>28</v>
      </c>
      <c r="I3" s="225"/>
      <c r="J3" s="225"/>
      <c r="V3" s="17"/>
      <c r="AC3" s="224"/>
      <c r="AD3" s="224"/>
      <c r="AE3" s="224"/>
    </row>
    <row r="4" spans="2:41" x14ac:dyDescent="0.25">
      <c r="H4" s="225"/>
      <c r="I4" s="225"/>
      <c r="J4" s="225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6" t="s">
        <v>224</v>
      </c>
      <c r="F8" s="226"/>
      <c r="G8" s="226"/>
      <c r="H8" s="226"/>
      <c r="V8" s="17"/>
      <c r="X8" s="23" t="s">
        <v>156</v>
      </c>
      <c r="Y8" s="20">
        <f>IF(B8="PAGADO",0,C13)</f>
        <v>0</v>
      </c>
      <c r="AA8" s="226" t="s">
        <v>215</v>
      </c>
      <c r="AB8" s="226"/>
      <c r="AC8" s="226"/>
      <c r="AD8" s="226"/>
    </row>
    <row r="9" spans="2:41" x14ac:dyDescent="0.25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COBRAR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COBRAR</v>
      </c>
      <c r="Y14" s="22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1" t="s">
        <v>7</v>
      </c>
      <c r="AB24" s="222"/>
      <c r="AC24" s="223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0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5" t="s">
        <v>30</v>
      </c>
      <c r="I48" s="225"/>
      <c r="J48" s="225"/>
      <c r="V48" s="17"/>
      <c r="AA48" s="225" t="s">
        <v>31</v>
      </c>
      <c r="AB48" s="225"/>
      <c r="AC48" s="225"/>
    </row>
    <row r="49" spans="2:41" x14ac:dyDescent="0.25">
      <c r="H49" s="225"/>
      <c r="I49" s="225"/>
      <c r="J49" s="225"/>
      <c r="V49" s="17"/>
      <c r="AA49" s="225"/>
      <c r="AB49" s="225"/>
      <c r="AC49" s="22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6" t="s">
        <v>202</v>
      </c>
      <c r="F53" s="226"/>
      <c r="G53" s="226"/>
      <c r="H53" s="226"/>
      <c r="V53" s="17"/>
      <c r="X53" s="23" t="s">
        <v>82</v>
      </c>
      <c r="Y53" s="20">
        <f>IF(B53="PAGADO",0,C58)</f>
        <v>0</v>
      </c>
      <c r="AA53" s="226" t="s">
        <v>238</v>
      </c>
      <c r="AB53" s="226"/>
      <c r="AC53" s="226"/>
      <c r="AD53" s="226"/>
    </row>
    <row r="54" spans="2:41" x14ac:dyDescent="0.25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8" t="str">
        <f>IF(Y58&lt;0,"NO PAGAR","COBRAR'")</f>
        <v>COBRAR'</v>
      </c>
      <c r="Y59" s="22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8" t="str">
        <f>IF(C58&lt;0,"NO PAGAR","COBRAR'")</f>
        <v>COBRAR'</v>
      </c>
      <c r="C60" s="22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1" t="s">
        <v>7</v>
      </c>
      <c r="F69" s="222"/>
      <c r="G69" s="223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4" t="s">
        <v>29</v>
      </c>
      <c r="AD100" s="224"/>
      <c r="AE100" s="224"/>
    </row>
    <row r="101" spans="2:41" x14ac:dyDescent="0.25">
      <c r="H101" s="225" t="s">
        <v>28</v>
      </c>
      <c r="I101" s="225"/>
      <c r="J101" s="225"/>
      <c r="V101" s="17"/>
      <c r="AC101" s="224"/>
      <c r="AD101" s="224"/>
      <c r="AE101" s="224"/>
    </row>
    <row r="102" spans="2:41" x14ac:dyDescent="0.25">
      <c r="H102" s="225"/>
      <c r="I102" s="225"/>
      <c r="J102" s="225"/>
      <c r="V102" s="17"/>
      <c r="AC102" s="224"/>
      <c r="AD102" s="224"/>
      <c r="AE102" s="22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6"/>
      <c r="F106" s="226"/>
      <c r="G106" s="226"/>
      <c r="H106" s="226"/>
      <c r="V106" s="17"/>
      <c r="X106" s="23" t="s">
        <v>32</v>
      </c>
      <c r="Y106" s="20">
        <f>IF(B106="PAGADO",0,C111)</f>
        <v>0</v>
      </c>
      <c r="AA106" s="226" t="s">
        <v>20</v>
      </c>
      <c r="AB106" s="226"/>
      <c r="AC106" s="226"/>
      <c r="AD106" s="226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7" t="str">
        <f>IF(C111&lt;0,"NO PAGAR","COBRAR")</f>
        <v>COBRAR</v>
      </c>
      <c r="C112" s="22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7" t="str">
        <f>IF(Y111&lt;0,"NO PAGAR","COBRAR")</f>
        <v>COBRAR</v>
      </c>
      <c r="Y112" s="22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9" t="s">
        <v>9</v>
      </c>
      <c r="C113" s="22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9" t="s">
        <v>9</v>
      </c>
      <c r="Y113" s="22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1" t="s">
        <v>7</v>
      </c>
      <c r="F122" s="222"/>
      <c r="G122" s="22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1" t="s">
        <v>7</v>
      </c>
      <c r="AB122" s="222"/>
      <c r="AC122" s="22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1" t="s">
        <v>7</v>
      </c>
      <c r="O124" s="222"/>
      <c r="P124" s="222"/>
      <c r="Q124" s="223"/>
      <c r="R124" s="18">
        <f>SUM(R108:R123)</f>
        <v>0</v>
      </c>
      <c r="S124" s="3"/>
      <c r="V124" s="17"/>
      <c r="X124" s="12"/>
      <c r="Y124" s="10"/>
      <c r="AJ124" s="221" t="s">
        <v>7</v>
      </c>
      <c r="AK124" s="222"/>
      <c r="AL124" s="222"/>
      <c r="AM124" s="22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5" t="s">
        <v>30</v>
      </c>
      <c r="I146" s="225"/>
      <c r="J146" s="225"/>
      <c r="V146" s="17"/>
      <c r="AA146" s="225" t="s">
        <v>31</v>
      </c>
      <c r="AB146" s="225"/>
      <c r="AC146" s="225"/>
    </row>
    <row r="147" spans="2:41" x14ac:dyDescent="0.25">
      <c r="H147" s="225"/>
      <c r="I147" s="225"/>
      <c r="J147" s="225"/>
      <c r="V147" s="17"/>
      <c r="AA147" s="225"/>
      <c r="AB147" s="225"/>
      <c r="AC147" s="225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0</v>
      </c>
      <c r="E151" s="226" t="s">
        <v>20</v>
      </c>
      <c r="F151" s="226"/>
      <c r="G151" s="226"/>
      <c r="H151" s="226"/>
      <c r="V151" s="17"/>
      <c r="X151" s="23" t="s">
        <v>32</v>
      </c>
      <c r="Y151" s="20">
        <f>IF(B151="PAGADO",0,C156)</f>
        <v>0</v>
      </c>
      <c r="AA151" s="226" t="s">
        <v>20</v>
      </c>
      <c r="AB151" s="226"/>
      <c r="AC151" s="226"/>
      <c r="AD151" s="226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8" t="str">
        <f>IF(Y156&lt;0,"NO PAGAR","COBRAR'")</f>
        <v>COBRAR'</v>
      </c>
      <c r="Y157" s="22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8" t="str">
        <f>IF(C156&lt;0,"NO PAGAR","COBRAR'")</f>
        <v>COBRAR'</v>
      </c>
      <c r="C158" s="22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9" t="s">
        <v>9</v>
      </c>
      <c r="C159" s="22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9" t="s">
        <v>9</v>
      </c>
      <c r="Y159" s="22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1" t="s">
        <v>7</v>
      </c>
      <c r="F167" s="222"/>
      <c r="G167" s="22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1" t="s">
        <v>7</v>
      </c>
      <c r="AB167" s="222"/>
      <c r="AC167" s="22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1" t="s">
        <v>7</v>
      </c>
      <c r="O169" s="222"/>
      <c r="P169" s="222"/>
      <c r="Q169" s="223"/>
      <c r="R169" s="18">
        <f>SUM(R153:R168)</f>
        <v>0</v>
      </c>
      <c r="S169" s="3"/>
      <c r="V169" s="17"/>
      <c r="X169" s="12"/>
      <c r="Y169" s="10"/>
      <c r="AJ169" s="221" t="s">
        <v>7</v>
      </c>
      <c r="AK169" s="222"/>
      <c r="AL169" s="222"/>
      <c r="AM169" s="223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4" t="s">
        <v>29</v>
      </c>
      <c r="AD194" s="224"/>
      <c r="AE194" s="224"/>
    </row>
    <row r="195" spans="2:41" x14ac:dyDescent="0.25">
      <c r="H195" s="225" t="s">
        <v>28</v>
      </c>
      <c r="I195" s="225"/>
      <c r="J195" s="225"/>
      <c r="V195" s="17"/>
      <c r="AC195" s="224"/>
      <c r="AD195" s="224"/>
      <c r="AE195" s="224"/>
    </row>
    <row r="196" spans="2:41" x14ac:dyDescent="0.25">
      <c r="H196" s="225"/>
      <c r="I196" s="225"/>
      <c r="J196" s="225"/>
      <c r="V196" s="17"/>
      <c r="AC196" s="224"/>
      <c r="AD196" s="224"/>
      <c r="AE196" s="224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130</v>
      </c>
      <c r="C200" s="20">
        <f>IF(X151="PAGADO",0,Y156)</f>
        <v>0</v>
      </c>
      <c r="E200" s="226" t="s">
        <v>398</v>
      </c>
      <c r="F200" s="226"/>
      <c r="G200" s="226"/>
      <c r="H200" s="226"/>
      <c r="V200" s="17"/>
      <c r="X200" s="23" t="s">
        <v>82</v>
      </c>
      <c r="Y200" s="20">
        <f>IF(B200="PAGADO",0,C205)</f>
        <v>0</v>
      </c>
      <c r="AA200" s="226" t="s">
        <v>435</v>
      </c>
      <c r="AB200" s="226"/>
      <c r="AC200" s="226"/>
      <c r="AD200" s="226"/>
    </row>
    <row r="201" spans="2:41" x14ac:dyDescent="0.25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7" t="str">
        <f>IF(C205&lt;0,"NO PAGAR","COBRAR")</f>
        <v>COBRAR</v>
      </c>
      <c r="C206" s="22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7" t="str">
        <f>IF(Y205&lt;0,"NO PAGAR","COBRAR")</f>
        <v>COBRAR</v>
      </c>
      <c r="Y206" s="22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9" t="s">
        <v>9</v>
      </c>
      <c r="C207" s="22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9" t="s">
        <v>9</v>
      </c>
      <c r="Y207" s="22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21" t="s">
        <v>7</v>
      </c>
      <c r="F216" s="222"/>
      <c r="G216" s="223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21" t="s">
        <v>7</v>
      </c>
      <c r="AB216" s="222"/>
      <c r="AC216" s="223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21" t="s">
        <v>7</v>
      </c>
      <c r="O218" s="222"/>
      <c r="P218" s="222"/>
      <c r="Q218" s="223"/>
      <c r="R218" s="18">
        <f>SUM(R202:R217)</f>
        <v>50</v>
      </c>
      <c r="S218" s="3"/>
      <c r="V218" s="17"/>
      <c r="X218" s="12"/>
      <c r="Y218" s="10"/>
      <c r="AJ218" s="221" t="s">
        <v>7</v>
      </c>
      <c r="AK218" s="222"/>
      <c r="AL218" s="222"/>
      <c r="AM218" s="223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 x14ac:dyDescent="0.25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5" t="s">
        <v>30</v>
      </c>
      <c r="I240" s="225"/>
      <c r="J240" s="225"/>
      <c r="V240" s="17"/>
      <c r="AA240" s="225" t="s">
        <v>31</v>
      </c>
      <c r="AB240" s="225"/>
      <c r="AC240" s="225"/>
    </row>
    <row r="241" spans="2:41" x14ac:dyDescent="0.25">
      <c r="H241" s="225"/>
      <c r="I241" s="225"/>
      <c r="J241" s="225"/>
      <c r="V241" s="17"/>
      <c r="AA241" s="225"/>
      <c r="AB241" s="225"/>
      <c r="AC241" s="225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8.5" x14ac:dyDescent="0.45">
      <c r="B245" s="23" t="s">
        <v>82</v>
      </c>
      <c r="C245" s="20">
        <f>IF(X200="PAGADO",0,Y205)</f>
        <v>0</v>
      </c>
      <c r="E245" s="226" t="s">
        <v>513</v>
      </c>
      <c r="F245" s="226"/>
      <c r="G245" s="226"/>
      <c r="H245" s="226"/>
      <c r="O245" s="251" t="s">
        <v>248</v>
      </c>
      <c r="P245" s="251"/>
      <c r="Q245" s="251"/>
      <c r="R245" s="251"/>
      <c r="V245" s="17"/>
      <c r="X245" s="23" t="s">
        <v>32</v>
      </c>
      <c r="Y245" s="20">
        <f>IF(B245="PAGADO",0,C250)</f>
        <v>0</v>
      </c>
      <c r="AA245" s="226" t="s">
        <v>398</v>
      </c>
      <c r="AB245" s="226"/>
      <c r="AC245" s="226"/>
      <c r="AD245" s="226"/>
    </row>
    <row r="246" spans="2:41" x14ac:dyDescent="0.25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 x14ac:dyDescent="0.25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28" t="str">
        <f>IF(Y250&lt;0,"NO PAGAR","COBRAR'")</f>
        <v>NO PAGAR</v>
      </c>
      <c r="Y251" s="22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8" t="str">
        <f>IF(C250&lt;0,"NO PAGAR","COBRAR'")</f>
        <v>COBRAR'</v>
      </c>
      <c r="C252" s="228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9" t="s">
        <v>9</v>
      </c>
      <c r="C253" s="22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9" t="s">
        <v>9</v>
      </c>
      <c r="Y253" s="22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21" t="s">
        <v>7</v>
      </c>
      <c r="F261" s="222"/>
      <c r="G261" s="223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21" t="s">
        <v>7</v>
      </c>
      <c r="AB261" s="222"/>
      <c r="AC261" s="223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21" t="s">
        <v>7</v>
      </c>
      <c r="O263" s="222"/>
      <c r="P263" s="222"/>
      <c r="Q263" s="223"/>
      <c r="R263" s="18">
        <f>SUM(R247:R262)</f>
        <v>520</v>
      </c>
      <c r="S263" s="3"/>
      <c r="V263" s="17"/>
      <c r="X263" s="12"/>
      <c r="Y263" s="10"/>
      <c r="AE263" t="s">
        <v>559</v>
      </c>
      <c r="AJ263" s="221" t="s">
        <v>7</v>
      </c>
      <c r="AK263" s="222"/>
      <c r="AL263" s="222"/>
      <c r="AM263" s="223"/>
      <c r="AN263" s="18">
        <f>SUM(AN247:AN262)</f>
        <v>200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4" t="s">
        <v>29</v>
      </c>
      <c r="AD286" s="224"/>
      <c r="AE286" s="224"/>
    </row>
    <row r="287" spans="2:31" x14ac:dyDescent="0.25">
      <c r="H287" s="225" t="s">
        <v>28</v>
      </c>
      <c r="I287" s="225"/>
      <c r="J287" s="225"/>
      <c r="V287" s="17"/>
      <c r="AC287" s="224"/>
      <c r="AD287" s="224"/>
      <c r="AE287" s="224"/>
    </row>
    <row r="288" spans="2:31" x14ac:dyDescent="0.25">
      <c r="H288" s="225"/>
      <c r="I288" s="225"/>
      <c r="J288" s="225"/>
      <c r="V288" s="17"/>
      <c r="AC288" s="224"/>
      <c r="AD288" s="224"/>
      <c r="AE288" s="224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-200</v>
      </c>
      <c r="E292" s="226" t="s">
        <v>20</v>
      </c>
      <c r="F292" s="226"/>
      <c r="G292" s="226"/>
      <c r="H292" s="226"/>
      <c r="V292" s="17"/>
      <c r="X292" s="23" t="s">
        <v>32</v>
      </c>
      <c r="Y292" s="20">
        <f>IF(B292="PAGADO",0,C297)</f>
        <v>-200</v>
      </c>
      <c r="AA292" s="226" t="s">
        <v>610</v>
      </c>
      <c r="AB292" s="226"/>
      <c r="AC292" s="226"/>
      <c r="AD292" s="226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7" t="str">
        <f>IF(C297&lt;0,"NO PAGAR","COBRAR")</f>
        <v>NO PAGAR</v>
      </c>
      <c r="C298" s="22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7" t="str">
        <f>IF(Y297&lt;0,"NO PAGAR","COBRAR")</f>
        <v>COBRAR</v>
      </c>
      <c r="Y298" s="22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9" t="s">
        <v>9</v>
      </c>
      <c r="C299" s="22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9" t="s">
        <v>9</v>
      </c>
      <c r="Y299" s="22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21" t="s">
        <v>7</v>
      </c>
      <c r="F308" s="222"/>
      <c r="G308" s="22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221" t="s">
        <v>7</v>
      </c>
      <c r="AB308" s="222"/>
      <c r="AC308" s="223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21" t="s">
        <v>7</v>
      </c>
      <c r="O310" s="222"/>
      <c r="P310" s="222"/>
      <c r="Q310" s="223"/>
      <c r="R310" s="18">
        <f>SUM(R294:R309)</f>
        <v>0</v>
      </c>
      <c r="S310" s="3"/>
      <c r="V310" s="17"/>
      <c r="X310" s="12"/>
      <c r="Y310" s="10"/>
      <c r="AJ310" s="221" t="s">
        <v>7</v>
      </c>
      <c r="AK310" s="222"/>
      <c r="AL310" s="222"/>
      <c r="AM310" s="223"/>
      <c r="AN310" s="18">
        <f>SUM(AN294:AN309)</f>
        <v>40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5" t="s">
        <v>30</v>
      </c>
      <c r="I332" s="225"/>
      <c r="J332" s="225"/>
      <c r="V332" s="17"/>
      <c r="AA332" s="225" t="s">
        <v>31</v>
      </c>
      <c r="AB332" s="225"/>
      <c r="AC332" s="225"/>
    </row>
    <row r="333" spans="1:43" x14ac:dyDescent="0.25">
      <c r="H333" s="225"/>
      <c r="I333" s="225"/>
      <c r="J333" s="225"/>
      <c r="V333" s="17"/>
      <c r="AA333" s="225"/>
      <c r="AB333" s="225"/>
      <c r="AC333" s="225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IF(X292="PAGADO",0,Y297)</f>
        <v>14</v>
      </c>
      <c r="E337" s="226" t="s">
        <v>20</v>
      </c>
      <c r="F337" s="226"/>
      <c r="G337" s="226"/>
      <c r="H337" s="226"/>
      <c r="V337" s="17"/>
      <c r="X337" s="23" t="s">
        <v>32</v>
      </c>
      <c r="Y337" s="20">
        <f>IF(B1129="PAGADO",0,C342)</f>
        <v>14</v>
      </c>
      <c r="AA337" s="226" t="s">
        <v>20</v>
      </c>
      <c r="AB337" s="226"/>
      <c r="AC337" s="226"/>
      <c r="AD337" s="226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8" t="str">
        <f>IF(Y342&lt;0,"NO PAGAR","COBRAR'")</f>
        <v>COBRAR'</v>
      </c>
      <c r="Y343" s="228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28" t="str">
        <f>IF(C342&lt;0,"NO PAGAR","COBRAR'")</f>
        <v>COBRAR'</v>
      </c>
      <c r="C344" s="22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19" t="s">
        <v>9</v>
      </c>
      <c r="C345" s="22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9" t="s">
        <v>9</v>
      </c>
      <c r="Y345" s="22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21" t="s">
        <v>7</v>
      </c>
      <c r="F353" s="222"/>
      <c r="G353" s="223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21" t="s">
        <v>7</v>
      </c>
      <c r="AB353" s="222"/>
      <c r="AC353" s="223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21" t="s">
        <v>7</v>
      </c>
      <c r="O355" s="222"/>
      <c r="P355" s="222"/>
      <c r="Q355" s="223"/>
      <c r="R355" s="18">
        <f>SUM(R339:R354)</f>
        <v>0</v>
      </c>
      <c r="S355" s="3"/>
      <c r="V355" s="17"/>
      <c r="X355" s="12"/>
      <c r="Y355" s="10"/>
      <c r="AJ355" s="221" t="s">
        <v>7</v>
      </c>
      <c r="AK355" s="222"/>
      <c r="AL355" s="222"/>
      <c r="AM355" s="223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24" t="s">
        <v>29</v>
      </c>
      <c r="AD379" s="224"/>
      <c r="AE379" s="224"/>
    </row>
    <row r="380" spans="2:31" x14ac:dyDescent="0.25">
      <c r="H380" s="225" t="s">
        <v>28</v>
      </c>
      <c r="I380" s="225"/>
      <c r="J380" s="225"/>
      <c r="V380" s="17"/>
      <c r="AC380" s="224"/>
      <c r="AD380" s="224"/>
      <c r="AE380" s="224"/>
    </row>
    <row r="381" spans="2:31" x14ac:dyDescent="0.25">
      <c r="H381" s="225"/>
      <c r="I381" s="225"/>
      <c r="J381" s="225"/>
      <c r="V381" s="17"/>
      <c r="AC381" s="224"/>
      <c r="AD381" s="224"/>
      <c r="AE381" s="224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14</v>
      </c>
      <c r="E385" s="226" t="s">
        <v>20</v>
      </c>
      <c r="F385" s="226"/>
      <c r="G385" s="226"/>
      <c r="H385" s="226"/>
      <c r="V385" s="17"/>
      <c r="X385" s="23" t="s">
        <v>32</v>
      </c>
      <c r="Y385" s="20">
        <f>IF(B385="PAGADO",0,C390)</f>
        <v>14</v>
      </c>
      <c r="AA385" s="226" t="s">
        <v>20</v>
      </c>
      <c r="AB385" s="226"/>
      <c r="AC385" s="226"/>
      <c r="AD385" s="226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27" t="str">
        <f>IF(C390&lt;0,"NO PAGAR","COBRAR")</f>
        <v>COBRAR</v>
      </c>
      <c r="C391" s="227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7" t="str">
        <f>IF(Y390&lt;0,"NO PAGAR","COBRAR")</f>
        <v>COBRAR</v>
      </c>
      <c r="Y391" s="227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219" t="s">
        <v>9</v>
      </c>
      <c r="C392" s="22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9" t="s">
        <v>9</v>
      </c>
      <c r="Y392" s="22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21" t="s">
        <v>7</v>
      </c>
      <c r="F401" s="222"/>
      <c r="G401" s="223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21" t="s">
        <v>7</v>
      </c>
      <c r="AB401" s="222"/>
      <c r="AC401" s="223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21" t="s">
        <v>7</v>
      </c>
      <c r="O403" s="222"/>
      <c r="P403" s="222"/>
      <c r="Q403" s="223"/>
      <c r="R403" s="18">
        <f>SUM(R387:R402)</f>
        <v>0</v>
      </c>
      <c r="S403" s="3"/>
      <c r="V403" s="17"/>
      <c r="X403" s="12"/>
      <c r="Y403" s="10"/>
      <c r="AJ403" s="221" t="s">
        <v>7</v>
      </c>
      <c r="AK403" s="222"/>
      <c r="AL403" s="222"/>
      <c r="AM403" s="223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B425" t="s">
        <v>821</v>
      </c>
      <c r="H425" s="225" t="s">
        <v>30</v>
      </c>
      <c r="I425" s="225"/>
      <c r="J425" s="225"/>
      <c r="V425" s="17"/>
      <c r="AA425" s="225" t="s">
        <v>31</v>
      </c>
      <c r="AB425" s="225"/>
      <c r="AC425" s="225"/>
    </row>
    <row r="426" spans="1:43" x14ac:dyDescent="0.25">
      <c r="H426" s="225"/>
      <c r="I426" s="225"/>
      <c r="J426" s="225"/>
      <c r="V426" s="17"/>
      <c r="AA426" s="225"/>
      <c r="AB426" s="225"/>
      <c r="AC426" s="225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82</v>
      </c>
      <c r="C430" s="20">
        <f>IF(X385="PAGADO",0,C390)</f>
        <v>14</v>
      </c>
      <c r="E430" s="226" t="s">
        <v>435</v>
      </c>
      <c r="F430" s="226"/>
      <c r="G430" s="226"/>
      <c r="H430" s="226"/>
      <c r="V430" s="17"/>
      <c r="X430" s="23" t="s">
        <v>75</v>
      </c>
      <c r="Y430" s="20">
        <f>IF(B430="PAGADO",0,C435)</f>
        <v>0</v>
      </c>
      <c r="AA430" s="226" t="s">
        <v>20</v>
      </c>
      <c r="AB430" s="226"/>
      <c r="AC430" s="226"/>
      <c r="AD430" s="226"/>
    </row>
    <row r="431" spans="1:43" x14ac:dyDescent="0.25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8" t="str">
        <f>IF(Y435&lt;0,"NO PAGAR","COBRAR'")</f>
        <v>COBRAR'</v>
      </c>
      <c r="Y436" s="228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28" t="str">
        <f>IF(C435&lt;0,"NO PAGAR","COBRAR'")</f>
        <v>COBRAR'</v>
      </c>
      <c r="C437" s="228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219" t="s">
        <v>9</v>
      </c>
      <c r="C438" s="22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9" t="s">
        <v>9</v>
      </c>
      <c r="Y438" s="22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21" t="s">
        <v>7</v>
      </c>
      <c r="F446" s="222"/>
      <c r="G446" s="223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21" t="s">
        <v>7</v>
      </c>
      <c r="AB446" s="222"/>
      <c r="AC446" s="223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21" t="s">
        <v>7</v>
      </c>
      <c r="O448" s="222"/>
      <c r="P448" s="222"/>
      <c r="Q448" s="223"/>
      <c r="R448" s="18">
        <f>SUM(R432:R447)</f>
        <v>0</v>
      </c>
      <c r="S448" s="3"/>
      <c r="V448" s="17"/>
      <c r="X448" s="12"/>
      <c r="Y448" s="10"/>
      <c r="AJ448" s="221" t="s">
        <v>7</v>
      </c>
      <c r="AK448" s="222"/>
      <c r="AL448" s="222"/>
      <c r="AM448" s="223"/>
      <c r="AN448" s="18">
        <f>SUM(AN432:AN447)</f>
        <v>0</v>
      </c>
      <c r="AO448" s="3"/>
    </row>
    <row r="449" spans="2:27" x14ac:dyDescent="0.25">
      <c r="B449" s="11"/>
      <c r="C449" s="10"/>
      <c r="V449" s="17"/>
      <c r="X449" s="11"/>
      <c r="Y449" s="10"/>
    </row>
    <row r="450" spans="2:27" x14ac:dyDescent="0.25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 x14ac:dyDescent="0.25">
      <c r="E451" s="1" t="s">
        <v>19</v>
      </c>
      <c r="V451" s="17"/>
      <c r="AA451" s="1" t="s">
        <v>19</v>
      </c>
    </row>
    <row r="452" spans="2:27" x14ac:dyDescent="0.25">
      <c r="V452" s="17"/>
    </row>
    <row r="453" spans="2:27" x14ac:dyDescent="0.25">
      <c r="V453" s="17"/>
    </row>
    <row r="454" spans="2:27" x14ac:dyDescent="0.25">
      <c r="V454" s="17"/>
    </row>
    <row r="455" spans="2:27" x14ac:dyDescent="0.25">
      <c r="V455" s="17"/>
    </row>
    <row r="456" spans="2:27" x14ac:dyDescent="0.25">
      <c r="V456" s="17"/>
    </row>
    <row r="457" spans="2:27" x14ac:dyDescent="0.25">
      <c r="V457" s="17"/>
    </row>
    <row r="458" spans="2:27" x14ac:dyDescent="0.25">
      <c r="V458" s="17"/>
    </row>
    <row r="459" spans="2:27" x14ac:dyDescent="0.25">
      <c r="V459" s="17"/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2:41" x14ac:dyDescent="0.25">
      <c r="V465" s="17"/>
    </row>
    <row r="466" spans="2:41" x14ac:dyDescent="0.25">
      <c r="V466" s="17"/>
    </row>
    <row r="467" spans="2:41" x14ac:dyDescent="0.25">
      <c r="V467" s="17"/>
    </row>
    <row r="468" spans="2:41" x14ac:dyDescent="0.25">
      <c r="V468" s="17"/>
      <c r="AC468" s="224" t="s">
        <v>29</v>
      </c>
      <c r="AD468" s="224"/>
      <c r="AE468" s="224"/>
    </row>
    <row r="469" spans="2:41" x14ac:dyDescent="0.25">
      <c r="H469" s="225" t="s">
        <v>28</v>
      </c>
      <c r="I469" s="225"/>
      <c r="J469" s="225"/>
      <c r="V469" s="17"/>
      <c r="AC469" s="224"/>
      <c r="AD469" s="224"/>
      <c r="AE469" s="224"/>
    </row>
    <row r="470" spans="2:41" x14ac:dyDescent="0.25">
      <c r="H470" s="225"/>
      <c r="I470" s="225"/>
      <c r="J470" s="225"/>
      <c r="V470" s="17"/>
      <c r="AC470" s="224"/>
      <c r="AD470" s="224"/>
      <c r="AE470" s="224"/>
    </row>
    <row r="471" spans="2:41" x14ac:dyDescent="0.25">
      <c r="V471" s="17"/>
    </row>
    <row r="472" spans="2:41" x14ac:dyDescent="0.25">
      <c r="V472" s="17"/>
    </row>
    <row r="473" spans="2:41" ht="23.25" x14ac:dyDescent="0.35">
      <c r="B473" s="22" t="s">
        <v>66</v>
      </c>
      <c r="V473" s="17"/>
      <c r="X473" s="22" t="s">
        <v>66</v>
      </c>
    </row>
    <row r="474" spans="2:41" ht="23.25" x14ac:dyDescent="0.35">
      <c r="B474" s="23" t="s">
        <v>32</v>
      </c>
      <c r="C474" s="20">
        <f>IF(X430="PAGADO",0,Y435)</f>
        <v>0</v>
      </c>
      <c r="E474" s="226" t="s">
        <v>20</v>
      </c>
      <c r="F474" s="226"/>
      <c r="G474" s="226"/>
      <c r="H474" s="226"/>
      <c r="V474" s="17"/>
      <c r="X474" s="23" t="s">
        <v>32</v>
      </c>
      <c r="Y474" s="20">
        <f>IF(B474="PAGADO",0,C479)</f>
        <v>0</v>
      </c>
      <c r="AA474" s="226" t="s">
        <v>20</v>
      </c>
      <c r="AB474" s="226"/>
      <c r="AC474" s="226"/>
      <c r="AD474" s="226"/>
    </row>
    <row r="475" spans="2:41" x14ac:dyDescent="0.25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 x14ac:dyDescent="0.25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 x14ac:dyDescent="0.4">
      <c r="B480" s="227" t="str">
        <f>IF(C479&lt;0,"NO PAGAR","COBRAR")</f>
        <v>COBRAR</v>
      </c>
      <c r="C480" s="227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27" t="str">
        <f>IF(Y479&lt;0,"NO PAGAR","COBRAR")</f>
        <v>COBRAR</v>
      </c>
      <c r="Y480" s="227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219" t="s">
        <v>9</v>
      </c>
      <c r="C481" s="22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219" t="s">
        <v>9</v>
      </c>
      <c r="Y481" s="22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17</v>
      </c>
      <c r="C490" s="10"/>
      <c r="E490" s="221" t="s">
        <v>7</v>
      </c>
      <c r="F490" s="222"/>
      <c r="G490" s="223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21" t="s">
        <v>7</v>
      </c>
      <c r="AB490" s="222"/>
      <c r="AC490" s="223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 x14ac:dyDescent="0.25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 x14ac:dyDescent="0.25">
      <c r="B492" s="12"/>
      <c r="C492" s="10"/>
      <c r="N492" s="221" t="s">
        <v>7</v>
      </c>
      <c r="O492" s="222"/>
      <c r="P492" s="222"/>
      <c r="Q492" s="223"/>
      <c r="R492" s="18">
        <f>SUM(R476:R491)</f>
        <v>0</v>
      </c>
      <c r="S492" s="3"/>
      <c r="V492" s="17"/>
      <c r="X492" s="12"/>
      <c r="Y492" s="10"/>
      <c r="AJ492" s="221" t="s">
        <v>7</v>
      </c>
      <c r="AK492" s="222"/>
      <c r="AL492" s="222"/>
      <c r="AM492" s="223"/>
      <c r="AN492" s="18">
        <f>SUM(AN476:AN491)</f>
        <v>0</v>
      </c>
      <c r="AO492" s="3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2"/>
      <c r="C495" s="10"/>
      <c r="E495" s="14"/>
      <c r="V495" s="17"/>
      <c r="X495" s="12"/>
      <c r="Y495" s="10"/>
      <c r="AA495" s="14"/>
    </row>
    <row r="496" spans="2:41" x14ac:dyDescent="0.25">
      <c r="B496" s="12"/>
      <c r="C496" s="10"/>
      <c r="V496" s="17"/>
      <c r="X496" s="12"/>
      <c r="Y496" s="10"/>
    </row>
    <row r="497" spans="1:43" x14ac:dyDescent="0.25">
      <c r="B497" s="12"/>
      <c r="C497" s="10"/>
      <c r="V497" s="17"/>
      <c r="X497" s="12"/>
      <c r="Y497" s="10"/>
    </row>
    <row r="498" spans="1:43" x14ac:dyDescent="0.25">
      <c r="B498" s="12"/>
      <c r="C498" s="10"/>
      <c r="V498" s="17"/>
      <c r="X498" s="12"/>
      <c r="Y498" s="10"/>
    </row>
    <row r="499" spans="1:43" x14ac:dyDescent="0.25">
      <c r="B499" s="12"/>
      <c r="C499" s="10"/>
      <c r="V499" s="17"/>
      <c r="X499" s="12"/>
      <c r="Y499" s="10"/>
    </row>
    <row r="500" spans="1:43" x14ac:dyDescent="0.25">
      <c r="B500" s="11"/>
      <c r="C500" s="10"/>
      <c r="V500" s="17"/>
      <c r="X500" s="11"/>
      <c r="Y500" s="10"/>
    </row>
    <row r="501" spans="1:43" x14ac:dyDescent="0.25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 x14ac:dyDescent="0.25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 x14ac:dyDescent="0.25">
      <c r="E503" s="1" t="s">
        <v>19</v>
      </c>
      <c r="V503" s="17"/>
      <c r="AA503" s="1" t="s">
        <v>19</v>
      </c>
    </row>
    <row r="504" spans="1:43" x14ac:dyDescent="0.25">
      <c r="V504" s="17"/>
    </row>
    <row r="505" spans="1:43" x14ac:dyDescent="0.25">
      <c r="V505" s="17"/>
    </row>
    <row r="506" spans="1:43" x14ac:dyDescent="0.25">
      <c r="V506" s="17"/>
    </row>
    <row r="507" spans="1:43" x14ac:dyDescent="0.25">
      <c r="V507" s="17"/>
    </row>
    <row r="508" spans="1:43" x14ac:dyDescent="0.25">
      <c r="V508" s="17"/>
    </row>
    <row r="509" spans="1:43" x14ac:dyDescent="0.25">
      <c r="V509" s="17"/>
    </row>
    <row r="510" spans="1:43" x14ac:dyDescent="0.2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 x14ac:dyDescent="0.2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 x14ac:dyDescent="0.25">
      <c r="V513" s="17"/>
    </row>
    <row r="514" spans="2:41" x14ac:dyDescent="0.25">
      <c r="H514" s="225" t="s">
        <v>30</v>
      </c>
      <c r="I514" s="225"/>
      <c r="J514" s="225"/>
      <c r="V514" s="17"/>
      <c r="AA514" s="225" t="s">
        <v>31</v>
      </c>
      <c r="AB514" s="225"/>
      <c r="AC514" s="225"/>
    </row>
    <row r="515" spans="2:41" x14ac:dyDescent="0.25">
      <c r="H515" s="225"/>
      <c r="I515" s="225"/>
      <c r="J515" s="225"/>
      <c r="V515" s="17"/>
      <c r="AA515" s="225"/>
      <c r="AB515" s="225"/>
      <c r="AC515" s="225"/>
    </row>
    <row r="516" spans="2:41" x14ac:dyDescent="0.25">
      <c r="V516" s="17"/>
    </row>
    <row r="517" spans="2:41" x14ac:dyDescent="0.25">
      <c r="V517" s="17"/>
    </row>
    <row r="518" spans="2:41" ht="23.25" x14ac:dyDescent="0.35">
      <c r="B518" s="24" t="s">
        <v>66</v>
      </c>
      <c r="V518" s="17"/>
      <c r="X518" s="22" t="s">
        <v>66</v>
      </c>
    </row>
    <row r="519" spans="2:41" ht="23.25" x14ac:dyDescent="0.35">
      <c r="B519" s="23" t="s">
        <v>32</v>
      </c>
      <c r="C519" s="20">
        <f>IF(X474="PAGADO",0,C479)</f>
        <v>0</v>
      </c>
      <c r="E519" s="226" t="s">
        <v>20</v>
      </c>
      <c r="F519" s="226"/>
      <c r="G519" s="226"/>
      <c r="H519" s="226"/>
      <c r="V519" s="17"/>
      <c r="X519" s="23" t="s">
        <v>32</v>
      </c>
      <c r="Y519" s="20">
        <f>IF(B1319="PAGADO",0,C524)</f>
        <v>0</v>
      </c>
      <c r="AA519" s="226" t="s">
        <v>20</v>
      </c>
      <c r="AB519" s="226"/>
      <c r="AC519" s="226"/>
      <c r="AD519" s="226"/>
    </row>
    <row r="520" spans="2:41" x14ac:dyDescent="0.25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 x14ac:dyDescent="0.25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 x14ac:dyDescent="0.3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28" t="str">
        <f>IF(Y524&lt;0,"NO PAGAR","COBRAR'")</f>
        <v>COBRAR'</v>
      </c>
      <c r="Y525" s="228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 x14ac:dyDescent="0.35">
      <c r="B526" s="228" t="str">
        <f>IF(C524&lt;0,"NO PAGAR","COBRAR'")</f>
        <v>COBRAR'</v>
      </c>
      <c r="C526" s="22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219" t="s">
        <v>9</v>
      </c>
      <c r="C527" s="22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9" t="s">
        <v>9</v>
      </c>
      <c r="Y527" s="22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221" t="s">
        <v>7</v>
      </c>
      <c r="F535" s="222"/>
      <c r="G535" s="223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21" t="s">
        <v>7</v>
      </c>
      <c r="AB535" s="222"/>
      <c r="AC535" s="223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 x14ac:dyDescent="0.25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N537" s="221" t="s">
        <v>7</v>
      </c>
      <c r="O537" s="222"/>
      <c r="P537" s="222"/>
      <c r="Q537" s="223"/>
      <c r="R537" s="18">
        <f>SUM(R521:R536)</f>
        <v>0</v>
      </c>
      <c r="S537" s="3"/>
      <c r="V537" s="17"/>
      <c r="X537" s="12"/>
      <c r="Y537" s="10"/>
      <c r="AJ537" s="221" t="s">
        <v>7</v>
      </c>
      <c r="AK537" s="222"/>
      <c r="AL537" s="222"/>
      <c r="AM537" s="223"/>
      <c r="AN537" s="18">
        <f>SUM(AN521:AN536)</f>
        <v>0</v>
      </c>
      <c r="AO537" s="3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E540" s="14"/>
      <c r="V540" s="17"/>
      <c r="X540" s="12"/>
      <c r="Y540" s="10"/>
      <c r="AA540" s="14"/>
    </row>
    <row r="541" spans="2:41" x14ac:dyDescent="0.25">
      <c r="B541" s="12"/>
      <c r="C541" s="10"/>
      <c r="V541" s="17"/>
      <c r="X541" s="12"/>
      <c r="Y541" s="10"/>
    </row>
    <row r="542" spans="2:41" x14ac:dyDescent="0.25">
      <c r="B542" s="12"/>
      <c r="C542" s="10"/>
      <c r="V542" s="17"/>
      <c r="X542" s="12"/>
      <c r="Y542" s="10"/>
    </row>
    <row r="543" spans="2:41" x14ac:dyDescent="0.25">
      <c r="B543" s="12"/>
      <c r="C543" s="10"/>
      <c r="V543" s="17"/>
      <c r="X543" s="12"/>
      <c r="Y543" s="10"/>
    </row>
    <row r="544" spans="2:41" x14ac:dyDescent="0.25">
      <c r="B544" s="12"/>
      <c r="C544" s="10"/>
      <c r="V544" s="17"/>
      <c r="X544" s="12"/>
      <c r="Y544" s="10"/>
    </row>
    <row r="545" spans="2:27" x14ac:dyDescent="0.25">
      <c r="B545" s="12"/>
      <c r="C545" s="10"/>
      <c r="V545" s="17"/>
      <c r="X545" s="12"/>
      <c r="Y545" s="10"/>
    </row>
    <row r="546" spans="2:27" x14ac:dyDescent="0.25">
      <c r="B546" s="11"/>
      <c r="C546" s="10"/>
      <c r="V546" s="17"/>
      <c r="X546" s="11"/>
      <c r="Y546" s="10"/>
    </row>
    <row r="547" spans="2:27" x14ac:dyDescent="0.25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 x14ac:dyDescent="0.25">
      <c r="E548" s="1" t="s">
        <v>19</v>
      </c>
      <c r="V548" s="17"/>
      <c r="AA548" s="1" t="s">
        <v>19</v>
      </c>
    </row>
    <row r="549" spans="2:27" x14ac:dyDescent="0.25">
      <c r="V549" s="17"/>
    </row>
    <row r="550" spans="2:27" x14ac:dyDescent="0.25">
      <c r="V550" s="17"/>
    </row>
    <row r="551" spans="2:27" x14ac:dyDescent="0.25">
      <c r="V551" s="17"/>
    </row>
    <row r="552" spans="2:27" x14ac:dyDescent="0.25">
      <c r="V552" s="17"/>
    </row>
    <row r="553" spans="2:27" x14ac:dyDescent="0.25">
      <c r="V553" s="17"/>
    </row>
    <row r="554" spans="2:27" x14ac:dyDescent="0.25">
      <c r="V554" s="17"/>
    </row>
    <row r="555" spans="2:27" x14ac:dyDescent="0.25">
      <c r="V555" s="17"/>
    </row>
    <row r="556" spans="2:27" x14ac:dyDescent="0.25">
      <c r="V556" s="17"/>
    </row>
    <row r="557" spans="2:27" x14ac:dyDescent="0.25">
      <c r="V557" s="17"/>
    </row>
    <row r="558" spans="2:27" x14ac:dyDescent="0.25">
      <c r="V558" s="17"/>
    </row>
    <row r="559" spans="2:27" x14ac:dyDescent="0.25">
      <c r="V559" s="17"/>
    </row>
    <row r="560" spans="2:27" x14ac:dyDescent="0.25">
      <c r="V560" s="17"/>
    </row>
    <row r="561" spans="2:41" x14ac:dyDescent="0.25">
      <c r="V561" s="17"/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</row>
    <row r="566" spans="2:41" x14ac:dyDescent="0.25">
      <c r="V566" s="17"/>
    </row>
    <row r="567" spans="2:41" x14ac:dyDescent="0.25">
      <c r="V567" s="17"/>
      <c r="AC567" s="224" t="s">
        <v>29</v>
      </c>
      <c r="AD567" s="224"/>
      <c r="AE567" s="224"/>
    </row>
    <row r="568" spans="2:41" x14ac:dyDescent="0.25">
      <c r="H568" s="225" t="s">
        <v>28</v>
      </c>
      <c r="I568" s="225"/>
      <c r="J568" s="225"/>
      <c r="V568" s="17"/>
      <c r="AC568" s="224"/>
      <c r="AD568" s="224"/>
      <c r="AE568" s="224"/>
    </row>
    <row r="569" spans="2:41" x14ac:dyDescent="0.25">
      <c r="H569" s="225"/>
      <c r="I569" s="225"/>
      <c r="J569" s="225"/>
      <c r="V569" s="17"/>
      <c r="AC569" s="224"/>
      <c r="AD569" s="224"/>
      <c r="AE569" s="224"/>
    </row>
    <row r="570" spans="2:41" x14ac:dyDescent="0.25">
      <c r="V570" s="17"/>
    </row>
    <row r="571" spans="2:41" x14ac:dyDescent="0.25">
      <c r="V571" s="17"/>
    </row>
    <row r="572" spans="2:41" ht="23.25" x14ac:dyDescent="0.35">
      <c r="B572" s="22" t="s">
        <v>67</v>
      </c>
      <c r="V572" s="17"/>
      <c r="X572" s="22" t="s">
        <v>67</v>
      </c>
    </row>
    <row r="573" spans="2:41" ht="23.25" x14ac:dyDescent="0.35">
      <c r="B573" s="23" t="s">
        <v>32</v>
      </c>
      <c r="C573" s="20">
        <f>IF(X519="PAGADO",0,Y524)</f>
        <v>0</v>
      </c>
      <c r="E573" s="226" t="s">
        <v>20</v>
      </c>
      <c r="F573" s="226"/>
      <c r="G573" s="226"/>
      <c r="H573" s="226"/>
      <c r="V573" s="17"/>
      <c r="X573" s="23" t="s">
        <v>32</v>
      </c>
      <c r="Y573" s="20">
        <f>IF(B573="PAGADO",0,C578)</f>
        <v>0</v>
      </c>
      <c r="AA573" s="226" t="s">
        <v>20</v>
      </c>
      <c r="AB573" s="226"/>
      <c r="AC573" s="226"/>
      <c r="AD573" s="226"/>
    </row>
    <row r="574" spans="2:41" x14ac:dyDescent="0.25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 x14ac:dyDescent="0.25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 x14ac:dyDescent="0.4">
      <c r="B579" s="227" t="str">
        <f>IF(C578&lt;0,"NO PAGAR","COBRAR")</f>
        <v>COBRAR</v>
      </c>
      <c r="C579" s="227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27" t="str">
        <f>IF(Y578&lt;0,"NO PAGAR","COBRAR")</f>
        <v>COBRAR</v>
      </c>
      <c r="Y579" s="227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219" t="s">
        <v>9</v>
      </c>
      <c r="C580" s="22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219" t="s">
        <v>9</v>
      </c>
      <c r="Y580" s="22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17</v>
      </c>
      <c r="C589" s="10"/>
      <c r="E589" s="221" t="s">
        <v>7</v>
      </c>
      <c r="F589" s="222"/>
      <c r="G589" s="223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21" t="s">
        <v>7</v>
      </c>
      <c r="AB589" s="222"/>
      <c r="AC589" s="223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 x14ac:dyDescent="0.25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 x14ac:dyDescent="0.25">
      <c r="B591" s="12"/>
      <c r="C591" s="10"/>
      <c r="N591" s="221" t="s">
        <v>7</v>
      </c>
      <c r="O591" s="222"/>
      <c r="P591" s="222"/>
      <c r="Q591" s="223"/>
      <c r="R591" s="18">
        <f>SUM(R575:R590)</f>
        <v>0</v>
      </c>
      <c r="S591" s="3"/>
      <c r="V591" s="17"/>
      <c r="X591" s="12"/>
      <c r="Y591" s="10"/>
      <c r="AJ591" s="221" t="s">
        <v>7</v>
      </c>
      <c r="AK591" s="222"/>
      <c r="AL591" s="222"/>
      <c r="AM591" s="223"/>
      <c r="AN591" s="18">
        <f>SUM(AN575:AN590)</f>
        <v>0</v>
      </c>
      <c r="AO591" s="3"/>
    </row>
    <row r="592" spans="2:41" x14ac:dyDescent="0.25">
      <c r="B592" s="12"/>
      <c r="C592" s="10"/>
      <c r="V592" s="17"/>
      <c r="X592" s="12"/>
      <c r="Y592" s="10"/>
    </row>
    <row r="593" spans="2:27" x14ac:dyDescent="0.25">
      <c r="B593" s="12"/>
      <c r="C593" s="10"/>
      <c r="V593" s="17"/>
      <c r="X593" s="12"/>
      <c r="Y593" s="10"/>
    </row>
    <row r="594" spans="2:27" x14ac:dyDescent="0.25">
      <c r="B594" s="12"/>
      <c r="C594" s="10"/>
      <c r="E594" s="14"/>
      <c r="V594" s="17"/>
      <c r="X594" s="12"/>
      <c r="Y594" s="10"/>
      <c r="AA594" s="14"/>
    </row>
    <row r="595" spans="2:27" x14ac:dyDescent="0.25">
      <c r="B595" s="12"/>
      <c r="C595" s="10"/>
      <c r="V595" s="17"/>
      <c r="X595" s="12"/>
      <c r="Y595" s="10"/>
    </row>
    <row r="596" spans="2:27" x14ac:dyDescent="0.25">
      <c r="B596" s="12"/>
      <c r="C596" s="10"/>
      <c r="V596" s="17"/>
      <c r="X596" s="12"/>
      <c r="Y596" s="10"/>
    </row>
    <row r="597" spans="2:27" x14ac:dyDescent="0.25">
      <c r="B597" s="12"/>
      <c r="C597" s="10"/>
      <c r="V597" s="17"/>
      <c r="X597" s="12"/>
      <c r="Y597" s="10"/>
    </row>
    <row r="598" spans="2:27" x14ac:dyDescent="0.25">
      <c r="B598" s="12"/>
      <c r="C598" s="10"/>
      <c r="V598" s="17"/>
      <c r="X598" s="12"/>
      <c r="Y598" s="10"/>
    </row>
    <row r="599" spans="2:27" x14ac:dyDescent="0.25">
      <c r="B599" s="11"/>
      <c r="C599" s="10"/>
      <c r="V599" s="17"/>
      <c r="X599" s="11"/>
      <c r="Y599" s="10"/>
    </row>
    <row r="600" spans="2:27" x14ac:dyDescent="0.25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 x14ac:dyDescent="0.25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 x14ac:dyDescent="0.25">
      <c r="E602" s="1" t="s">
        <v>19</v>
      </c>
      <c r="V602" s="17"/>
      <c r="AA602" s="1" t="s">
        <v>19</v>
      </c>
    </row>
    <row r="603" spans="2:27" x14ac:dyDescent="0.25">
      <c r="V603" s="17"/>
    </row>
    <row r="604" spans="2:27" x14ac:dyDescent="0.25">
      <c r="V604" s="17"/>
    </row>
    <row r="605" spans="2:27" x14ac:dyDescent="0.25">
      <c r="V605" s="17"/>
    </row>
    <row r="606" spans="2:27" x14ac:dyDescent="0.25">
      <c r="V606" s="17"/>
    </row>
    <row r="607" spans="2:27" x14ac:dyDescent="0.25">
      <c r="V607" s="17"/>
    </row>
    <row r="608" spans="2:27" x14ac:dyDescent="0.25">
      <c r="V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 x14ac:dyDescent="0.25">
      <c r="V612" s="17"/>
    </row>
    <row r="613" spans="1:43" x14ac:dyDescent="0.25">
      <c r="H613" s="225" t="s">
        <v>30</v>
      </c>
      <c r="I613" s="225"/>
      <c r="J613" s="225"/>
      <c r="V613" s="17"/>
      <c r="AA613" s="225" t="s">
        <v>31</v>
      </c>
      <c r="AB613" s="225"/>
      <c r="AC613" s="225"/>
    </row>
    <row r="614" spans="1:43" x14ac:dyDescent="0.25">
      <c r="H614" s="225"/>
      <c r="I614" s="225"/>
      <c r="J614" s="225"/>
      <c r="V614" s="17"/>
      <c r="AA614" s="225"/>
      <c r="AB614" s="225"/>
      <c r="AC614" s="225"/>
    </row>
    <row r="615" spans="1:43" x14ac:dyDescent="0.25">
      <c r="V615" s="17"/>
    </row>
    <row r="616" spans="1:43" x14ac:dyDescent="0.25">
      <c r="V616" s="17"/>
    </row>
    <row r="617" spans="1:43" ht="23.25" x14ac:dyDescent="0.35">
      <c r="B617" s="24" t="s">
        <v>67</v>
      </c>
      <c r="V617" s="17"/>
      <c r="X617" s="22" t="s">
        <v>67</v>
      </c>
    </row>
    <row r="618" spans="1:43" ht="23.25" x14ac:dyDescent="0.35">
      <c r="B618" s="23" t="s">
        <v>32</v>
      </c>
      <c r="C618" s="20">
        <f>IF(X573="PAGADO",0,C578)</f>
        <v>0</v>
      </c>
      <c r="E618" s="226" t="s">
        <v>20</v>
      </c>
      <c r="F618" s="226"/>
      <c r="G618" s="226"/>
      <c r="H618" s="226"/>
      <c r="V618" s="17"/>
      <c r="X618" s="23" t="s">
        <v>32</v>
      </c>
      <c r="Y618" s="20">
        <f>IF(B1418="PAGADO",0,C623)</f>
        <v>0</v>
      </c>
      <c r="AA618" s="226" t="s">
        <v>20</v>
      </c>
      <c r="AB618" s="226"/>
      <c r="AC618" s="226"/>
      <c r="AD618" s="226"/>
    </row>
    <row r="619" spans="1:43" x14ac:dyDescent="0.25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 x14ac:dyDescent="0.25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 x14ac:dyDescent="0.25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x14ac:dyDescent="0.25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x14ac:dyDescent="0.25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 x14ac:dyDescent="0.3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28" t="str">
        <f>IF(Y623&lt;0,"NO PAGAR","COBRAR'")</f>
        <v>COBRAR'</v>
      </c>
      <c r="Y624" s="228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 x14ac:dyDescent="0.35">
      <c r="B625" s="228" t="str">
        <f>IF(C623&lt;0,"NO PAGAR","COBRAR'")</f>
        <v>COBRAR'</v>
      </c>
      <c r="C625" s="228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219" t="s">
        <v>9</v>
      </c>
      <c r="C626" s="22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19" t="s">
        <v>9</v>
      </c>
      <c r="Y626" s="22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16</v>
      </c>
      <c r="C634" s="10"/>
      <c r="E634" s="221" t="s">
        <v>7</v>
      </c>
      <c r="F634" s="222"/>
      <c r="G634" s="223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21" t="s">
        <v>7</v>
      </c>
      <c r="AB634" s="222"/>
      <c r="AC634" s="223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 x14ac:dyDescent="0.25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 x14ac:dyDescent="0.25">
      <c r="B636" s="12"/>
      <c r="C636" s="10"/>
      <c r="N636" s="221" t="s">
        <v>7</v>
      </c>
      <c r="O636" s="222"/>
      <c r="P636" s="222"/>
      <c r="Q636" s="223"/>
      <c r="R636" s="18">
        <f>SUM(R620:R635)</f>
        <v>0</v>
      </c>
      <c r="S636" s="3"/>
      <c r="V636" s="17"/>
      <c r="X636" s="12"/>
      <c r="Y636" s="10"/>
      <c r="AJ636" s="221" t="s">
        <v>7</v>
      </c>
      <c r="AK636" s="222"/>
      <c r="AL636" s="222"/>
      <c r="AM636" s="223"/>
      <c r="AN636" s="18">
        <f>SUM(AN620:AN635)</f>
        <v>0</v>
      </c>
      <c r="AO636" s="3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E639" s="14"/>
      <c r="V639" s="17"/>
      <c r="X639" s="12"/>
      <c r="Y639" s="10"/>
      <c r="AA639" s="14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V641" s="17"/>
      <c r="X641" s="12"/>
      <c r="Y641" s="10"/>
    </row>
    <row r="642" spans="2:27" x14ac:dyDescent="0.25">
      <c r="B642" s="12"/>
      <c r="C642" s="10"/>
      <c r="V642" s="17"/>
      <c r="X642" s="12"/>
      <c r="Y642" s="10"/>
    </row>
    <row r="643" spans="2:27" x14ac:dyDescent="0.25">
      <c r="B643" s="12"/>
      <c r="C643" s="10"/>
      <c r="V643" s="17"/>
      <c r="X643" s="12"/>
      <c r="Y643" s="10"/>
    </row>
    <row r="644" spans="2:27" x14ac:dyDescent="0.25">
      <c r="B644" s="12"/>
      <c r="C644" s="10"/>
      <c r="V644" s="17"/>
      <c r="X644" s="12"/>
      <c r="Y644" s="10"/>
    </row>
    <row r="645" spans="2:27" x14ac:dyDescent="0.25">
      <c r="B645" s="11"/>
      <c r="C645" s="10"/>
      <c r="V645" s="17"/>
      <c r="X645" s="11"/>
      <c r="Y645" s="10"/>
    </row>
    <row r="646" spans="2:27" x14ac:dyDescent="0.25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 x14ac:dyDescent="0.25">
      <c r="E647" s="1" t="s">
        <v>19</v>
      </c>
      <c r="V647" s="17"/>
      <c r="AA647" s="1" t="s">
        <v>19</v>
      </c>
    </row>
    <row r="648" spans="2:27" x14ac:dyDescent="0.25">
      <c r="V648" s="17"/>
    </row>
    <row r="649" spans="2:27" x14ac:dyDescent="0.25">
      <c r="V649" s="17"/>
    </row>
    <row r="650" spans="2:27" x14ac:dyDescent="0.25">
      <c r="V650" s="17"/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2:41" x14ac:dyDescent="0.25">
      <c r="V657" s="17"/>
    </row>
    <row r="658" spans="2:41" x14ac:dyDescent="0.25">
      <c r="V658" s="17"/>
    </row>
    <row r="659" spans="2:41" x14ac:dyDescent="0.25">
      <c r="V659" s="17"/>
    </row>
    <row r="660" spans="2:41" x14ac:dyDescent="0.25">
      <c r="V660" s="17"/>
      <c r="AC660" s="224" t="s">
        <v>29</v>
      </c>
      <c r="AD660" s="224"/>
      <c r="AE660" s="224"/>
    </row>
    <row r="661" spans="2:41" x14ac:dyDescent="0.25">
      <c r="H661" s="225" t="s">
        <v>28</v>
      </c>
      <c r="I661" s="225"/>
      <c r="J661" s="225"/>
      <c r="V661" s="17"/>
      <c r="AC661" s="224"/>
      <c r="AD661" s="224"/>
      <c r="AE661" s="224"/>
    </row>
    <row r="662" spans="2:41" x14ac:dyDescent="0.25">
      <c r="H662" s="225"/>
      <c r="I662" s="225"/>
      <c r="J662" s="225"/>
      <c r="V662" s="17"/>
      <c r="AC662" s="224"/>
      <c r="AD662" s="224"/>
      <c r="AE662" s="224"/>
    </row>
    <row r="663" spans="2:41" x14ac:dyDescent="0.25">
      <c r="V663" s="17"/>
    </row>
    <row r="664" spans="2:41" x14ac:dyDescent="0.25">
      <c r="V664" s="17"/>
    </row>
    <row r="665" spans="2:41" ht="23.25" x14ac:dyDescent="0.35">
      <c r="B665" s="22" t="s">
        <v>68</v>
      </c>
      <c r="V665" s="17"/>
      <c r="X665" s="22" t="s">
        <v>68</v>
      </c>
    </row>
    <row r="666" spans="2:41" ht="23.25" x14ac:dyDescent="0.35">
      <c r="B666" s="23" t="s">
        <v>32</v>
      </c>
      <c r="C666" s="20">
        <f>IF(X618="PAGADO",0,Y623)</f>
        <v>0</v>
      </c>
      <c r="E666" s="226" t="s">
        <v>20</v>
      </c>
      <c r="F666" s="226"/>
      <c r="G666" s="226"/>
      <c r="H666" s="226"/>
      <c r="V666" s="17"/>
      <c r="X666" s="23" t="s">
        <v>32</v>
      </c>
      <c r="Y666" s="20">
        <f>IF(B666="PAGADO",0,C671)</f>
        <v>0</v>
      </c>
      <c r="AA666" s="226" t="s">
        <v>20</v>
      </c>
      <c r="AB666" s="226"/>
      <c r="AC666" s="226"/>
      <c r="AD666" s="226"/>
    </row>
    <row r="667" spans="2:41" x14ac:dyDescent="0.25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 x14ac:dyDescent="0.25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 x14ac:dyDescent="0.4">
      <c r="B672" s="227" t="str">
        <f>IF(C671&lt;0,"NO PAGAR","COBRAR")</f>
        <v>COBRAR</v>
      </c>
      <c r="C672" s="227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27" t="str">
        <f>IF(Y671&lt;0,"NO PAGAR","COBRAR")</f>
        <v>COBRAR</v>
      </c>
      <c r="Y672" s="227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219" t="s">
        <v>9</v>
      </c>
      <c r="C673" s="22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219" t="s">
        <v>9</v>
      </c>
      <c r="Y673" s="22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17</v>
      </c>
      <c r="C682" s="10"/>
      <c r="E682" s="221" t="s">
        <v>7</v>
      </c>
      <c r="F682" s="222"/>
      <c r="G682" s="223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21" t="s">
        <v>7</v>
      </c>
      <c r="AB682" s="222"/>
      <c r="AC682" s="223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 x14ac:dyDescent="0.25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 x14ac:dyDescent="0.25">
      <c r="B684" s="12"/>
      <c r="C684" s="10"/>
      <c r="N684" s="221" t="s">
        <v>7</v>
      </c>
      <c r="O684" s="222"/>
      <c r="P684" s="222"/>
      <c r="Q684" s="223"/>
      <c r="R684" s="18">
        <f>SUM(R668:R683)</f>
        <v>0</v>
      </c>
      <c r="S684" s="3"/>
      <c r="V684" s="17"/>
      <c r="X684" s="12"/>
      <c r="Y684" s="10"/>
      <c r="AJ684" s="221" t="s">
        <v>7</v>
      </c>
      <c r="AK684" s="222"/>
      <c r="AL684" s="222"/>
      <c r="AM684" s="223"/>
      <c r="AN684" s="18">
        <f>SUM(AN668:AN683)</f>
        <v>0</v>
      </c>
      <c r="AO684" s="3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E687" s="14"/>
      <c r="V687" s="17"/>
      <c r="X687" s="12"/>
      <c r="Y687" s="10"/>
      <c r="AA687" s="14"/>
    </row>
    <row r="688" spans="2:41" x14ac:dyDescent="0.25">
      <c r="B688" s="12"/>
      <c r="C688" s="10"/>
      <c r="V688" s="17"/>
      <c r="X688" s="12"/>
      <c r="Y688" s="10"/>
    </row>
    <row r="689" spans="1:43" x14ac:dyDescent="0.25">
      <c r="B689" s="12"/>
      <c r="C689" s="10"/>
      <c r="V689" s="17"/>
      <c r="X689" s="12"/>
      <c r="Y689" s="10"/>
    </row>
    <row r="690" spans="1:43" x14ac:dyDescent="0.25">
      <c r="B690" s="12"/>
      <c r="C690" s="10"/>
      <c r="V690" s="17"/>
      <c r="X690" s="12"/>
      <c r="Y690" s="10"/>
    </row>
    <row r="691" spans="1:43" x14ac:dyDescent="0.25">
      <c r="B691" s="12"/>
      <c r="C691" s="10"/>
      <c r="V691" s="17"/>
      <c r="X691" s="12"/>
      <c r="Y691" s="10"/>
    </row>
    <row r="692" spans="1:43" x14ac:dyDescent="0.25">
      <c r="B692" s="11"/>
      <c r="C692" s="10"/>
      <c r="V692" s="17"/>
      <c r="X692" s="11"/>
      <c r="Y692" s="10"/>
    </row>
    <row r="693" spans="1:43" x14ac:dyDescent="0.25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 x14ac:dyDescent="0.25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 x14ac:dyDescent="0.25">
      <c r="E695" s="1" t="s">
        <v>19</v>
      </c>
      <c r="V695" s="17"/>
      <c r="AA695" s="1" t="s">
        <v>19</v>
      </c>
    </row>
    <row r="696" spans="1:43" x14ac:dyDescent="0.25">
      <c r="V696" s="17"/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 x14ac:dyDescent="0.25">
      <c r="V705" s="17"/>
    </row>
    <row r="706" spans="2:41" x14ac:dyDescent="0.25">
      <c r="H706" s="225" t="s">
        <v>30</v>
      </c>
      <c r="I706" s="225"/>
      <c r="J706" s="225"/>
      <c r="V706" s="17"/>
      <c r="AA706" s="225" t="s">
        <v>31</v>
      </c>
      <c r="AB706" s="225"/>
      <c r="AC706" s="225"/>
    </row>
    <row r="707" spans="2:41" x14ac:dyDescent="0.25">
      <c r="H707" s="225"/>
      <c r="I707" s="225"/>
      <c r="J707" s="225"/>
      <c r="V707" s="17"/>
      <c r="AA707" s="225"/>
      <c r="AB707" s="225"/>
      <c r="AC707" s="225"/>
    </row>
    <row r="708" spans="2:41" x14ac:dyDescent="0.25">
      <c r="V708" s="17"/>
    </row>
    <row r="709" spans="2:41" x14ac:dyDescent="0.25">
      <c r="V709" s="17"/>
    </row>
    <row r="710" spans="2:41" ht="23.25" x14ac:dyDescent="0.35">
      <c r="B710" s="24" t="s">
        <v>68</v>
      </c>
      <c r="V710" s="17"/>
      <c r="X710" s="22" t="s">
        <v>68</v>
      </c>
    </row>
    <row r="711" spans="2:41" ht="23.25" x14ac:dyDescent="0.35">
      <c r="B711" s="23" t="s">
        <v>32</v>
      </c>
      <c r="C711" s="20">
        <f>IF(X666="PAGADO",0,C671)</f>
        <v>0</v>
      </c>
      <c r="E711" s="226" t="s">
        <v>20</v>
      </c>
      <c r="F711" s="226"/>
      <c r="G711" s="226"/>
      <c r="H711" s="226"/>
      <c r="V711" s="17"/>
      <c r="X711" s="23" t="s">
        <v>32</v>
      </c>
      <c r="Y711" s="20">
        <f>IF(B1511="PAGADO",0,C716)</f>
        <v>0</v>
      </c>
      <c r="AA711" s="226" t="s">
        <v>20</v>
      </c>
      <c r="AB711" s="226"/>
      <c r="AC711" s="226"/>
      <c r="AD711" s="226"/>
    </row>
    <row r="712" spans="2:41" x14ac:dyDescent="0.25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 x14ac:dyDescent="0.25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 x14ac:dyDescent="0.3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28" t="str">
        <f>IF(Y716&lt;0,"NO PAGAR","COBRAR'")</f>
        <v>COBRAR'</v>
      </c>
      <c r="Y717" s="228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 x14ac:dyDescent="0.35">
      <c r="B718" s="228" t="str">
        <f>IF(C716&lt;0,"NO PAGAR","COBRAR'")</f>
        <v>COBRAR'</v>
      </c>
      <c r="C718" s="228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219" t="s">
        <v>9</v>
      </c>
      <c r="C719" s="22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219" t="s">
        <v>9</v>
      </c>
      <c r="Y719" s="22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16</v>
      </c>
      <c r="C727" s="10"/>
      <c r="E727" s="221" t="s">
        <v>7</v>
      </c>
      <c r="F727" s="222"/>
      <c r="G727" s="223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21" t="s">
        <v>7</v>
      </c>
      <c r="AB727" s="222"/>
      <c r="AC727" s="223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 x14ac:dyDescent="0.25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 x14ac:dyDescent="0.25">
      <c r="B729" s="12"/>
      <c r="C729" s="10"/>
      <c r="N729" s="221" t="s">
        <v>7</v>
      </c>
      <c r="O729" s="222"/>
      <c r="P729" s="222"/>
      <c r="Q729" s="223"/>
      <c r="R729" s="18">
        <f>SUM(R713:R728)</f>
        <v>0</v>
      </c>
      <c r="S729" s="3"/>
      <c r="V729" s="17"/>
      <c r="X729" s="12"/>
      <c r="Y729" s="10"/>
      <c r="AJ729" s="221" t="s">
        <v>7</v>
      </c>
      <c r="AK729" s="222"/>
      <c r="AL729" s="222"/>
      <c r="AM729" s="223"/>
      <c r="AN729" s="18">
        <f>SUM(AN713:AN728)</f>
        <v>0</v>
      </c>
      <c r="AO729" s="3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E732" s="14"/>
      <c r="V732" s="17"/>
      <c r="X732" s="12"/>
      <c r="Y732" s="10"/>
      <c r="AA732" s="14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1"/>
      <c r="C738" s="10"/>
      <c r="V738" s="17"/>
      <c r="X738" s="11"/>
      <c r="Y738" s="10"/>
    </row>
    <row r="739" spans="2:27" x14ac:dyDescent="0.25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 x14ac:dyDescent="0.25">
      <c r="E740" s="1" t="s">
        <v>19</v>
      </c>
      <c r="V740" s="17"/>
      <c r="AA740" s="1" t="s">
        <v>19</v>
      </c>
    </row>
    <row r="741" spans="2:27" x14ac:dyDescent="0.25">
      <c r="V741" s="17"/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  <c r="AC753" s="224" t="s">
        <v>29</v>
      </c>
      <c r="AD753" s="224"/>
      <c r="AE753" s="224"/>
    </row>
    <row r="754" spans="2:41" x14ac:dyDescent="0.25">
      <c r="H754" s="225" t="s">
        <v>28</v>
      </c>
      <c r="I754" s="225"/>
      <c r="J754" s="225"/>
      <c r="V754" s="17"/>
      <c r="AC754" s="224"/>
      <c r="AD754" s="224"/>
      <c r="AE754" s="224"/>
    </row>
    <row r="755" spans="2:41" x14ac:dyDescent="0.25">
      <c r="H755" s="225"/>
      <c r="I755" s="225"/>
      <c r="J755" s="225"/>
      <c r="V755" s="17"/>
      <c r="AC755" s="224"/>
      <c r="AD755" s="224"/>
      <c r="AE755" s="224"/>
    </row>
    <row r="756" spans="2:41" x14ac:dyDescent="0.25">
      <c r="V756" s="17"/>
    </row>
    <row r="757" spans="2:41" x14ac:dyDescent="0.25">
      <c r="V757" s="17"/>
    </row>
    <row r="758" spans="2:41" ht="23.25" x14ac:dyDescent="0.35">
      <c r="B758" s="22" t="s">
        <v>69</v>
      </c>
      <c r="V758" s="17"/>
      <c r="X758" s="22" t="s">
        <v>69</v>
      </c>
    </row>
    <row r="759" spans="2:41" ht="23.25" x14ac:dyDescent="0.35">
      <c r="B759" s="23" t="s">
        <v>32</v>
      </c>
      <c r="C759" s="20">
        <f>IF(X711="PAGADO",0,Y716)</f>
        <v>0</v>
      </c>
      <c r="E759" s="226" t="s">
        <v>20</v>
      </c>
      <c r="F759" s="226"/>
      <c r="G759" s="226"/>
      <c r="H759" s="226"/>
      <c r="V759" s="17"/>
      <c r="X759" s="23" t="s">
        <v>32</v>
      </c>
      <c r="Y759" s="20">
        <f>IF(B759="PAGADO",0,C764)</f>
        <v>0</v>
      </c>
      <c r="AA759" s="226" t="s">
        <v>20</v>
      </c>
      <c r="AB759" s="226"/>
      <c r="AC759" s="226"/>
      <c r="AD759" s="226"/>
    </row>
    <row r="760" spans="2:41" x14ac:dyDescent="0.25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 x14ac:dyDescent="0.25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 x14ac:dyDescent="0.4">
      <c r="B765" s="227" t="str">
        <f>IF(C764&lt;0,"NO PAGAR","COBRAR")</f>
        <v>COBRAR</v>
      </c>
      <c r="C765" s="227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27" t="str">
        <f>IF(Y764&lt;0,"NO PAGAR","COBRAR")</f>
        <v>COBRAR</v>
      </c>
      <c r="Y765" s="227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219" t="s">
        <v>9</v>
      </c>
      <c r="C766" s="22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19" t="s">
        <v>9</v>
      </c>
      <c r="Y766" s="22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17</v>
      </c>
      <c r="C775" s="10"/>
      <c r="E775" s="221" t="s">
        <v>7</v>
      </c>
      <c r="F775" s="222"/>
      <c r="G775" s="223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21" t="s">
        <v>7</v>
      </c>
      <c r="AB775" s="222"/>
      <c r="AC775" s="223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N777" s="221" t="s">
        <v>7</v>
      </c>
      <c r="O777" s="222"/>
      <c r="P777" s="222"/>
      <c r="Q777" s="223"/>
      <c r="R777" s="18">
        <f>SUM(R761:R776)</f>
        <v>0</v>
      </c>
      <c r="S777" s="3"/>
      <c r="V777" s="17"/>
      <c r="X777" s="12"/>
      <c r="Y777" s="10"/>
      <c r="AJ777" s="221" t="s">
        <v>7</v>
      </c>
      <c r="AK777" s="222"/>
      <c r="AL777" s="222"/>
      <c r="AM777" s="223"/>
      <c r="AN777" s="18">
        <f>SUM(AN761:AN776)</f>
        <v>0</v>
      </c>
      <c r="AO777" s="3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E780" s="14"/>
      <c r="V780" s="17"/>
      <c r="X780" s="12"/>
      <c r="Y780" s="10"/>
      <c r="AA780" s="14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1"/>
      <c r="C785" s="10"/>
      <c r="V785" s="17"/>
      <c r="X785" s="11"/>
      <c r="Y785" s="10"/>
    </row>
    <row r="786" spans="1:43" x14ac:dyDescent="0.25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 x14ac:dyDescent="0.25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 x14ac:dyDescent="0.25">
      <c r="E788" s="1" t="s">
        <v>19</v>
      </c>
      <c r="V788" s="17"/>
      <c r="AA788" s="1" t="s">
        <v>19</v>
      </c>
    </row>
    <row r="789" spans="1:43" x14ac:dyDescent="0.25">
      <c r="V789" s="17"/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V798" s="17"/>
    </row>
    <row r="799" spans="1:43" x14ac:dyDescent="0.25">
      <c r="H799" s="225" t="s">
        <v>30</v>
      </c>
      <c r="I799" s="225"/>
      <c r="J799" s="225"/>
      <c r="V799" s="17"/>
      <c r="AA799" s="225" t="s">
        <v>31</v>
      </c>
      <c r="AB799" s="225"/>
      <c r="AC799" s="225"/>
    </row>
    <row r="800" spans="1:43" x14ac:dyDescent="0.25">
      <c r="H800" s="225"/>
      <c r="I800" s="225"/>
      <c r="J800" s="225"/>
      <c r="V800" s="17"/>
      <c r="AA800" s="225"/>
      <c r="AB800" s="225"/>
      <c r="AC800" s="225"/>
    </row>
    <row r="801" spans="2:41" x14ac:dyDescent="0.25">
      <c r="V801" s="17"/>
    </row>
    <row r="802" spans="2:41" x14ac:dyDescent="0.25">
      <c r="V802" s="17"/>
    </row>
    <row r="803" spans="2:41" ht="23.25" x14ac:dyDescent="0.35">
      <c r="B803" s="24" t="s">
        <v>69</v>
      </c>
      <c r="V803" s="17"/>
      <c r="X803" s="22" t="s">
        <v>69</v>
      </c>
    </row>
    <row r="804" spans="2:41" ht="23.25" x14ac:dyDescent="0.35">
      <c r="B804" s="23" t="s">
        <v>32</v>
      </c>
      <c r="C804" s="20">
        <f>IF(X759="PAGADO",0,C764)</f>
        <v>0</v>
      </c>
      <c r="E804" s="226" t="s">
        <v>20</v>
      </c>
      <c r="F804" s="226"/>
      <c r="G804" s="226"/>
      <c r="H804" s="226"/>
      <c r="V804" s="17"/>
      <c r="X804" s="23" t="s">
        <v>32</v>
      </c>
      <c r="Y804" s="20">
        <f>IF(B1604="PAGADO",0,C809)</f>
        <v>0</v>
      </c>
      <c r="AA804" s="226" t="s">
        <v>20</v>
      </c>
      <c r="AB804" s="226"/>
      <c r="AC804" s="226"/>
      <c r="AD804" s="226"/>
    </row>
    <row r="805" spans="2:41" x14ac:dyDescent="0.25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 x14ac:dyDescent="0.25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 x14ac:dyDescent="0.3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28" t="str">
        <f>IF(Y809&lt;0,"NO PAGAR","COBRAR'")</f>
        <v>COBRAR'</v>
      </c>
      <c r="Y810" s="228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228" t="str">
        <f>IF(C809&lt;0,"NO PAGAR","COBRAR'")</f>
        <v>COBRAR'</v>
      </c>
      <c r="C811" s="228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219" t="s">
        <v>9</v>
      </c>
      <c r="C812" s="22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19" t="s">
        <v>9</v>
      </c>
      <c r="Y812" s="22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16</v>
      </c>
      <c r="C820" s="10"/>
      <c r="E820" s="221" t="s">
        <v>7</v>
      </c>
      <c r="F820" s="222"/>
      <c r="G820" s="223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21" t="s">
        <v>7</v>
      </c>
      <c r="AB820" s="222"/>
      <c r="AC820" s="223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 x14ac:dyDescent="0.25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 x14ac:dyDescent="0.25">
      <c r="B822" s="12"/>
      <c r="C822" s="10"/>
      <c r="N822" s="221" t="s">
        <v>7</v>
      </c>
      <c r="O822" s="222"/>
      <c r="P822" s="222"/>
      <c r="Q822" s="223"/>
      <c r="R822" s="18">
        <f>SUM(R806:R821)</f>
        <v>0</v>
      </c>
      <c r="S822" s="3"/>
      <c r="V822" s="17"/>
      <c r="X822" s="12"/>
      <c r="Y822" s="10"/>
      <c r="AJ822" s="221" t="s">
        <v>7</v>
      </c>
      <c r="AK822" s="222"/>
      <c r="AL822" s="222"/>
      <c r="AM822" s="223"/>
      <c r="AN822" s="18">
        <f>SUM(AN806:AN821)</f>
        <v>0</v>
      </c>
      <c r="AO822" s="3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E825" s="14"/>
      <c r="V825" s="17"/>
      <c r="X825" s="12"/>
      <c r="Y825" s="10"/>
      <c r="AA825" s="14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1"/>
      <c r="C831" s="10"/>
      <c r="V831" s="17"/>
      <c r="X831" s="11"/>
      <c r="Y831" s="10"/>
    </row>
    <row r="832" spans="2:41" x14ac:dyDescent="0.25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 x14ac:dyDescent="0.25">
      <c r="E833" s="1" t="s">
        <v>19</v>
      </c>
      <c r="V833" s="17"/>
      <c r="AA833" s="1" t="s">
        <v>19</v>
      </c>
    </row>
    <row r="834" spans="5:31" x14ac:dyDescent="0.25">
      <c r="V834" s="17"/>
    </row>
    <row r="835" spans="5:31" x14ac:dyDescent="0.25">
      <c r="V835" s="17"/>
    </row>
    <row r="836" spans="5:31" x14ac:dyDescent="0.25">
      <c r="V836" s="17"/>
    </row>
    <row r="837" spans="5:31" x14ac:dyDescent="0.25">
      <c r="V837" s="17"/>
    </row>
    <row r="838" spans="5:31" x14ac:dyDescent="0.25">
      <c r="V838" s="17"/>
    </row>
    <row r="839" spans="5:31" x14ac:dyDescent="0.25">
      <c r="V839" s="17"/>
    </row>
    <row r="840" spans="5:31" x14ac:dyDescent="0.25">
      <c r="V840" s="17"/>
    </row>
    <row r="841" spans="5:31" x14ac:dyDescent="0.25">
      <c r="V841" s="17"/>
    </row>
    <row r="842" spans="5:31" x14ac:dyDescent="0.25">
      <c r="V842" s="17"/>
    </row>
    <row r="843" spans="5:31" x14ac:dyDescent="0.25">
      <c r="V843" s="17"/>
    </row>
    <row r="844" spans="5:31" x14ac:dyDescent="0.25">
      <c r="V844" s="17"/>
    </row>
    <row r="845" spans="5:31" x14ac:dyDescent="0.25">
      <c r="V845" s="17"/>
    </row>
    <row r="846" spans="5:31" x14ac:dyDescent="0.25">
      <c r="V846" s="17"/>
      <c r="AC846" s="224" t="s">
        <v>29</v>
      </c>
      <c r="AD846" s="224"/>
      <c r="AE846" s="224"/>
    </row>
    <row r="847" spans="5:31" x14ac:dyDescent="0.25">
      <c r="H847" s="225" t="s">
        <v>28</v>
      </c>
      <c r="I847" s="225"/>
      <c r="J847" s="225"/>
      <c r="V847" s="17"/>
      <c r="AC847" s="224"/>
      <c r="AD847" s="224"/>
      <c r="AE847" s="224"/>
    </row>
    <row r="848" spans="5:31" x14ac:dyDescent="0.25">
      <c r="H848" s="225"/>
      <c r="I848" s="225"/>
      <c r="J848" s="225"/>
      <c r="V848" s="17"/>
      <c r="AC848" s="224"/>
      <c r="AD848" s="224"/>
      <c r="AE848" s="224"/>
    </row>
    <row r="849" spans="2:41" x14ac:dyDescent="0.25">
      <c r="V849" s="17"/>
    </row>
    <row r="850" spans="2:41" x14ac:dyDescent="0.25">
      <c r="V850" s="17"/>
    </row>
    <row r="851" spans="2:41" ht="23.25" x14ac:dyDescent="0.35">
      <c r="B851" s="22" t="s">
        <v>70</v>
      </c>
      <c r="V851" s="17"/>
      <c r="X851" s="22" t="s">
        <v>70</v>
      </c>
    </row>
    <row r="852" spans="2:41" ht="23.25" x14ac:dyDescent="0.35">
      <c r="B852" s="23" t="s">
        <v>32</v>
      </c>
      <c r="C852" s="20">
        <f>IF(X804="PAGADO",0,Y809)</f>
        <v>0</v>
      </c>
      <c r="E852" s="226" t="s">
        <v>20</v>
      </c>
      <c r="F852" s="226"/>
      <c r="G852" s="226"/>
      <c r="H852" s="226"/>
      <c r="V852" s="17"/>
      <c r="X852" s="23" t="s">
        <v>32</v>
      </c>
      <c r="Y852" s="20">
        <f>IF(B852="PAGADO",0,C857)</f>
        <v>0</v>
      </c>
      <c r="AA852" s="226" t="s">
        <v>20</v>
      </c>
      <c r="AB852" s="226"/>
      <c r="AC852" s="226"/>
      <c r="AD852" s="226"/>
    </row>
    <row r="853" spans="2:41" x14ac:dyDescent="0.25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 x14ac:dyDescent="0.4">
      <c r="B858" s="227" t="str">
        <f>IF(C857&lt;0,"NO PAGAR","COBRAR")</f>
        <v>COBRAR</v>
      </c>
      <c r="C858" s="22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27" t="str">
        <f>IF(Y857&lt;0,"NO PAGAR","COBRAR")</f>
        <v>COBRAR</v>
      </c>
      <c r="Y858" s="227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219" t="s">
        <v>9</v>
      </c>
      <c r="C859" s="22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19" t="s">
        <v>9</v>
      </c>
      <c r="Y859" s="22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17</v>
      </c>
      <c r="C868" s="10"/>
      <c r="E868" s="221" t="s">
        <v>7</v>
      </c>
      <c r="F868" s="222"/>
      <c r="G868" s="223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21" t="s">
        <v>7</v>
      </c>
      <c r="AB868" s="222"/>
      <c r="AC868" s="223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 x14ac:dyDescent="0.25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221" t="s">
        <v>7</v>
      </c>
      <c r="O870" s="222"/>
      <c r="P870" s="222"/>
      <c r="Q870" s="223"/>
      <c r="R870" s="18">
        <f>SUM(R854:R869)</f>
        <v>0</v>
      </c>
      <c r="S870" s="3"/>
      <c r="V870" s="17"/>
      <c r="X870" s="12"/>
      <c r="Y870" s="10"/>
      <c r="AJ870" s="221" t="s">
        <v>7</v>
      </c>
      <c r="AK870" s="222"/>
      <c r="AL870" s="222"/>
      <c r="AM870" s="223"/>
      <c r="AN870" s="18">
        <f>SUM(AN854:AN869)</f>
        <v>0</v>
      </c>
      <c r="AO870" s="3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E873" s="14"/>
      <c r="V873" s="17"/>
      <c r="X873" s="12"/>
      <c r="Y873" s="10"/>
      <c r="AA873" s="14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1"/>
      <c r="C878" s="10"/>
      <c r="V878" s="17"/>
      <c r="X878" s="11"/>
      <c r="Y878" s="10"/>
    </row>
    <row r="879" spans="2:41" x14ac:dyDescent="0.25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 x14ac:dyDescent="0.25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 x14ac:dyDescent="0.25">
      <c r="E881" s="1" t="s">
        <v>19</v>
      </c>
      <c r="V881" s="17"/>
      <c r="AA881" s="1" t="s">
        <v>19</v>
      </c>
    </row>
    <row r="882" spans="1:43" x14ac:dyDescent="0.25">
      <c r="V882" s="17"/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V891" s="17"/>
    </row>
    <row r="892" spans="1:43" x14ac:dyDescent="0.25">
      <c r="H892" s="225" t="s">
        <v>30</v>
      </c>
      <c r="I892" s="225"/>
      <c r="J892" s="225"/>
      <c r="V892" s="17"/>
      <c r="AA892" s="225" t="s">
        <v>31</v>
      </c>
      <c r="AB892" s="225"/>
      <c r="AC892" s="225"/>
    </row>
    <row r="893" spans="1:43" x14ac:dyDescent="0.25">
      <c r="H893" s="225"/>
      <c r="I893" s="225"/>
      <c r="J893" s="225"/>
      <c r="V893" s="17"/>
      <c r="AA893" s="225"/>
      <c r="AB893" s="225"/>
      <c r="AC893" s="225"/>
    </row>
    <row r="894" spans="1:43" x14ac:dyDescent="0.25">
      <c r="V894" s="17"/>
    </row>
    <row r="895" spans="1:43" x14ac:dyDescent="0.25">
      <c r="V895" s="17"/>
    </row>
    <row r="896" spans="1:43" ht="23.25" x14ac:dyDescent="0.35">
      <c r="B896" s="24" t="s">
        <v>70</v>
      </c>
      <c r="V896" s="17"/>
      <c r="X896" s="22" t="s">
        <v>70</v>
      </c>
    </row>
    <row r="897" spans="2:41" ht="23.25" x14ac:dyDescent="0.35">
      <c r="B897" s="23" t="s">
        <v>32</v>
      </c>
      <c r="C897" s="20">
        <f>IF(X852="PAGADO",0,C857)</f>
        <v>0</v>
      </c>
      <c r="E897" s="226" t="s">
        <v>20</v>
      </c>
      <c r="F897" s="226"/>
      <c r="G897" s="226"/>
      <c r="H897" s="226"/>
      <c r="V897" s="17"/>
      <c r="X897" s="23" t="s">
        <v>32</v>
      </c>
      <c r="Y897" s="20">
        <f>IF(B1697="PAGADO",0,C902)</f>
        <v>0</v>
      </c>
      <c r="AA897" s="226" t="s">
        <v>20</v>
      </c>
      <c r="AB897" s="226"/>
      <c r="AC897" s="226"/>
      <c r="AD897" s="226"/>
    </row>
    <row r="898" spans="2:41" x14ac:dyDescent="0.25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 x14ac:dyDescent="0.25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 x14ac:dyDescent="0.3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28" t="str">
        <f>IF(Y902&lt;0,"NO PAGAR","COBRAR'")</f>
        <v>COBRAR'</v>
      </c>
      <c r="Y903" s="228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228" t="str">
        <f>IF(C902&lt;0,"NO PAGAR","COBRAR'")</f>
        <v>COBRAR'</v>
      </c>
      <c r="C904" s="228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219" t="s">
        <v>9</v>
      </c>
      <c r="C905" s="2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9" t="s">
        <v>9</v>
      </c>
      <c r="Y905" s="2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221" t="s">
        <v>7</v>
      </c>
      <c r="F913" s="222"/>
      <c r="G913" s="223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21" t="s">
        <v>7</v>
      </c>
      <c r="AB913" s="222"/>
      <c r="AC913" s="223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 x14ac:dyDescent="0.25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N915" s="221" t="s">
        <v>7</v>
      </c>
      <c r="O915" s="222"/>
      <c r="P915" s="222"/>
      <c r="Q915" s="223"/>
      <c r="R915" s="18">
        <f>SUM(R899:R914)</f>
        <v>0</v>
      </c>
      <c r="S915" s="3"/>
      <c r="V915" s="17"/>
      <c r="X915" s="12"/>
      <c r="Y915" s="10"/>
      <c r="AJ915" s="221" t="s">
        <v>7</v>
      </c>
      <c r="AK915" s="222"/>
      <c r="AL915" s="222"/>
      <c r="AM915" s="223"/>
      <c r="AN915" s="18">
        <f>SUM(AN899:AN914)</f>
        <v>0</v>
      </c>
      <c r="AO915" s="3"/>
    </row>
    <row r="916" spans="2:41" x14ac:dyDescent="0.25">
      <c r="B916" s="12"/>
      <c r="C916" s="10"/>
      <c r="V916" s="17"/>
      <c r="X916" s="12"/>
      <c r="Y916" s="10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E918" s="14"/>
      <c r="V918" s="17"/>
      <c r="X918" s="12"/>
      <c r="Y918" s="10"/>
      <c r="AA918" s="14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 x14ac:dyDescent="0.25">
      <c r="E926" s="1" t="s">
        <v>19</v>
      </c>
      <c r="V926" s="17"/>
      <c r="AA926" s="1" t="s">
        <v>19</v>
      </c>
    </row>
    <row r="927" spans="2:41" x14ac:dyDescent="0.25">
      <c r="V927" s="17"/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  <c r="AC940" s="224" t="s">
        <v>29</v>
      </c>
      <c r="AD940" s="224"/>
      <c r="AE940" s="224"/>
    </row>
    <row r="941" spans="8:31" x14ac:dyDescent="0.25">
      <c r="H941" s="225" t="s">
        <v>28</v>
      </c>
      <c r="I941" s="225"/>
      <c r="J941" s="225"/>
      <c r="V941" s="17"/>
      <c r="AC941" s="224"/>
      <c r="AD941" s="224"/>
      <c r="AE941" s="224"/>
    </row>
    <row r="942" spans="8:31" x14ac:dyDescent="0.25">
      <c r="H942" s="225"/>
      <c r="I942" s="225"/>
      <c r="J942" s="225"/>
      <c r="V942" s="17"/>
      <c r="AC942" s="224"/>
      <c r="AD942" s="224"/>
      <c r="AE942" s="224"/>
    </row>
    <row r="943" spans="8:31" x14ac:dyDescent="0.25">
      <c r="V943" s="17"/>
    </row>
    <row r="944" spans="8:31" x14ac:dyDescent="0.25">
      <c r="V944" s="17"/>
    </row>
    <row r="945" spans="2:41" ht="23.25" x14ac:dyDescent="0.35">
      <c r="B945" s="22" t="s">
        <v>71</v>
      </c>
      <c r="V945" s="17"/>
      <c r="X945" s="22" t="s">
        <v>71</v>
      </c>
    </row>
    <row r="946" spans="2:41" ht="23.25" x14ac:dyDescent="0.35">
      <c r="B946" s="23" t="s">
        <v>32</v>
      </c>
      <c r="C946" s="20">
        <f>IF(X897="PAGADO",0,Y902)</f>
        <v>0</v>
      </c>
      <c r="E946" s="226" t="s">
        <v>20</v>
      </c>
      <c r="F946" s="226"/>
      <c r="G946" s="226"/>
      <c r="H946" s="226"/>
      <c r="V946" s="17"/>
      <c r="X946" s="23" t="s">
        <v>32</v>
      </c>
      <c r="Y946" s="20">
        <f>IF(B946="PAGADO",0,C951)</f>
        <v>0</v>
      </c>
      <c r="AA946" s="226" t="s">
        <v>20</v>
      </c>
      <c r="AB946" s="226"/>
      <c r="AC946" s="226"/>
      <c r="AD946" s="226"/>
    </row>
    <row r="947" spans="2:41" x14ac:dyDescent="0.25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 x14ac:dyDescent="0.25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 x14ac:dyDescent="0.4">
      <c r="B952" s="227" t="str">
        <f>IF(C951&lt;0,"NO PAGAR","COBRAR")</f>
        <v>COBRAR</v>
      </c>
      <c r="C952" s="227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27" t="str">
        <f>IF(Y951&lt;0,"NO PAGAR","COBRAR")</f>
        <v>COBRAR</v>
      </c>
      <c r="Y952" s="227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219" t="s">
        <v>9</v>
      </c>
      <c r="C953" s="22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19" t="s">
        <v>9</v>
      </c>
      <c r="Y953" s="22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17</v>
      </c>
      <c r="C962" s="10"/>
      <c r="E962" s="221" t="s">
        <v>7</v>
      </c>
      <c r="F962" s="222"/>
      <c r="G962" s="223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21" t="s">
        <v>7</v>
      </c>
      <c r="AB962" s="222"/>
      <c r="AC962" s="223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 x14ac:dyDescent="0.25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N964" s="221" t="s">
        <v>7</v>
      </c>
      <c r="O964" s="222"/>
      <c r="P964" s="222"/>
      <c r="Q964" s="223"/>
      <c r="R964" s="18">
        <f>SUM(R948:R963)</f>
        <v>0</v>
      </c>
      <c r="S964" s="3"/>
      <c r="V964" s="17"/>
      <c r="X964" s="12"/>
      <c r="Y964" s="10"/>
      <c r="AJ964" s="221" t="s">
        <v>7</v>
      </c>
      <c r="AK964" s="222"/>
      <c r="AL964" s="222"/>
      <c r="AM964" s="223"/>
      <c r="AN964" s="18">
        <f>SUM(AN948:AN963)</f>
        <v>0</v>
      </c>
      <c r="AO964" s="3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E967" s="14"/>
      <c r="V967" s="17"/>
      <c r="X967" s="12"/>
      <c r="Y967" s="10"/>
      <c r="AA967" s="14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1"/>
      <c r="C972" s="10"/>
      <c r="V972" s="17"/>
      <c r="X972" s="11"/>
      <c r="Y972" s="10"/>
    </row>
    <row r="973" spans="2:41" x14ac:dyDescent="0.25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 x14ac:dyDescent="0.25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 x14ac:dyDescent="0.25">
      <c r="E975" s="1" t="s">
        <v>19</v>
      </c>
      <c r="V975" s="17"/>
      <c r="AA975" s="1" t="s">
        <v>19</v>
      </c>
    </row>
    <row r="976" spans="2:41" x14ac:dyDescent="0.25">
      <c r="V976" s="17"/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V985" s="17"/>
    </row>
    <row r="986" spans="1:43" x14ac:dyDescent="0.25">
      <c r="H986" s="225" t="s">
        <v>30</v>
      </c>
      <c r="I986" s="225"/>
      <c r="J986" s="225"/>
      <c r="V986" s="17"/>
      <c r="AA986" s="225" t="s">
        <v>31</v>
      </c>
      <c r="AB986" s="225"/>
      <c r="AC986" s="225"/>
    </row>
    <row r="987" spans="1:43" x14ac:dyDescent="0.25">
      <c r="H987" s="225"/>
      <c r="I987" s="225"/>
      <c r="J987" s="225"/>
      <c r="V987" s="17"/>
      <c r="AA987" s="225"/>
      <c r="AB987" s="225"/>
      <c r="AC987" s="225"/>
    </row>
    <row r="988" spans="1:43" x14ac:dyDescent="0.25">
      <c r="V988" s="17"/>
    </row>
    <row r="989" spans="1:43" x14ac:dyDescent="0.25">
      <c r="V989" s="17"/>
    </row>
    <row r="990" spans="1:43" ht="23.25" x14ac:dyDescent="0.35">
      <c r="B990" s="24" t="s">
        <v>73</v>
      </c>
      <c r="V990" s="17"/>
      <c r="X990" s="22" t="s">
        <v>71</v>
      </c>
    </row>
    <row r="991" spans="1:43" ht="23.25" x14ac:dyDescent="0.35">
      <c r="B991" s="23" t="s">
        <v>32</v>
      </c>
      <c r="C991" s="20">
        <f>IF(X946="PAGADO",0,C951)</f>
        <v>0</v>
      </c>
      <c r="E991" s="226" t="s">
        <v>20</v>
      </c>
      <c r="F991" s="226"/>
      <c r="G991" s="226"/>
      <c r="H991" s="226"/>
      <c r="V991" s="17"/>
      <c r="X991" s="23" t="s">
        <v>32</v>
      </c>
      <c r="Y991" s="20">
        <f>IF(B1791="PAGADO",0,C996)</f>
        <v>0</v>
      </c>
      <c r="AA991" s="226" t="s">
        <v>20</v>
      </c>
      <c r="AB991" s="226"/>
      <c r="AC991" s="226"/>
      <c r="AD991" s="226"/>
    </row>
    <row r="992" spans="1:43" x14ac:dyDescent="0.25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 x14ac:dyDescent="0.3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28" t="str">
        <f>IF(Y996&lt;0,"NO PAGAR","COBRAR'")</f>
        <v>COBRAR'</v>
      </c>
      <c r="Y997" s="228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228" t="str">
        <f>IF(C996&lt;0,"NO PAGAR","COBRAR'")</f>
        <v>COBRAR'</v>
      </c>
      <c r="C998" s="228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219" t="s">
        <v>9</v>
      </c>
      <c r="C999" s="22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219" t="s">
        <v>9</v>
      </c>
      <c r="Y999" s="22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16</v>
      </c>
      <c r="C1007" s="10"/>
      <c r="E1007" s="221" t="s">
        <v>7</v>
      </c>
      <c r="F1007" s="222"/>
      <c r="G1007" s="223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21" t="s">
        <v>7</v>
      </c>
      <c r="AB1007" s="222"/>
      <c r="AC1007" s="223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 x14ac:dyDescent="0.25">
      <c r="B1009" s="12"/>
      <c r="C1009" s="10"/>
      <c r="N1009" s="221" t="s">
        <v>7</v>
      </c>
      <c r="O1009" s="222"/>
      <c r="P1009" s="222"/>
      <c r="Q1009" s="223"/>
      <c r="R1009" s="18">
        <f>SUM(R993:R1008)</f>
        <v>0</v>
      </c>
      <c r="S1009" s="3"/>
      <c r="V1009" s="17"/>
      <c r="X1009" s="12"/>
      <c r="Y1009" s="10"/>
      <c r="AJ1009" s="221" t="s">
        <v>7</v>
      </c>
      <c r="AK1009" s="222"/>
      <c r="AL1009" s="222"/>
      <c r="AM1009" s="223"/>
      <c r="AN1009" s="18">
        <f>SUM(AN993:AN1008)</f>
        <v>0</v>
      </c>
      <c r="AO1009" s="3"/>
    </row>
    <row r="1010" spans="2:41" x14ac:dyDescent="0.25">
      <c r="B1010" s="12"/>
      <c r="C1010" s="10"/>
      <c r="V1010" s="17"/>
      <c r="X1010" s="12"/>
      <c r="Y1010" s="10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E1012" s="14"/>
      <c r="V1012" s="17"/>
      <c r="X1012" s="12"/>
      <c r="Y1012" s="10"/>
      <c r="AA1012" s="14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1"/>
      <c r="C1018" s="10"/>
      <c r="V1018" s="17"/>
      <c r="X1018" s="11"/>
      <c r="Y1018" s="10"/>
    </row>
    <row r="1019" spans="2:41" x14ac:dyDescent="0.25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 x14ac:dyDescent="0.25">
      <c r="E1020" s="1" t="s">
        <v>19</v>
      </c>
      <c r="V1020" s="17"/>
      <c r="AA1020" s="1" t="s">
        <v>19</v>
      </c>
    </row>
    <row r="1021" spans="2:41" x14ac:dyDescent="0.25">
      <c r="V1021" s="17"/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</row>
    <row r="1029" spans="2:41" x14ac:dyDescent="0.25">
      <c r="V1029" s="17"/>
    </row>
    <row r="1030" spans="2:41" x14ac:dyDescent="0.25">
      <c r="V1030" s="17"/>
    </row>
    <row r="1031" spans="2:41" x14ac:dyDescent="0.25">
      <c r="V1031" s="17"/>
    </row>
    <row r="1032" spans="2:41" x14ac:dyDescent="0.25">
      <c r="V1032" s="17"/>
    </row>
    <row r="1033" spans="2:41" x14ac:dyDescent="0.25">
      <c r="V1033" s="17"/>
      <c r="AC1033" s="224" t="s">
        <v>29</v>
      </c>
      <c r="AD1033" s="224"/>
      <c r="AE1033" s="224"/>
    </row>
    <row r="1034" spans="2:41" x14ac:dyDescent="0.25">
      <c r="H1034" s="225" t="s">
        <v>28</v>
      </c>
      <c r="I1034" s="225"/>
      <c r="J1034" s="225"/>
      <c r="V1034" s="17"/>
      <c r="AC1034" s="224"/>
      <c r="AD1034" s="224"/>
      <c r="AE1034" s="224"/>
    </row>
    <row r="1035" spans="2:41" x14ac:dyDescent="0.25">
      <c r="H1035" s="225"/>
      <c r="I1035" s="225"/>
      <c r="J1035" s="225"/>
      <c r="V1035" s="17"/>
      <c r="AC1035" s="224"/>
      <c r="AD1035" s="224"/>
      <c r="AE1035" s="224"/>
    </row>
    <row r="1036" spans="2:41" x14ac:dyDescent="0.25">
      <c r="V1036" s="17"/>
    </row>
    <row r="1037" spans="2:41" x14ac:dyDescent="0.25">
      <c r="V1037" s="17"/>
    </row>
    <row r="1038" spans="2:41" ht="23.25" x14ac:dyDescent="0.35">
      <c r="B1038" s="22" t="s">
        <v>72</v>
      </c>
      <c r="V1038" s="17"/>
      <c r="X1038" s="22" t="s">
        <v>74</v>
      </c>
    </row>
    <row r="1039" spans="2:41" ht="23.25" x14ac:dyDescent="0.35">
      <c r="B1039" s="23" t="s">
        <v>32</v>
      </c>
      <c r="C1039" s="20">
        <f>IF(X991="PAGADO",0,Y996)</f>
        <v>0</v>
      </c>
      <c r="E1039" s="226" t="s">
        <v>1725</v>
      </c>
      <c r="F1039" s="226"/>
      <c r="G1039" s="226"/>
      <c r="H1039" s="226"/>
      <c r="V1039" s="17"/>
      <c r="X1039" s="23" t="s">
        <v>32</v>
      </c>
      <c r="Y1039" s="20">
        <f>IF(B1039="PAGADO",0,C1044)</f>
        <v>170</v>
      </c>
      <c r="AA1039" s="226" t="s">
        <v>20</v>
      </c>
      <c r="AB1039" s="226"/>
      <c r="AC1039" s="226"/>
      <c r="AD1039" s="226"/>
    </row>
    <row r="1040" spans="2:41" x14ac:dyDescent="0.25">
      <c r="B1040" s="1" t="s">
        <v>0</v>
      </c>
      <c r="C1040" s="19">
        <f>H1055</f>
        <v>170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 x14ac:dyDescent="0.25">
      <c r="C1041" s="20"/>
      <c r="E1041" s="4">
        <v>45234</v>
      </c>
      <c r="F1041" s="3" t="s">
        <v>199</v>
      </c>
      <c r="G1041" s="3" t="s">
        <v>200</v>
      </c>
      <c r="H1041" s="5">
        <v>170</v>
      </c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" t="s">
        <v>24</v>
      </c>
      <c r="C1042" s="19">
        <f>IF(C1039&gt;0,C1039+C1040,C1040)</f>
        <v>170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170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6" t="s">
        <v>25</v>
      </c>
      <c r="C1044" s="21">
        <f>C1042-C1043</f>
        <v>170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170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 x14ac:dyDescent="0.4">
      <c r="B1045" s="227" t="str">
        <f>IF(C1044&lt;0,"NO PAGAR","COBRAR")</f>
        <v>COBRAR</v>
      </c>
      <c r="C1045" s="227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27" t="str">
        <f>IF(Y1044&lt;0,"NO PAGAR","COBRAR")</f>
        <v>COBRAR</v>
      </c>
      <c r="Y1045" s="227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219" t="s">
        <v>9</v>
      </c>
      <c r="C1046" s="22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19" t="s">
        <v>9</v>
      </c>
      <c r="Y1046" s="22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 t="b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17</v>
      </c>
      <c r="C1055" s="10"/>
      <c r="E1055" s="221" t="s">
        <v>7</v>
      </c>
      <c r="F1055" s="222"/>
      <c r="G1055" s="223"/>
      <c r="H1055" s="5">
        <f>SUM(H1041:H1054)</f>
        <v>170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21" t="s">
        <v>7</v>
      </c>
      <c r="AB1055" s="222"/>
      <c r="AC1055" s="223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 x14ac:dyDescent="0.25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N1057" s="221" t="s">
        <v>7</v>
      </c>
      <c r="O1057" s="222"/>
      <c r="P1057" s="222"/>
      <c r="Q1057" s="223"/>
      <c r="R1057" s="18">
        <f>SUM(R1041:R1056)</f>
        <v>0</v>
      </c>
      <c r="S1057" s="3"/>
      <c r="V1057" s="17"/>
      <c r="X1057" s="12"/>
      <c r="Y1057" s="10"/>
      <c r="AJ1057" s="221" t="s">
        <v>7</v>
      </c>
      <c r="AK1057" s="222"/>
      <c r="AL1057" s="222"/>
      <c r="AM1057" s="223"/>
      <c r="AN1057" s="18">
        <f>SUM(AN1041:AN1056)</f>
        <v>0</v>
      </c>
      <c r="AO1057" s="3"/>
    </row>
    <row r="1058" spans="2:41" x14ac:dyDescent="0.25">
      <c r="B1058" s="12"/>
      <c r="C1058" s="10"/>
      <c r="V1058" s="17"/>
      <c r="X1058" s="12"/>
      <c r="Y1058" s="10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E1060" s="14"/>
      <c r="V1060" s="17"/>
      <c r="X1060" s="12"/>
      <c r="Y1060" s="10"/>
      <c r="AA1060" s="14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1"/>
      <c r="C1065" s="10"/>
      <c r="V1065" s="17"/>
      <c r="X1065" s="11"/>
      <c r="Y1065" s="10"/>
    </row>
    <row r="1066" spans="2:41" x14ac:dyDescent="0.25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 x14ac:dyDescent="0.25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 x14ac:dyDescent="0.25">
      <c r="E1068" s="1" t="s">
        <v>19</v>
      </c>
      <c r="V1068" s="17"/>
      <c r="AA1068" s="1" t="s">
        <v>19</v>
      </c>
    </row>
    <row r="1069" spans="2:41" x14ac:dyDescent="0.25">
      <c r="V1069" s="17"/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V1078" s="17"/>
    </row>
    <row r="1079" spans="1:43" x14ac:dyDescent="0.25">
      <c r="H1079" s="225" t="s">
        <v>30</v>
      </c>
      <c r="I1079" s="225"/>
      <c r="J1079" s="225"/>
      <c r="V1079" s="17"/>
      <c r="AA1079" s="225" t="s">
        <v>31</v>
      </c>
      <c r="AB1079" s="225"/>
      <c r="AC1079" s="225"/>
    </row>
    <row r="1080" spans="1:43" x14ac:dyDescent="0.25">
      <c r="H1080" s="225"/>
      <c r="I1080" s="225"/>
      <c r="J1080" s="225"/>
      <c r="V1080" s="17"/>
      <c r="AA1080" s="225"/>
      <c r="AB1080" s="225"/>
      <c r="AC1080" s="225"/>
    </row>
    <row r="1081" spans="1:43" x14ac:dyDescent="0.25">
      <c r="V1081" s="17"/>
    </row>
    <row r="1082" spans="1:43" x14ac:dyDescent="0.25">
      <c r="V1082" s="17"/>
    </row>
    <row r="1083" spans="1:43" ht="23.25" x14ac:dyDescent="0.35">
      <c r="B1083" s="24" t="s">
        <v>72</v>
      </c>
      <c r="V1083" s="17"/>
      <c r="X1083" s="22" t="s">
        <v>72</v>
      </c>
    </row>
    <row r="1084" spans="1:43" ht="23.25" x14ac:dyDescent="0.35">
      <c r="B1084" s="23" t="s">
        <v>32</v>
      </c>
      <c r="C1084" s="20">
        <f>IF(X1039="PAGADO",0,C1044)</f>
        <v>170</v>
      </c>
      <c r="E1084" s="226" t="s">
        <v>20</v>
      </c>
      <c r="F1084" s="226"/>
      <c r="G1084" s="226"/>
      <c r="H1084" s="226"/>
      <c r="V1084" s="17"/>
      <c r="X1084" s="23" t="s">
        <v>32</v>
      </c>
      <c r="Y1084" s="20">
        <f>IF(B1884="PAGADO",0,C1089)</f>
        <v>170</v>
      </c>
      <c r="AA1084" s="226" t="s">
        <v>20</v>
      </c>
      <c r="AB1084" s="226"/>
      <c r="AC1084" s="226"/>
      <c r="AD1084" s="226"/>
    </row>
    <row r="1085" spans="1:43" x14ac:dyDescent="0.25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 x14ac:dyDescent="0.25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 x14ac:dyDescent="0.25">
      <c r="B1087" s="1" t="s">
        <v>24</v>
      </c>
      <c r="C1087" s="19">
        <f>IF(C1084&gt;0,C1084+C1085,C1085)</f>
        <v>170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170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6" t="s">
        <v>26</v>
      </c>
      <c r="C1089" s="21">
        <f>C1087-C1088</f>
        <v>170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170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 x14ac:dyDescent="0.3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28" t="str">
        <f>IF(Y1089&lt;0,"NO PAGAR","COBRAR'")</f>
        <v>COBRAR'</v>
      </c>
      <c r="Y1090" s="228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228" t="str">
        <f>IF(C1089&lt;0,"NO PAGAR","COBRAR'")</f>
        <v>COBRAR'</v>
      </c>
      <c r="C1091" s="228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219" t="s">
        <v>9</v>
      </c>
      <c r="C1092" s="22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219" t="s">
        <v>9</v>
      </c>
      <c r="Y1092" s="22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9" t="str">
        <f>IF(Y1044&lt;0,"SALDO ADELANTADO","SALDO A FAVOR '")</f>
        <v>SALDO A FAVOR '</v>
      </c>
      <c r="C1093" s="10" t="b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 t="b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16</v>
      </c>
      <c r="C1100" s="10"/>
      <c r="E1100" s="221" t="s">
        <v>7</v>
      </c>
      <c r="F1100" s="222"/>
      <c r="G1100" s="223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21" t="s">
        <v>7</v>
      </c>
      <c r="AB1100" s="222"/>
      <c r="AC1100" s="223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 x14ac:dyDescent="0.25">
      <c r="B1102" s="12"/>
      <c r="C1102" s="10"/>
      <c r="N1102" s="221" t="s">
        <v>7</v>
      </c>
      <c r="O1102" s="222"/>
      <c r="P1102" s="222"/>
      <c r="Q1102" s="223"/>
      <c r="R1102" s="18">
        <f>SUM(R1086:R1101)</f>
        <v>0</v>
      </c>
      <c r="S1102" s="3"/>
      <c r="V1102" s="17"/>
      <c r="X1102" s="12"/>
      <c r="Y1102" s="10"/>
      <c r="AJ1102" s="221" t="s">
        <v>7</v>
      </c>
      <c r="AK1102" s="222"/>
      <c r="AL1102" s="222"/>
      <c r="AM1102" s="223"/>
      <c r="AN1102" s="18">
        <f>SUM(AN1086:AN1101)</f>
        <v>0</v>
      </c>
      <c r="AO1102" s="3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E1105" s="14"/>
      <c r="V1105" s="17"/>
      <c r="X1105" s="12"/>
      <c r="Y1105" s="10"/>
      <c r="AA1105" s="14"/>
    </row>
    <row r="1106" spans="2:27" x14ac:dyDescent="0.25">
      <c r="B1106" s="12"/>
      <c r="C1106" s="10"/>
      <c r="V1106" s="17"/>
      <c r="X1106" s="12"/>
      <c r="Y1106" s="10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1"/>
      <c r="C1111" s="10"/>
      <c r="V1111" s="17"/>
      <c r="X1111" s="11"/>
      <c r="Y1111" s="10"/>
    </row>
    <row r="1112" spans="2:27" x14ac:dyDescent="0.25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 x14ac:dyDescent="0.25">
      <c r="E1113" s="1" t="s">
        <v>19</v>
      </c>
      <c r="V1113" s="17"/>
      <c r="AA1113" s="1" t="s">
        <v>19</v>
      </c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5"/>
  <sheetViews>
    <sheetView topLeftCell="U974" workbookViewId="0">
      <selection activeCell="Y1023" sqref="Y1023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4" max="4" width="8.5703125" customWidth="1"/>
    <col min="6" max="6" width="15.140625" customWidth="1"/>
    <col min="7" max="7" width="17.4257812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5" t="s">
        <v>28</v>
      </c>
      <c r="I3" s="225"/>
      <c r="J3" s="225"/>
      <c r="V3" s="17"/>
      <c r="AC3" s="224"/>
      <c r="AD3" s="224"/>
      <c r="AE3" s="224"/>
    </row>
    <row r="4" spans="2:41" x14ac:dyDescent="0.25">
      <c r="H4" s="225"/>
      <c r="I4" s="225"/>
      <c r="J4" s="225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6"/>
      <c r="F8" s="226"/>
      <c r="G8" s="226"/>
      <c r="H8" s="226"/>
      <c r="V8" s="17"/>
      <c r="X8" s="23" t="s">
        <v>156</v>
      </c>
      <c r="Y8" s="20">
        <f>IF(B8="PAGADO",0,C13)</f>
        <v>0</v>
      </c>
      <c r="AA8" s="226" t="s">
        <v>215</v>
      </c>
      <c r="AB8" s="226"/>
      <c r="AC8" s="226"/>
      <c r="AD8" s="226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COBRAR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COBRAR</v>
      </c>
      <c r="Y14" s="22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1" t="s">
        <v>7</v>
      </c>
      <c r="AB24" s="222"/>
      <c r="AC24" s="22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0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5" t="s">
        <v>30</v>
      </c>
      <c r="I48" s="225"/>
      <c r="J48" s="225"/>
      <c r="V48" s="17"/>
      <c r="AA48" s="225" t="s">
        <v>31</v>
      </c>
      <c r="AB48" s="225"/>
      <c r="AC48" s="225"/>
    </row>
    <row r="49" spans="2:41" x14ac:dyDescent="0.25">
      <c r="H49" s="225"/>
      <c r="I49" s="225"/>
      <c r="J49" s="225"/>
      <c r="V49" s="17"/>
      <c r="AA49" s="225"/>
      <c r="AB49" s="225"/>
      <c r="AC49" s="22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6" t="s">
        <v>202</v>
      </c>
      <c r="F53" s="226"/>
      <c r="G53" s="226"/>
      <c r="H53" s="226"/>
      <c r="V53" s="17"/>
      <c r="X53" s="23" t="s">
        <v>82</v>
      </c>
      <c r="Y53" s="20">
        <f>IF(B53="PAGADO",0,C58)</f>
        <v>0</v>
      </c>
      <c r="AA53" s="226" t="s">
        <v>259</v>
      </c>
      <c r="AB53" s="226"/>
      <c r="AC53" s="226"/>
      <c r="AD53" s="226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8" t="str">
        <f>IF(Y58&lt;0,"NO PAGAR","COBRAR'")</f>
        <v>COBRAR'</v>
      </c>
      <c r="Y59" s="22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8" t="str">
        <f>IF(C58&lt;0,"NO PAGAR","COBRAR'")</f>
        <v>COBRAR'</v>
      </c>
      <c r="C60" s="22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1" t="s">
        <v>7</v>
      </c>
      <c r="F69" s="222"/>
      <c r="G69" s="223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21" t="s">
        <v>7</v>
      </c>
      <c r="AB69" s="222"/>
      <c r="AC69" s="223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4" t="s">
        <v>29</v>
      </c>
      <c r="AD100" s="224"/>
      <c r="AE100" s="224"/>
    </row>
    <row r="101" spans="2:41" x14ac:dyDescent="0.25">
      <c r="H101" s="225" t="s">
        <v>28</v>
      </c>
      <c r="I101" s="225"/>
      <c r="J101" s="225"/>
      <c r="V101" s="17"/>
      <c r="AC101" s="224"/>
      <c r="AD101" s="224"/>
      <c r="AE101" s="224"/>
    </row>
    <row r="102" spans="2:41" x14ac:dyDescent="0.25">
      <c r="H102" s="225"/>
      <c r="I102" s="225"/>
      <c r="J102" s="225"/>
      <c r="V102" s="17"/>
      <c r="AC102" s="224"/>
      <c r="AD102" s="224"/>
      <c r="AE102" s="22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6"/>
      <c r="F106" s="226"/>
      <c r="G106" s="226"/>
      <c r="H106" s="226"/>
      <c r="V106" s="17"/>
      <c r="X106" s="23" t="s">
        <v>32</v>
      </c>
      <c r="Y106" s="20">
        <f>IF(B106="PAGADO",0,C111)</f>
        <v>0</v>
      </c>
      <c r="AA106" s="226" t="s">
        <v>309</v>
      </c>
      <c r="AB106" s="226"/>
      <c r="AC106" s="226"/>
      <c r="AD106" s="226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7" t="str">
        <f>IF(C111&lt;0,"NO PAGAR","COBRAR")</f>
        <v>COBRAR</v>
      </c>
      <c r="C112" s="22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7" t="str">
        <f>IF(Y111&lt;0,"NO PAGAR","COBRAR")</f>
        <v>COBRAR</v>
      </c>
      <c r="Y112" s="22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9" t="s">
        <v>9</v>
      </c>
      <c r="C113" s="22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9" t="s">
        <v>9</v>
      </c>
      <c r="Y113" s="22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1" t="s">
        <v>7</v>
      </c>
      <c r="F122" s="222"/>
      <c r="G122" s="22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1" t="s">
        <v>7</v>
      </c>
      <c r="AB122" s="222"/>
      <c r="AC122" s="22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1" t="s">
        <v>7</v>
      </c>
      <c r="O124" s="222"/>
      <c r="P124" s="222"/>
      <c r="Q124" s="223"/>
      <c r="R124" s="18">
        <f>SUM(R108:R123)</f>
        <v>0</v>
      </c>
      <c r="S124" s="3"/>
      <c r="V124" s="17"/>
      <c r="X124" s="12"/>
      <c r="Y124" s="10"/>
      <c r="AJ124" s="221" t="s">
        <v>7</v>
      </c>
      <c r="AK124" s="222"/>
      <c r="AL124" s="222"/>
      <c r="AM124" s="22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5" t="s">
        <v>30</v>
      </c>
      <c r="I146" s="225"/>
      <c r="J146" s="225"/>
      <c r="V146" s="17"/>
      <c r="AA146" s="225" t="s">
        <v>31</v>
      </c>
      <c r="AB146" s="225"/>
      <c r="AC146" s="225"/>
    </row>
    <row r="147" spans="2:41" x14ac:dyDescent="0.25">
      <c r="H147" s="225"/>
      <c r="I147" s="225"/>
      <c r="J147" s="225"/>
      <c r="V147" s="17"/>
      <c r="AA147" s="225"/>
      <c r="AB147" s="225"/>
      <c r="AC147" s="225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226" t="s">
        <v>224</v>
      </c>
      <c r="F151" s="226"/>
      <c r="G151" s="226"/>
      <c r="H151" s="226"/>
      <c r="V151" s="17"/>
      <c r="X151" s="23" t="s">
        <v>32</v>
      </c>
      <c r="Y151" s="20">
        <f>IF(B151="PAGADO",0,C156)</f>
        <v>0</v>
      </c>
      <c r="AA151" s="226" t="s">
        <v>20</v>
      </c>
      <c r="AB151" s="226"/>
      <c r="AC151" s="226"/>
      <c r="AD151" s="226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8" t="str">
        <f>IF(Y156&lt;0,"NO PAGAR","COBRAR'")</f>
        <v>COBRAR'</v>
      </c>
      <c r="Y157" s="22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8" t="str">
        <f>IF(C156&lt;0,"NO PAGAR","COBRAR'")</f>
        <v>COBRAR'</v>
      </c>
      <c r="C158" s="22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9" t="s">
        <v>9</v>
      </c>
      <c r="C159" s="22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9" t="s">
        <v>9</v>
      </c>
      <c r="Y159" s="22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1" t="s">
        <v>7</v>
      </c>
      <c r="F167" s="222"/>
      <c r="G167" s="223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1" t="s">
        <v>7</v>
      </c>
      <c r="AB167" s="222"/>
      <c r="AC167" s="22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1" t="s">
        <v>7</v>
      </c>
      <c r="O169" s="222"/>
      <c r="P169" s="222"/>
      <c r="Q169" s="223"/>
      <c r="R169" s="18">
        <f>SUM(R153:R168)</f>
        <v>0</v>
      </c>
      <c r="S169" s="3"/>
      <c r="V169" s="17"/>
      <c r="X169" s="12"/>
      <c r="Y169" s="10"/>
      <c r="AJ169" s="221" t="s">
        <v>7</v>
      </c>
      <c r="AK169" s="222"/>
      <c r="AL169" s="222"/>
      <c r="AM169" s="223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4" t="s">
        <v>29</v>
      </c>
      <c r="AD194" s="224"/>
      <c r="AE194" s="224"/>
    </row>
    <row r="195" spans="2:41" x14ac:dyDescent="0.25">
      <c r="H195" s="225" t="s">
        <v>28</v>
      </c>
      <c r="I195" s="225"/>
      <c r="J195" s="225"/>
      <c r="V195" s="17"/>
      <c r="AC195" s="224"/>
      <c r="AD195" s="224"/>
      <c r="AE195" s="224"/>
    </row>
    <row r="196" spans="2:41" x14ac:dyDescent="0.25">
      <c r="H196" s="225"/>
      <c r="I196" s="225"/>
      <c r="J196" s="225"/>
      <c r="V196" s="17"/>
      <c r="AC196" s="224"/>
      <c r="AD196" s="224"/>
      <c r="AE196" s="224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226" t="s">
        <v>437</v>
      </c>
      <c r="F200" s="226"/>
      <c r="G200" s="226"/>
      <c r="H200" s="226"/>
      <c r="V200" s="17"/>
      <c r="X200" s="23" t="s">
        <v>130</v>
      </c>
      <c r="Y200" s="20">
        <f>IF(B200="PAGADO",0,C205)</f>
        <v>520</v>
      </c>
      <c r="AA200" s="226" t="s">
        <v>20</v>
      </c>
      <c r="AB200" s="226"/>
      <c r="AC200" s="226"/>
      <c r="AD200" s="226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7" t="str">
        <f>IF(C205&lt;0,"NO PAGAR","COBRAR")</f>
        <v>COBRAR</v>
      </c>
      <c r="C206" s="22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7" t="str">
        <f>IF(Y205&lt;0,"NO PAGAR","COBRAR")</f>
        <v>COBRAR</v>
      </c>
      <c r="Y206" s="22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9" t="s">
        <v>9</v>
      </c>
      <c r="C207" s="22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9" t="s">
        <v>9</v>
      </c>
      <c r="Y207" s="22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21" t="s">
        <v>7</v>
      </c>
      <c r="F216" s="222"/>
      <c r="G216" s="223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21" t="s">
        <v>7</v>
      </c>
      <c r="AB216" s="222"/>
      <c r="AC216" s="223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21" t="s">
        <v>7</v>
      </c>
      <c r="O218" s="222"/>
      <c r="P218" s="222"/>
      <c r="Q218" s="223"/>
      <c r="R218" s="18">
        <f>SUM(R202:R217)</f>
        <v>0</v>
      </c>
      <c r="S218" s="3"/>
      <c r="V218" s="17"/>
      <c r="X218" s="12"/>
      <c r="Y218" s="10"/>
      <c r="AJ218" s="221" t="s">
        <v>7</v>
      </c>
      <c r="AK218" s="222"/>
      <c r="AL218" s="222"/>
      <c r="AM218" s="223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5" t="s">
        <v>30</v>
      </c>
      <c r="I240" s="225"/>
      <c r="J240" s="225"/>
      <c r="V240" s="17"/>
      <c r="AA240" s="225" t="s">
        <v>31</v>
      </c>
      <c r="AB240" s="225"/>
      <c r="AC240" s="225"/>
    </row>
    <row r="241" spans="2:41" x14ac:dyDescent="0.25">
      <c r="H241" s="225"/>
      <c r="I241" s="225"/>
      <c r="J241" s="225"/>
      <c r="V241" s="17"/>
      <c r="AA241" s="225"/>
      <c r="AB241" s="225"/>
      <c r="AC241" s="225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226" t="s">
        <v>224</v>
      </c>
      <c r="F245" s="226"/>
      <c r="G245" s="226"/>
      <c r="H245" s="226"/>
      <c r="V245" s="17"/>
      <c r="X245" s="23" t="s">
        <v>130</v>
      </c>
      <c r="Y245" s="20">
        <f>IF(B245="PAGADO",0,C250)</f>
        <v>0</v>
      </c>
      <c r="AA245" s="226" t="s">
        <v>562</v>
      </c>
      <c r="AB245" s="226"/>
      <c r="AC245" s="226"/>
      <c r="AD245" s="226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8" t="str">
        <f>IF(Y250&lt;0,"NO PAGAR","COBRAR'")</f>
        <v>COBRAR'</v>
      </c>
      <c r="Y251" s="22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8" t="str">
        <f>IF(C250&lt;0,"NO PAGAR","COBRAR'")</f>
        <v>COBRAR'</v>
      </c>
      <c r="C252" s="228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9" t="s">
        <v>9</v>
      </c>
      <c r="C253" s="22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9" t="s">
        <v>9</v>
      </c>
      <c r="Y253" s="22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21" t="s">
        <v>7</v>
      </c>
      <c r="F261" s="222"/>
      <c r="G261" s="223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21" t="s">
        <v>7</v>
      </c>
      <c r="AB261" s="222"/>
      <c r="AC261" s="223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21" t="s">
        <v>7</v>
      </c>
      <c r="O263" s="222"/>
      <c r="P263" s="222"/>
      <c r="Q263" s="223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21" t="s">
        <v>7</v>
      </c>
      <c r="AK263" s="222"/>
      <c r="AL263" s="222"/>
      <c r="AM263" s="223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4" t="s">
        <v>29</v>
      </c>
      <c r="AD286" s="224"/>
      <c r="AE286" s="224"/>
    </row>
    <row r="287" spans="2:31" x14ac:dyDescent="0.25">
      <c r="H287" s="225" t="s">
        <v>28</v>
      </c>
      <c r="I287" s="225"/>
      <c r="J287" s="225"/>
      <c r="V287" s="17"/>
      <c r="AC287" s="224"/>
      <c r="AD287" s="224"/>
      <c r="AE287" s="224"/>
    </row>
    <row r="288" spans="2:31" x14ac:dyDescent="0.25">
      <c r="H288" s="225"/>
      <c r="I288" s="225"/>
      <c r="J288" s="225"/>
      <c r="V288" s="17"/>
      <c r="AC288" s="224"/>
      <c r="AD288" s="224"/>
      <c r="AE288" s="224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226" t="s">
        <v>20</v>
      </c>
      <c r="F292" s="226"/>
      <c r="G292" s="226"/>
      <c r="H292" s="226"/>
      <c r="V292" s="17"/>
      <c r="X292" s="23" t="s">
        <v>579</v>
      </c>
      <c r="Y292" s="20">
        <f>IF(B292="PAGADO",0,C297)</f>
        <v>0</v>
      </c>
      <c r="AA292" s="226" t="s">
        <v>224</v>
      </c>
      <c r="AB292" s="226"/>
      <c r="AC292" s="226"/>
      <c r="AD292" s="226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7" t="str">
        <f>IF(C297&lt;0,"NO PAGAR","COBRAR")</f>
        <v>COBRAR</v>
      </c>
      <c r="C298" s="22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7" t="str">
        <f>IF(Y297&lt;0,"NO PAGAR","COBRAR")</f>
        <v>COBRAR</v>
      </c>
      <c r="Y298" s="22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9" t="s">
        <v>9</v>
      </c>
      <c r="C299" s="22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9" t="s">
        <v>9</v>
      </c>
      <c r="Y299" s="22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21" t="s">
        <v>7</v>
      </c>
      <c r="F308" s="222"/>
      <c r="G308" s="22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21" t="s">
        <v>7</v>
      </c>
      <c r="AB308" s="222"/>
      <c r="AC308" s="223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21" t="s">
        <v>7</v>
      </c>
      <c r="O310" s="222"/>
      <c r="P310" s="222"/>
      <c r="Q310" s="223"/>
      <c r="R310" s="18">
        <f>SUM(R294:R309)</f>
        <v>0</v>
      </c>
      <c r="S310" s="3"/>
      <c r="V310" s="17"/>
      <c r="X310" s="12"/>
      <c r="Y310" s="10"/>
      <c r="AJ310" s="221" t="s">
        <v>7</v>
      </c>
      <c r="AK310" s="222"/>
      <c r="AL310" s="222"/>
      <c r="AM310" s="223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5" t="s">
        <v>30</v>
      </c>
      <c r="I332" s="225"/>
      <c r="J332" s="225"/>
      <c r="V332" s="17"/>
      <c r="AA332" s="225" t="s">
        <v>31</v>
      </c>
      <c r="AB332" s="225"/>
      <c r="AC332" s="225"/>
    </row>
    <row r="333" spans="1:43" x14ac:dyDescent="0.25">
      <c r="H333" s="225"/>
      <c r="I333" s="225"/>
      <c r="J333" s="225"/>
      <c r="V333" s="17"/>
      <c r="AA333" s="225"/>
      <c r="AB333" s="225"/>
      <c r="AC333" s="225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226" t="s">
        <v>562</v>
      </c>
      <c r="F337" s="226"/>
      <c r="G337" s="226"/>
      <c r="H337" s="226"/>
      <c r="V337" s="17"/>
      <c r="X337" s="23" t="s">
        <v>32</v>
      </c>
      <c r="Y337" s="20">
        <f>IF(B337="PAGADO",0,C342)</f>
        <v>0</v>
      </c>
      <c r="AA337" s="226" t="s">
        <v>20</v>
      </c>
      <c r="AB337" s="226"/>
      <c r="AC337" s="226"/>
      <c r="AD337" s="226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8" t="str">
        <f>IF(Y342&lt;0,"NO PAGAR","COBRAR'")</f>
        <v>COBRAR'</v>
      </c>
      <c r="Y343" s="228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28" t="str">
        <f>IF(C342&lt;0,"NO PAGAR","COBRAR'")</f>
        <v>COBRAR'</v>
      </c>
      <c r="C344" s="22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19" t="s">
        <v>9</v>
      </c>
      <c r="C345" s="22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9" t="s">
        <v>9</v>
      </c>
      <c r="Y345" s="22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21" t="s">
        <v>7</v>
      </c>
      <c r="F353" s="222"/>
      <c r="G353" s="223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21" t="s">
        <v>7</v>
      </c>
      <c r="AB353" s="222"/>
      <c r="AC353" s="223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21" t="s">
        <v>7</v>
      </c>
      <c r="O355" s="222"/>
      <c r="P355" s="222"/>
      <c r="Q355" s="223"/>
      <c r="R355" s="18">
        <f>SUM(R339:R354)</f>
        <v>0</v>
      </c>
      <c r="S355" s="3"/>
      <c r="V355" s="17"/>
      <c r="X355" s="12"/>
      <c r="Y355" s="10"/>
      <c r="AJ355" s="221" t="s">
        <v>7</v>
      </c>
      <c r="AK355" s="222"/>
      <c r="AL355" s="222"/>
      <c r="AM355" s="223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224" t="s">
        <v>29</v>
      </c>
      <c r="AD373" s="224"/>
      <c r="AE373" s="224"/>
    </row>
    <row r="374" spans="2:41" x14ac:dyDescent="0.25">
      <c r="H374" s="225" t="s">
        <v>28</v>
      </c>
      <c r="I374" s="225"/>
      <c r="J374" s="225"/>
      <c r="V374" s="17"/>
      <c r="AC374" s="224"/>
      <c r="AD374" s="224"/>
      <c r="AE374" s="224"/>
    </row>
    <row r="375" spans="2:41" x14ac:dyDescent="0.25">
      <c r="H375" s="225"/>
      <c r="I375" s="225"/>
      <c r="J375" s="225"/>
      <c r="V375" s="17"/>
      <c r="AC375" s="224"/>
      <c r="AD375" s="224"/>
      <c r="AE375" s="224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226" t="s">
        <v>20</v>
      </c>
      <c r="F379" s="226"/>
      <c r="G379" s="226"/>
      <c r="H379" s="226"/>
      <c r="V379" s="17"/>
      <c r="X379" s="23" t="s">
        <v>82</v>
      </c>
      <c r="Y379" s="20">
        <f>IF(B379="PAGADO",0,C384)</f>
        <v>0</v>
      </c>
      <c r="AA379" s="226" t="s">
        <v>562</v>
      </c>
      <c r="AB379" s="226"/>
      <c r="AC379" s="226"/>
      <c r="AD379" s="226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227" t="str">
        <f>IF(C384&lt;0,"NO PAGAR","COBRAR")</f>
        <v>COBRAR</v>
      </c>
      <c r="C385" s="227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27" t="str">
        <f>IF(Y384&lt;0,"NO PAGAR","COBRAR")</f>
        <v>COBRAR</v>
      </c>
      <c r="Y385" s="227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219" t="s">
        <v>9</v>
      </c>
      <c r="C386" s="22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19" t="s">
        <v>9</v>
      </c>
      <c r="Y386" s="22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221" t="s">
        <v>7</v>
      </c>
      <c r="F395" s="222"/>
      <c r="G395" s="223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21" t="s">
        <v>7</v>
      </c>
      <c r="AB395" s="222"/>
      <c r="AC395" s="223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221" t="s">
        <v>7</v>
      </c>
      <c r="O397" s="222"/>
      <c r="P397" s="222"/>
      <c r="Q397" s="223"/>
      <c r="R397" s="18">
        <f>SUM(R381:R396)</f>
        <v>0</v>
      </c>
      <c r="S397" s="3"/>
      <c r="V397" s="17"/>
      <c r="X397" s="12"/>
      <c r="Y397" s="10"/>
      <c r="AJ397" s="221" t="s">
        <v>7</v>
      </c>
      <c r="AK397" s="222"/>
      <c r="AL397" s="222"/>
      <c r="AM397" s="223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225" t="s">
        <v>30</v>
      </c>
      <c r="I414" s="225"/>
      <c r="J414" s="225"/>
      <c r="V414" s="17"/>
      <c r="AA414" s="225" t="s">
        <v>31</v>
      </c>
      <c r="AB414" s="225"/>
      <c r="AC414" s="225"/>
    </row>
    <row r="415" spans="1:43" x14ac:dyDescent="0.25">
      <c r="H415" s="225"/>
      <c r="I415" s="225"/>
      <c r="J415" s="225"/>
      <c r="V415" s="17"/>
      <c r="AA415" s="225"/>
      <c r="AB415" s="225"/>
      <c r="AC415" s="225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226" t="s">
        <v>20</v>
      </c>
      <c r="F419" s="226"/>
      <c r="G419" s="226"/>
      <c r="H419" s="226"/>
      <c r="V419" s="17"/>
      <c r="X419" s="23" t="s">
        <v>82</v>
      </c>
      <c r="Y419" s="20">
        <f>IF(B1158="PAGADO",0,C424)</f>
        <v>0</v>
      </c>
      <c r="AA419" s="226" t="s">
        <v>846</v>
      </c>
      <c r="AB419" s="226"/>
      <c r="AC419" s="226"/>
      <c r="AD419" s="226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28" t="str">
        <f>IF(Y424&lt;0,"NO PAGAR","COBRAR'")</f>
        <v>COBRAR'</v>
      </c>
      <c r="Y425" s="228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228" t="str">
        <f>IF(C424&lt;0,"NO PAGAR","COBRAR'")</f>
        <v>COBRAR'</v>
      </c>
      <c r="C426" s="228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219" t="s">
        <v>9</v>
      </c>
      <c r="C427" s="22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19" t="s">
        <v>9</v>
      </c>
      <c r="Y427" s="22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221" t="s">
        <v>7</v>
      </c>
      <c r="F435" s="222"/>
      <c r="G435" s="223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21" t="s">
        <v>7</v>
      </c>
      <c r="AB435" s="222"/>
      <c r="AC435" s="223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221" t="s">
        <v>7</v>
      </c>
      <c r="O437" s="222"/>
      <c r="P437" s="222"/>
      <c r="Q437" s="223"/>
      <c r="R437" s="18">
        <f>SUM(R421:R436)</f>
        <v>0</v>
      </c>
      <c r="S437" s="3"/>
      <c r="V437" s="17"/>
      <c r="X437" s="12"/>
      <c r="Y437" s="10"/>
      <c r="AJ437" s="221" t="s">
        <v>7</v>
      </c>
      <c r="AK437" s="222"/>
      <c r="AL437" s="222"/>
      <c r="AM437" s="223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224" t="s">
        <v>29</v>
      </c>
      <c r="AD458" s="224"/>
      <c r="AE458" s="224"/>
    </row>
    <row r="459" spans="2:31" x14ac:dyDescent="0.25">
      <c r="H459" s="225" t="s">
        <v>28</v>
      </c>
      <c r="I459" s="225"/>
      <c r="J459" s="225"/>
      <c r="V459" s="17"/>
      <c r="AC459" s="224"/>
      <c r="AD459" s="224"/>
      <c r="AE459" s="224"/>
    </row>
    <row r="460" spans="2:31" x14ac:dyDescent="0.25">
      <c r="H460" s="225"/>
      <c r="I460" s="225"/>
      <c r="J460" s="225"/>
      <c r="V460" s="17"/>
      <c r="AC460" s="224"/>
      <c r="AD460" s="224"/>
      <c r="AE460" s="224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0</v>
      </c>
      <c r="E464" s="226" t="s">
        <v>20</v>
      </c>
      <c r="F464" s="226"/>
      <c r="G464" s="226"/>
      <c r="H464" s="226"/>
      <c r="V464" s="17"/>
      <c r="X464" s="23" t="s">
        <v>32</v>
      </c>
      <c r="Y464" s="20">
        <f>IF(B464="PAGADO",0,C469)</f>
        <v>0</v>
      </c>
      <c r="AA464" s="226" t="s">
        <v>20</v>
      </c>
      <c r="AB464" s="226"/>
      <c r="AC464" s="226"/>
      <c r="AD464" s="226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227" t="str">
        <f>IF(C469&lt;0,"NO PAGAR","COBRAR")</f>
        <v>COBRAR</v>
      </c>
      <c r="C470" s="227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7" t="str">
        <f>IF(Y469&lt;0,"NO PAGAR","COBRAR")</f>
        <v>COBRAR</v>
      </c>
      <c r="Y470" s="227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219" t="s">
        <v>9</v>
      </c>
      <c r="C471" s="2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9" t="s">
        <v>9</v>
      </c>
      <c r="Y471" s="2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221" t="s">
        <v>7</v>
      </c>
      <c r="F480" s="222"/>
      <c r="G480" s="223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21" t="s">
        <v>7</v>
      </c>
      <c r="AB480" s="222"/>
      <c r="AC480" s="223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221" t="s">
        <v>7</v>
      </c>
      <c r="O482" s="222"/>
      <c r="P482" s="222"/>
      <c r="Q482" s="223"/>
      <c r="R482" s="18">
        <f>SUM(R466:R481)</f>
        <v>0</v>
      </c>
      <c r="S482" s="3"/>
      <c r="V482" s="17"/>
      <c r="X482" s="12"/>
      <c r="Y482" s="10"/>
      <c r="AJ482" s="221" t="s">
        <v>7</v>
      </c>
      <c r="AK482" s="222"/>
      <c r="AL482" s="222"/>
      <c r="AM482" s="223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225" t="s">
        <v>30</v>
      </c>
      <c r="I504" s="225"/>
      <c r="J504" s="225"/>
      <c r="V504" s="17"/>
      <c r="AA504" s="225" t="s">
        <v>31</v>
      </c>
      <c r="AB504" s="225"/>
      <c r="AC504" s="225"/>
    </row>
    <row r="505" spans="1:43" x14ac:dyDescent="0.25">
      <c r="H505" s="225"/>
      <c r="I505" s="225"/>
      <c r="J505" s="225"/>
      <c r="V505" s="17"/>
      <c r="AA505" s="225"/>
      <c r="AB505" s="225"/>
      <c r="AC505" s="225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0</v>
      </c>
      <c r="E509" s="226" t="s">
        <v>20</v>
      </c>
      <c r="F509" s="226"/>
      <c r="G509" s="226"/>
      <c r="H509" s="226"/>
      <c r="V509" s="17"/>
      <c r="X509" s="23" t="s">
        <v>82</v>
      </c>
      <c r="Y509" s="20">
        <f>IF(B1255="PAGADO",0,C514)</f>
        <v>0</v>
      </c>
      <c r="AA509" s="226" t="s">
        <v>846</v>
      </c>
      <c r="AB509" s="226"/>
      <c r="AC509" s="226"/>
      <c r="AD509" s="226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28" t="str">
        <f>IF(Y514&lt;0,"NO PAGAR","COBRAR'")</f>
        <v>COBRAR'</v>
      </c>
      <c r="Y515" s="228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228" t="str">
        <f>IF(C514&lt;0,"NO PAGAR","COBRAR'")</f>
        <v>COBRAR'</v>
      </c>
      <c r="C516" s="228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219" t="s">
        <v>9</v>
      </c>
      <c r="C517" s="22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19" t="s">
        <v>9</v>
      </c>
      <c r="Y517" s="22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221" t="s">
        <v>7</v>
      </c>
      <c r="F525" s="222"/>
      <c r="G525" s="223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21" t="s">
        <v>7</v>
      </c>
      <c r="AB525" s="222"/>
      <c r="AC525" s="223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221" t="s">
        <v>7</v>
      </c>
      <c r="O527" s="222"/>
      <c r="P527" s="222"/>
      <c r="Q527" s="223"/>
      <c r="R527" s="18">
        <f>SUM(R511:R526)</f>
        <v>0</v>
      </c>
      <c r="S527" s="3"/>
      <c r="V527" s="17"/>
      <c r="X527" s="12"/>
      <c r="Y527" s="10"/>
      <c r="AJ527" s="221" t="s">
        <v>7</v>
      </c>
      <c r="AK527" s="222"/>
      <c r="AL527" s="222"/>
      <c r="AM527" s="223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224" t="s">
        <v>29</v>
      </c>
      <c r="AD550" s="224"/>
      <c r="AE550" s="224"/>
    </row>
    <row r="551" spans="2:41" x14ac:dyDescent="0.25">
      <c r="H551" s="225" t="s">
        <v>28</v>
      </c>
      <c r="I551" s="225"/>
      <c r="J551" s="225"/>
      <c r="V551" s="17"/>
      <c r="AC551" s="224"/>
      <c r="AD551" s="224"/>
      <c r="AE551" s="224"/>
    </row>
    <row r="552" spans="2:41" x14ac:dyDescent="0.25">
      <c r="H552" s="225"/>
      <c r="I552" s="225"/>
      <c r="J552" s="225"/>
      <c r="V552" s="17"/>
      <c r="AC552" s="224"/>
      <c r="AD552" s="224"/>
      <c r="AE552" s="224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67</v>
      </c>
      <c r="V555" s="17"/>
      <c r="X555" s="22" t="s">
        <v>67</v>
      </c>
    </row>
    <row r="556" spans="2:41" ht="23.25" x14ac:dyDescent="0.35">
      <c r="B556" s="23" t="s">
        <v>156</v>
      </c>
      <c r="C556" s="20">
        <f>IF(X509="PAGADO",0,Y514)</f>
        <v>0</v>
      </c>
      <c r="E556" s="226" t="s">
        <v>1021</v>
      </c>
      <c r="F556" s="226"/>
      <c r="G556" s="226"/>
      <c r="H556" s="226"/>
      <c r="V556" s="17"/>
      <c r="X556" s="23" t="s">
        <v>32</v>
      </c>
      <c r="Y556" s="20">
        <f>IF(B556="PAGADO",0,C561)</f>
        <v>0</v>
      </c>
      <c r="AA556" s="226" t="s">
        <v>20</v>
      </c>
      <c r="AB556" s="226"/>
      <c r="AC556" s="226"/>
      <c r="AD556" s="226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227" t="str">
        <f>IF(C561&lt;0,"NO PAGAR","COBRAR")</f>
        <v>COBRAR</v>
      </c>
      <c r="C562" s="227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27" t="str">
        <f>IF(Y561&lt;0,"NO PAGAR","COBRAR")</f>
        <v>COBRAR</v>
      </c>
      <c r="Y562" s="227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219" t="s">
        <v>9</v>
      </c>
      <c r="C563" s="22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19" t="s">
        <v>9</v>
      </c>
      <c r="Y563" s="2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221" t="s">
        <v>7</v>
      </c>
      <c r="F572" s="222"/>
      <c r="G572" s="223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21" t="s">
        <v>7</v>
      </c>
      <c r="AB572" s="222"/>
      <c r="AC572" s="223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21" t="s">
        <v>7</v>
      </c>
      <c r="O574" s="222"/>
      <c r="P574" s="222"/>
      <c r="Q574" s="223"/>
      <c r="R574" s="18">
        <f>SUM(R558:R573)</f>
        <v>0</v>
      </c>
      <c r="S574" s="3"/>
      <c r="V574" s="17"/>
      <c r="X574" s="12"/>
      <c r="Y574" s="10"/>
      <c r="AJ574" s="221" t="s">
        <v>7</v>
      </c>
      <c r="AK574" s="222"/>
      <c r="AL574" s="222"/>
      <c r="AM574" s="223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225" t="s">
        <v>30</v>
      </c>
      <c r="I591" s="225"/>
      <c r="J591" s="225"/>
      <c r="V591" s="17"/>
      <c r="AA591" s="225" t="s">
        <v>31</v>
      </c>
      <c r="AB591" s="225"/>
      <c r="AC591" s="225"/>
    </row>
    <row r="592" spans="1:43" x14ac:dyDescent="0.25">
      <c r="H592" s="225"/>
      <c r="I592" s="225"/>
      <c r="J592" s="225"/>
      <c r="V592" s="17"/>
      <c r="AA592" s="225"/>
      <c r="AB592" s="225"/>
      <c r="AC592" s="225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67</v>
      </c>
      <c r="V595" s="17"/>
      <c r="X595" s="22" t="s">
        <v>67</v>
      </c>
    </row>
    <row r="596" spans="2:41" ht="23.25" x14ac:dyDescent="0.35">
      <c r="B596" s="23" t="s">
        <v>32</v>
      </c>
      <c r="C596" s="20">
        <f>IF(X556="PAGADO",0,Y561)</f>
        <v>0</v>
      </c>
      <c r="E596" s="226" t="s">
        <v>20</v>
      </c>
      <c r="F596" s="226"/>
      <c r="G596" s="226"/>
      <c r="H596" s="226"/>
      <c r="V596" s="17"/>
      <c r="X596" s="23" t="s">
        <v>32</v>
      </c>
      <c r="Y596" s="20">
        <f>IF(B1354="PAGADO",0,C601)</f>
        <v>0</v>
      </c>
      <c r="AA596" s="226" t="s">
        <v>20</v>
      </c>
      <c r="AB596" s="226"/>
      <c r="AC596" s="226"/>
      <c r="AD596" s="226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28" t="str">
        <f>IF(Y601&lt;0,"NO PAGAR","COBRAR'")</f>
        <v>COBRAR'</v>
      </c>
      <c r="Y602" s="228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228" t="str">
        <f>IF(C601&lt;0,"NO PAGAR","COBRAR'")</f>
        <v>COBRAR'</v>
      </c>
      <c r="C603" s="228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219" t="s">
        <v>9</v>
      </c>
      <c r="C604" s="22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19" t="s">
        <v>9</v>
      </c>
      <c r="Y604" s="22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221" t="s">
        <v>7</v>
      </c>
      <c r="F612" s="222"/>
      <c r="G612" s="223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21" t="s">
        <v>7</v>
      </c>
      <c r="AB612" s="222"/>
      <c r="AC612" s="223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221" t="s">
        <v>7</v>
      </c>
      <c r="O614" s="222"/>
      <c r="P614" s="222"/>
      <c r="Q614" s="223"/>
      <c r="R614" s="18">
        <f>SUM(R598:R613)</f>
        <v>0</v>
      </c>
      <c r="S614" s="3"/>
      <c r="V614" s="17"/>
      <c r="X614" s="12"/>
      <c r="Y614" s="10"/>
      <c r="AJ614" s="221" t="s">
        <v>7</v>
      </c>
      <c r="AK614" s="222"/>
      <c r="AL614" s="222"/>
      <c r="AM614" s="223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224" t="s">
        <v>29</v>
      </c>
      <c r="AD638" s="224"/>
      <c r="AE638" s="224"/>
    </row>
    <row r="639" spans="5:31" x14ac:dyDescent="0.25">
      <c r="H639" s="225" t="s">
        <v>28</v>
      </c>
      <c r="I639" s="225"/>
      <c r="J639" s="225"/>
      <c r="V639" s="17"/>
      <c r="AC639" s="224"/>
      <c r="AD639" s="224"/>
      <c r="AE639" s="224"/>
    </row>
    <row r="640" spans="5:31" x14ac:dyDescent="0.25">
      <c r="H640" s="225"/>
      <c r="I640" s="225"/>
      <c r="J640" s="225"/>
      <c r="V640" s="17"/>
      <c r="AC640" s="224"/>
      <c r="AD640" s="224"/>
      <c r="AE640" s="224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68</v>
      </c>
      <c r="V643" s="17"/>
      <c r="X643" s="22" t="s">
        <v>68</v>
      </c>
    </row>
    <row r="644" spans="2:41" ht="23.25" x14ac:dyDescent="0.35">
      <c r="B644" s="23" t="s">
        <v>156</v>
      </c>
      <c r="C644" s="20">
        <f>IF(X596="PAGADO",0,Y601)</f>
        <v>0</v>
      </c>
      <c r="E644" s="226" t="s">
        <v>562</v>
      </c>
      <c r="F644" s="226"/>
      <c r="G644" s="226"/>
      <c r="H644" s="226"/>
      <c r="V644" s="17"/>
      <c r="X644" s="23" t="s">
        <v>156</v>
      </c>
      <c r="Y644" s="20">
        <f>IF(B644="PAGADO",0,C649)</f>
        <v>0</v>
      </c>
      <c r="AA644" s="226" t="s">
        <v>1102</v>
      </c>
      <c r="AB644" s="226"/>
      <c r="AC644" s="226"/>
      <c r="AD644" s="226"/>
    </row>
    <row r="645" spans="2:41" x14ac:dyDescent="0.25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227" t="str">
        <f>IF(C649&lt;0,"NO PAGAR","COBRAR")</f>
        <v>COBRAR</v>
      </c>
      <c r="C650" s="227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27" t="str">
        <f>IF(Y649&lt;0,"NO PAGAR","COBRAR")</f>
        <v>COBRAR</v>
      </c>
      <c r="Y650" s="227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219" t="s">
        <v>9</v>
      </c>
      <c r="C651" s="22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9" t="s">
        <v>9</v>
      </c>
      <c r="Y651" s="22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221" t="s">
        <v>7</v>
      </c>
      <c r="F660" s="222"/>
      <c r="G660" s="223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21" t="s">
        <v>7</v>
      </c>
      <c r="AB660" s="222"/>
      <c r="AC660" s="223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221" t="s">
        <v>7</v>
      </c>
      <c r="O662" s="222"/>
      <c r="P662" s="222"/>
      <c r="Q662" s="223"/>
      <c r="R662" s="18">
        <f>SUM(R646:R661)</f>
        <v>0</v>
      </c>
      <c r="S662" s="3"/>
      <c r="V662" s="17"/>
      <c r="X662" s="12"/>
      <c r="Y662" s="10"/>
      <c r="AJ662" s="221" t="s">
        <v>7</v>
      </c>
      <c r="AK662" s="222"/>
      <c r="AL662" s="222"/>
      <c r="AM662" s="223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25" t="s">
        <v>30</v>
      </c>
      <c r="I679" s="225"/>
      <c r="J679" s="225"/>
      <c r="V679" s="17"/>
      <c r="AA679" s="225" t="s">
        <v>31</v>
      </c>
      <c r="AB679" s="225"/>
      <c r="AC679" s="225"/>
    </row>
    <row r="680" spans="1:43" x14ac:dyDescent="0.25">
      <c r="H680" s="225"/>
      <c r="I680" s="225"/>
      <c r="J680" s="225"/>
      <c r="V680" s="17"/>
      <c r="AA680" s="225"/>
      <c r="AB680" s="225"/>
      <c r="AC680" s="225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130</v>
      </c>
      <c r="C684" s="20">
        <f>IF(X644="PAGADO",0,C649)</f>
        <v>0</v>
      </c>
      <c r="E684" s="226" t="s">
        <v>858</v>
      </c>
      <c r="F684" s="226"/>
      <c r="G684" s="226"/>
      <c r="H684" s="226"/>
      <c r="V684" s="17"/>
      <c r="X684" s="23" t="s">
        <v>282</v>
      </c>
      <c r="Y684" s="20">
        <f>IF(B684="PAGADO",0,C689)</f>
        <v>0</v>
      </c>
      <c r="AA684" s="226" t="s">
        <v>1238</v>
      </c>
      <c r="AB684" s="226"/>
      <c r="AC684" s="226"/>
      <c r="AD684" s="226"/>
    </row>
    <row r="685" spans="1:43" x14ac:dyDescent="0.25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8" t="str">
        <f>IF(Y689&lt;0,"NO PAGAR","COBRAR'")</f>
        <v>COBRAR'</v>
      </c>
      <c r="Y690" s="22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28" t="str">
        <f>IF(C689&lt;0,"NO PAGAR","COBRAR'")</f>
        <v>COBRAR'</v>
      </c>
      <c r="C691" s="228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19" t="s">
        <v>9</v>
      </c>
      <c r="C692" s="2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9" t="s">
        <v>9</v>
      </c>
      <c r="Y692" s="2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21" t="s">
        <v>7</v>
      </c>
      <c r="F700" s="222"/>
      <c r="G700" s="223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21" t="s">
        <v>7</v>
      </c>
      <c r="AB700" s="222"/>
      <c r="AC700" s="223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21" t="s">
        <v>7</v>
      </c>
      <c r="O702" s="222"/>
      <c r="P702" s="222"/>
      <c r="Q702" s="223"/>
      <c r="R702" s="18">
        <f>SUM(R686:R701)</f>
        <v>0</v>
      </c>
      <c r="S702" s="3"/>
      <c r="V702" s="17"/>
      <c r="X702" s="12"/>
      <c r="Y702" s="10"/>
      <c r="AJ702" s="221" t="s">
        <v>7</v>
      </c>
      <c r="AK702" s="222"/>
      <c r="AL702" s="222"/>
      <c r="AM702" s="223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224" t="s">
        <v>29</v>
      </c>
      <c r="AD722" s="224"/>
      <c r="AE722" s="224"/>
    </row>
    <row r="723" spans="2:41" x14ac:dyDescent="0.25">
      <c r="H723" s="225" t="s">
        <v>28</v>
      </c>
      <c r="I723" s="225"/>
      <c r="J723" s="225"/>
      <c r="V723" s="17"/>
      <c r="AC723" s="224"/>
      <c r="AD723" s="224"/>
      <c r="AE723" s="224"/>
    </row>
    <row r="724" spans="2:41" x14ac:dyDescent="0.25">
      <c r="H724" s="225"/>
      <c r="I724" s="225"/>
      <c r="J724" s="225"/>
      <c r="V724" s="17"/>
      <c r="AC724" s="224"/>
      <c r="AD724" s="224"/>
      <c r="AE724" s="224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69</v>
      </c>
      <c r="V727" s="17"/>
      <c r="X727" s="22" t="s">
        <v>69</v>
      </c>
    </row>
    <row r="728" spans="2:41" ht="23.25" x14ac:dyDescent="0.35">
      <c r="B728" s="23" t="s">
        <v>130</v>
      </c>
      <c r="C728" s="20"/>
      <c r="E728" s="226" t="s">
        <v>1307</v>
      </c>
      <c r="F728" s="226"/>
      <c r="G728" s="226"/>
      <c r="H728" s="226"/>
      <c r="V728" s="17"/>
      <c r="X728" s="23" t="s">
        <v>82</v>
      </c>
      <c r="Y728" s="20">
        <f>IF(B728="PAGADO",0,C733)</f>
        <v>0</v>
      </c>
      <c r="AA728" s="226" t="s">
        <v>1367</v>
      </c>
      <c r="AB728" s="226"/>
      <c r="AC728" s="226"/>
      <c r="AD728" s="226"/>
    </row>
    <row r="729" spans="2:41" x14ac:dyDescent="0.25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227" t="str">
        <f>IF(C733&lt;0,"NO PAGAR","COBRAR")</f>
        <v>COBRAR</v>
      </c>
      <c r="C734" s="227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27" t="str">
        <f>IF(Y733&lt;0,"NO PAGAR","COBRAR")</f>
        <v>COBRAR</v>
      </c>
      <c r="Y734" s="227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219" t="s">
        <v>9</v>
      </c>
      <c r="C735" s="22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19" t="s">
        <v>9</v>
      </c>
      <c r="Y735" s="22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221" t="s">
        <v>7</v>
      </c>
      <c r="F744" s="222"/>
      <c r="G744" s="223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21" t="s">
        <v>7</v>
      </c>
      <c r="AB744" s="222"/>
      <c r="AC744" s="223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221" t="s">
        <v>7</v>
      </c>
      <c r="O746" s="222"/>
      <c r="P746" s="222"/>
      <c r="Q746" s="223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21" t="s">
        <v>7</v>
      </c>
      <c r="AK746" s="222"/>
      <c r="AL746" s="222"/>
      <c r="AM746" s="223"/>
      <c r="AN746" s="18">
        <f>SUM(AN730:AN745)</f>
        <v>0</v>
      </c>
      <c r="AO746" s="3"/>
    </row>
    <row r="747" spans="2:41" x14ac:dyDescent="0.25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 x14ac:dyDescent="0.25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 x14ac:dyDescent="0.25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 x14ac:dyDescent="0.25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G751" s="242" t="s">
        <v>1310</v>
      </c>
      <c r="H751" s="242"/>
      <c r="V751" s="17"/>
      <c r="AA751" s="1" t="s">
        <v>19</v>
      </c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V761" s="17"/>
    </row>
    <row r="762" spans="1:43" x14ac:dyDescent="0.25">
      <c r="H762" s="225" t="s">
        <v>30</v>
      </c>
      <c r="I762" s="225"/>
      <c r="J762" s="225"/>
      <c r="V762" s="17"/>
      <c r="AA762" s="225" t="s">
        <v>31</v>
      </c>
      <c r="AB762" s="225"/>
      <c r="AC762" s="225"/>
    </row>
    <row r="763" spans="1:43" x14ac:dyDescent="0.25">
      <c r="H763" s="225"/>
      <c r="I763" s="225"/>
      <c r="J763" s="225"/>
      <c r="V763" s="17"/>
      <c r="AA763" s="225"/>
      <c r="AB763" s="225"/>
      <c r="AC763" s="225"/>
    </row>
    <row r="764" spans="1:43" x14ac:dyDescent="0.25">
      <c r="V764" s="17"/>
    </row>
    <row r="765" spans="1:43" x14ac:dyDescent="0.25">
      <c r="V765" s="17"/>
    </row>
    <row r="766" spans="1:43" ht="23.25" x14ac:dyDescent="0.35">
      <c r="B766" s="24" t="s">
        <v>69</v>
      </c>
      <c r="V766" s="17"/>
      <c r="X766" s="22" t="s">
        <v>69</v>
      </c>
    </row>
    <row r="767" spans="1:43" ht="23.25" x14ac:dyDescent="0.35">
      <c r="B767" s="23" t="s">
        <v>130</v>
      </c>
      <c r="C767" s="20">
        <f>IF(X728="PAGADO",0,C733)</f>
        <v>0</v>
      </c>
      <c r="E767" s="226" t="s">
        <v>1410</v>
      </c>
      <c r="F767" s="226"/>
      <c r="G767" s="226"/>
      <c r="H767" s="226"/>
      <c r="V767" s="17"/>
      <c r="X767" s="23" t="s">
        <v>82</v>
      </c>
      <c r="Y767" s="20">
        <f>IF(B767="PAGADO",0,C772)</f>
        <v>0</v>
      </c>
      <c r="AA767" s="226" t="s">
        <v>20</v>
      </c>
      <c r="AB767" s="226"/>
      <c r="AC767" s="226"/>
      <c r="AD767" s="226"/>
    </row>
    <row r="768" spans="1:43" x14ac:dyDescent="0.25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28" t="str">
        <f>IF(Y772&lt;0,"NO PAGAR","COBRAR'")</f>
        <v>COBRAR'</v>
      </c>
      <c r="Y773" s="228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228" t="str">
        <f>IF(C772&lt;0,"NO PAGAR","COBRAR'")</f>
        <v>COBRAR'</v>
      </c>
      <c r="C774" s="228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219" t="s">
        <v>9</v>
      </c>
      <c r="C775" s="22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19" t="s">
        <v>9</v>
      </c>
      <c r="Y775" s="22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16</v>
      </c>
      <c r="C783" s="10"/>
      <c r="E783" s="221" t="s">
        <v>7</v>
      </c>
      <c r="F783" s="222"/>
      <c r="G783" s="223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21" t="s">
        <v>7</v>
      </c>
      <c r="AB783" s="222"/>
      <c r="AC783" s="223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 x14ac:dyDescent="0.25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221" t="s">
        <v>7</v>
      </c>
      <c r="O785" s="222"/>
      <c r="P785" s="222"/>
      <c r="Q785" s="223"/>
      <c r="R785" s="18">
        <f>SUM(R769:R784)</f>
        <v>0</v>
      </c>
      <c r="S785" s="3"/>
      <c r="V785" s="17"/>
      <c r="X785" s="12"/>
      <c r="Y785" s="10"/>
      <c r="AJ785" s="221" t="s">
        <v>7</v>
      </c>
      <c r="AK785" s="222"/>
      <c r="AL785" s="222"/>
      <c r="AM785" s="223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 x14ac:dyDescent="0.25">
      <c r="E790" s="1" t="s">
        <v>19</v>
      </c>
      <c r="V790" s="17"/>
      <c r="AA790" s="1" t="s">
        <v>19</v>
      </c>
    </row>
    <row r="791" spans="2:41" x14ac:dyDescent="0.25">
      <c r="V791" s="17"/>
    </row>
    <row r="792" spans="2:41" x14ac:dyDescent="0.25">
      <c r="V792" s="17"/>
    </row>
    <row r="793" spans="2:41" x14ac:dyDescent="0.25">
      <c r="V793" s="17"/>
    </row>
    <row r="794" spans="2:41" x14ac:dyDescent="0.25">
      <c r="V794" s="17"/>
    </row>
    <row r="795" spans="2:41" x14ac:dyDescent="0.25">
      <c r="V795" s="17"/>
    </row>
    <row r="796" spans="2:41" x14ac:dyDescent="0.25">
      <c r="V796" s="17"/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24" t="s">
        <v>29</v>
      </c>
      <c r="AD803" s="224"/>
      <c r="AE803" s="224"/>
    </row>
    <row r="804" spans="2:41" x14ac:dyDescent="0.25">
      <c r="H804" s="225" t="s">
        <v>28</v>
      </c>
      <c r="I804" s="225"/>
      <c r="J804" s="225"/>
      <c r="V804" s="17"/>
      <c r="AC804" s="224"/>
      <c r="AD804" s="224"/>
      <c r="AE804" s="224"/>
    </row>
    <row r="805" spans="2:41" x14ac:dyDescent="0.25">
      <c r="H805" s="225"/>
      <c r="I805" s="225"/>
      <c r="J805" s="225"/>
      <c r="V805" s="17"/>
      <c r="AC805" s="224"/>
      <c r="AD805" s="224"/>
      <c r="AE805" s="224"/>
    </row>
    <row r="806" spans="2:41" ht="23.25" x14ac:dyDescent="0.35">
      <c r="B806" s="22" t="s">
        <v>70</v>
      </c>
      <c r="V806" s="17"/>
      <c r="X806" s="22" t="s">
        <v>70</v>
      </c>
    </row>
    <row r="807" spans="2:41" ht="23.25" x14ac:dyDescent="0.35">
      <c r="B807" s="23" t="s">
        <v>130</v>
      </c>
      <c r="C807" s="20">
        <f>IF(X767="PAGADO",0,Y772)</f>
        <v>0</v>
      </c>
      <c r="E807" s="226" t="s">
        <v>1583</v>
      </c>
      <c r="F807" s="226"/>
      <c r="G807" s="226"/>
      <c r="H807" s="226"/>
      <c r="V807" s="17"/>
      <c r="X807" s="23" t="s">
        <v>82</v>
      </c>
      <c r="Y807" s="20">
        <f>IF(B807="PAGADO",0,C812)</f>
        <v>0</v>
      </c>
      <c r="AA807" s="226" t="s">
        <v>1308</v>
      </c>
      <c r="AB807" s="226"/>
      <c r="AC807" s="226"/>
      <c r="AD807" s="226"/>
    </row>
    <row r="808" spans="2:41" x14ac:dyDescent="0.25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 x14ac:dyDescent="0.25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 x14ac:dyDescent="0.4">
      <c r="B813" s="227" t="str">
        <f>IF(C812&lt;0,"NO PAGAR","COBRAR")</f>
        <v>COBRAR</v>
      </c>
      <c r="C813" s="227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27" t="str">
        <f>IF(Y812&lt;0,"NO PAGAR","COBRAR")</f>
        <v>COBRAR</v>
      </c>
      <c r="Y813" s="227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219" t="s">
        <v>9</v>
      </c>
      <c r="C814" s="2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19" t="s">
        <v>9</v>
      </c>
      <c r="Y814" s="2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/>
      <c r="C823" s="10"/>
      <c r="E823" s="221" t="s">
        <v>7</v>
      </c>
      <c r="F823" s="222"/>
      <c r="G823" s="223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21" t="s">
        <v>7</v>
      </c>
      <c r="AB823" s="222"/>
      <c r="AC823" s="223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 x14ac:dyDescent="0.25">
      <c r="B825" s="12"/>
      <c r="C825" s="10"/>
      <c r="E825" t="s">
        <v>484</v>
      </c>
      <c r="F825" s="3">
        <v>58225299</v>
      </c>
      <c r="N825" s="221" t="s">
        <v>7</v>
      </c>
      <c r="O825" s="222"/>
      <c r="P825" s="222"/>
      <c r="Q825" s="223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21" t="s">
        <v>7</v>
      </c>
      <c r="AK825" s="222"/>
      <c r="AL825" s="222"/>
      <c r="AM825" s="223"/>
      <c r="AN825" s="18">
        <f>SUM(AN809:AN824)</f>
        <v>0</v>
      </c>
      <c r="AO825" s="3"/>
    </row>
    <row r="826" spans="2:41" x14ac:dyDescent="0.25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E828" s="14"/>
      <c r="V828" s="17"/>
      <c r="X828" s="12"/>
      <c r="Y828" s="10"/>
      <c r="AA828" s="14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 x14ac:dyDescent="0.25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 x14ac:dyDescent="0.25">
      <c r="E833" s="1" t="s">
        <v>19</v>
      </c>
      <c r="V833" s="17"/>
      <c r="AA833" s="1" t="s">
        <v>19</v>
      </c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V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 x14ac:dyDescent="0.25">
      <c r="V843" s="17"/>
    </row>
    <row r="844" spans="1:43" x14ac:dyDescent="0.25">
      <c r="H844" s="225" t="s">
        <v>30</v>
      </c>
      <c r="I844" s="225"/>
      <c r="J844" s="225"/>
      <c r="V844" s="17"/>
      <c r="AA844" s="225" t="s">
        <v>31</v>
      </c>
      <c r="AB844" s="225"/>
      <c r="AC844" s="225"/>
    </row>
    <row r="845" spans="1:43" x14ac:dyDescent="0.25">
      <c r="H845" s="225"/>
      <c r="I845" s="225"/>
      <c r="J845" s="225"/>
      <c r="V845" s="17"/>
      <c r="AA845" s="225"/>
      <c r="AB845" s="225"/>
      <c r="AC845" s="225"/>
    </row>
    <row r="846" spans="1:43" x14ac:dyDescent="0.25">
      <c r="V846" s="17"/>
    </row>
    <row r="847" spans="1:43" x14ac:dyDescent="0.25">
      <c r="V847" s="17"/>
    </row>
    <row r="848" spans="1:43" ht="23.25" x14ac:dyDescent="0.35">
      <c r="B848" s="24" t="s">
        <v>70</v>
      </c>
      <c r="V848" s="17"/>
      <c r="X848" s="22" t="s">
        <v>70</v>
      </c>
    </row>
    <row r="849" spans="2:41" ht="23.25" x14ac:dyDescent="0.35">
      <c r="B849" s="23" t="s">
        <v>82</v>
      </c>
      <c r="C849" s="20">
        <f>IF(X807="PAGADO",0,Y812)</f>
        <v>0</v>
      </c>
      <c r="E849" s="226" t="s">
        <v>1410</v>
      </c>
      <c r="F849" s="226"/>
      <c r="G849" s="226"/>
      <c r="H849" s="226"/>
      <c r="V849" s="17"/>
      <c r="X849" s="23" t="s">
        <v>130</v>
      </c>
      <c r="Y849" s="20">
        <f>IF(B849="PAGADO",0,C854)</f>
        <v>0</v>
      </c>
      <c r="AA849" s="226" t="s">
        <v>1364</v>
      </c>
      <c r="AB849" s="226"/>
      <c r="AC849" s="226"/>
      <c r="AD849" s="226"/>
    </row>
    <row r="850" spans="2:41" x14ac:dyDescent="0.25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 x14ac:dyDescent="0.25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 x14ac:dyDescent="0.25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 x14ac:dyDescent="0.3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28" t="str">
        <f>IF(Y854&lt;0,"NO PAGAR","COBRAR'")</f>
        <v>COBRAR'</v>
      </c>
      <c r="Y855" s="228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 x14ac:dyDescent="0.35">
      <c r="B856" s="228" t="str">
        <f>IF(C854&lt;0,"NO PAGAR","COBRAR'")</f>
        <v>COBRAR'</v>
      </c>
      <c r="C856" s="228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219" t="s">
        <v>9</v>
      </c>
      <c r="C857" s="22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19" t="s">
        <v>9</v>
      </c>
      <c r="Y857" s="22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16</v>
      </c>
      <c r="C865" s="10"/>
      <c r="E865" s="221" t="s">
        <v>7</v>
      </c>
      <c r="F865" s="222"/>
      <c r="G865" s="223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21" t="s">
        <v>7</v>
      </c>
      <c r="AB865" s="222"/>
      <c r="AC865" s="223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 x14ac:dyDescent="0.25">
      <c r="B866" s="11" t="s">
        <v>17</v>
      </c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 x14ac:dyDescent="0.25">
      <c r="B867" s="12"/>
      <c r="C867" s="10"/>
      <c r="N867" s="221" t="s">
        <v>7</v>
      </c>
      <c r="O867" s="222"/>
      <c r="P867" s="222"/>
      <c r="Q867" s="223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21" t="s">
        <v>7</v>
      </c>
      <c r="AK867" s="222"/>
      <c r="AL867" s="222"/>
      <c r="AM867" s="223"/>
      <c r="AN867" s="18">
        <f>SUM(AN851:AN866)</f>
        <v>0</v>
      </c>
      <c r="AO867" s="3"/>
    </row>
    <row r="868" spans="2:41" x14ac:dyDescent="0.25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E870" s="14"/>
      <c r="V870" s="17"/>
      <c r="X870" s="12"/>
      <c r="Y870" s="10"/>
      <c r="AA870" s="14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 x14ac:dyDescent="0.25">
      <c r="E874" s="1" t="s">
        <v>19</v>
      </c>
      <c r="V874" s="17"/>
      <c r="AA874" s="1" t="s">
        <v>19</v>
      </c>
    </row>
    <row r="875" spans="2:41" x14ac:dyDescent="0.25">
      <c r="V875" s="17"/>
    </row>
    <row r="876" spans="2:41" x14ac:dyDescent="0.25">
      <c r="V876" s="17"/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</row>
    <row r="886" spans="2:41" x14ac:dyDescent="0.25">
      <c r="V886" s="17"/>
    </row>
    <row r="887" spans="2:41" x14ac:dyDescent="0.25">
      <c r="V887" s="17"/>
    </row>
    <row r="888" spans="2:41" x14ac:dyDescent="0.25">
      <c r="V888" s="17"/>
      <c r="AC888" s="224" t="s">
        <v>29</v>
      </c>
      <c r="AD888" s="224"/>
      <c r="AE888" s="224"/>
    </row>
    <row r="889" spans="2:41" x14ac:dyDescent="0.25">
      <c r="H889" s="225" t="s">
        <v>28</v>
      </c>
      <c r="I889" s="225"/>
      <c r="J889" s="225"/>
      <c r="V889" s="17"/>
      <c r="AC889" s="224"/>
      <c r="AD889" s="224"/>
      <c r="AE889" s="224"/>
    </row>
    <row r="890" spans="2:41" x14ac:dyDescent="0.25">
      <c r="H890" s="225"/>
      <c r="I890" s="225"/>
      <c r="J890" s="225"/>
      <c r="V890" s="17"/>
      <c r="AC890" s="224"/>
      <c r="AD890" s="224"/>
      <c r="AE890" s="224"/>
    </row>
    <row r="891" spans="2:41" x14ac:dyDescent="0.25">
      <c r="V891" s="17"/>
    </row>
    <row r="892" spans="2:41" x14ac:dyDescent="0.25">
      <c r="V892" s="17"/>
    </row>
    <row r="893" spans="2:41" ht="23.25" x14ac:dyDescent="0.35">
      <c r="B893" s="22" t="s">
        <v>71</v>
      </c>
      <c r="V893" s="17"/>
      <c r="X893" s="22" t="s">
        <v>71</v>
      </c>
    </row>
    <row r="894" spans="2:41" ht="23.25" x14ac:dyDescent="0.35">
      <c r="B894" s="23" t="s">
        <v>82</v>
      </c>
      <c r="C894" s="20">
        <f>IF(X849="PAGADO",0,Y854)</f>
        <v>0</v>
      </c>
      <c r="E894" s="226" t="s">
        <v>1583</v>
      </c>
      <c r="F894" s="226"/>
      <c r="G894" s="226"/>
      <c r="H894" s="226"/>
      <c r="V894" s="17"/>
      <c r="X894" s="23" t="s">
        <v>32</v>
      </c>
      <c r="Y894" s="20">
        <f>IF(B894="PAGADO",0,C899)</f>
        <v>0</v>
      </c>
      <c r="AA894" s="226" t="s">
        <v>20</v>
      </c>
      <c r="AB894" s="226"/>
      <c r="AC894" s="226"/>
      <c r="AD894" s="226"/>
    </row>
    <row r="895" spans="2:41" x14ac:dyDescent="0.25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 x14ac:dyDescent="0.25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 x14ac:dyDescent="0.4">
      <c r="B900" s="227" t="str">
        <f>IF(C899&lt;0,"NO PAGAR","COBRAR")</f>
        <v>COBRAR</v>
      </c>
      <c r="C900" s="227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27" t="str">
        <f>IF(Y899&lt;0,"NO PAGAR","COBRAR")</f>
        <v>COBRAR</v>
      </c>
      <c r="Y900" s="227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219" t="s">
        <v>9</v>
      </c>
      <c r="C901" s="22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19" t="s">
        <v>9</v>
      </c>
      <c r="Y901" s="22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17</v>
      </c>
      <c r="C910" s="10"/>
      <c r="E910" s="221" t="s">
        <v>7</v>
      </c>
      <c r="F910" s="222"/>
      <c r="G910" s="223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21" t="s">
        <v>7</v>
      </c>
      <c r="AB910" s="222"/>
      <c r="AC910" s="223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 x14ac:dyDescent="0.25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 x14ac:dyDescent="0.25">
      <c r="B912" s="12"/>
      <c r="C912" s="10"/>
      <c r="N912" s="221" t="s">
        <v>7</v>
      </c>
      <c r="O912" s="222"/>
      <c r="P912" s="222"/>
      <c r="Q912" s="223"/>
      <c r="R912" s="18">
        <f>SUM(R896:R911)</f>
        <v>0</v>
      </c>
      <c r="S912" s="3"/>
      <c r="V912" s="17"/>
      <c r="X912" s="12"/>
      <c r="Y912" s="10"/>
      <c r="AJ912" s="221" t="s">
        <v>7</v>
      </c>
      <c r="AK912" s="222"/>
      <c r="AL912" s="222"/>
      <c r="AM912" s="223"/>
      <c r="AN912" s="18">
        <f>SUM(AN896:AN911)</f>
        <v>0</v>
      </c>
      <c r="AO912" s="3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E915" s="14"/>
      <c r="V915" s="17"/>
      <c r="X915" s="12"/>
      <c r="Y915" s="10"/>
      <c r="AA915" s="14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2"/>
      <c r="C919" s="10"/>
      <c r="V919" s="17"/>
      <c r="X919" s="12"/>
      <c r="Y919" s="10"/>
    </row>
    <row r="920" spans="2:27" x14ac:dyDescent="0.25">
      <c r="B920" s="11"/>
      <c r="C920" s="10"/>
      <c r="V920" s="17"/>
      <c r="X920" s="11"/>
      <c r="Y920" s="10"/>
    </row>
    <row r="921" spans="2:27" x14ac:dyDescent="0.25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 x14ac:dyDescent="0.25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 x14ac:dyDescent="0.25">
      <c r="E923" s="1" t="s">
        <v>19</v>
      </c>
      <c r="V923" s="17"/>
      <c r="AA923" s="1" t="s">
        <v>19</v>
      </c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1:43" x14ac:dyDescent="0.25">
      <c r="V929" s="17"/>
    </row>
    <row r="930" spans="1:43" x14ac:dyDescent="0.25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 x14ac:dyDescent="0.2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x14ac:dyDescent="0.25">
      <c r="V933" s="17"/>
    </row>
    <row r="934" spans="1:43" x14ac:dyDescent="0.25">
      <c r="H934" s="225" t="s">
        <v>30</v>
      </c>
      <c r="I934" s="225"/>
      <c r="J934" s="225"/>
      <c r="V934" s="17"/>
      <c r="AA934" s="225" t="s">
        <v>31</v>
      </c>
      <c r="AB934" s="225"/>
      <c r="AC934" s="225"/>
    </row>
    <row r="935" spans="1:43" x14ac:dyDescent="0.25">
      <c r="H935" s="225"/>
      <c r="I935" s="225"/>
      <c r="J935" s="225"/>
      <c r="V935" s="17"/>
      <c r="AA935" s="225"/>
      <c r="AB935" s="225"/>
      <c r="AC935" s="225"/>
    </row>
    <row r="936" spans="1:43" x14ac:dyDescent="0.25">
      <c r="V936" s="17"/>
    </row>
    <row r="937" spans="1:43" x14ac:dyDescent="0.25">
      <c r="V937" s="17"/>
    </row>
    <row r="938" spans="1:43" ht="23.25" x14ac:dyDescent="0.35">
      <c r="B938" s="24" t="s">
        <v>73</v>
      </c>
      <c r="V938" s="17"/>
      <c r="X938" s="22" t="s">
        <v>71</v>
      </c>
    </row>
    <row r="939" spans="1:43" ht="23.25" x14ac:dyDescent="0.35">
      <c r="B939" s="23" t="s">
        <v>32</v>
      </c>
      <c r="C939" s="20">
        <f>IF(X894="PAGADO",0,Y899)</f>
        <v>0</v>
      </c>
      <c r="E939" s="226" t="s">
        <v>20</v>
      </c>
      <c r="F939" s="226"/>
      <c r="G939" s="226"/>
      <c r="H939" s="226"/>
      <c r="V939" s="17"/>
      <c r="X939" s="23" t="s">
        <v>82</v>
      </c>
      <c r="Y939" s="20">
        <f>IF(B1727="PAGADO",0,C944)</f>
        <v>0</v>
      </c>
      <c r="AA939" s="226" t="s">
        <v>287</v>
      </c>
      <c r="AB939" s="226"/>
      <c r="AC939" s="226"/>
      <c r="AD939" s="226"/>
    </row>
    <row r="940" spans="1:43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1650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>
        <v>45224</v>
      </c>
      <c r="AB941" s="3" t="s">
        <v>199</v>
      </c>
      <c r="AC941" s="3" t="s">
        <v>203</v>
      </c>
      <c r="AD941" s="5">
        <v>550</v>
      </c>
      <c r="AJ941" s="3"/>
      <c r="AK941" s="3"/>
      <c r="AL941" s="3"/>
      <c r="AM941" s="3"/>
      <c r="AN941" s="18"/>
      <c r="AO941" s="3"/>
    </row>
    <row r="942" spans="1:43" x14ac:dyDescent="0.25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1650</v>
      </c>
      <c r="AA942" s="4">
        <v>45203</v>
      </c>
      <c r="AB942" s="3" t="s">
        <v>982</v>
      </c>
      <c r="AC942" s="3" t="s">
        <v>152</v>
      </c>
      <c r="AD942" s="5">
        <v>540</v>
      </c>
      <c r="AJ942" s="3"/>
      <c r="AK942" s="3"/>
      <c r="AL942" s="3"/>
      <c r="AM942" s="3"/>
      <c r="AN942" s="18"/>
      <c r="AO942" s="3"/>
    </row>
    <row r="943" spans="1:43" x14ac:dyDescent="0.25">
      <c r="B943" s="1" t="s">
        <v>9</v>
      </c>
      <c r="C943" s="20">
        <f>C961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Y961</f>
        <v>0</v>
      </c>
      <c r="AA943" s="4">
        <v>45230</v>
      </c>
      <c r="AB943" s="3" t="s">
        <v>1202</v>
      </c>
      <c r="AC943" s="3" t="s">
        <v>1761</v>
      </c>
      <c r="AD943" s="5">
        <v>560</v>
      </c>
      <c r="AJ943" s="3"/>
      <c r="AK943" s="3"/>
      <c r="AL943" s="3"/>
      <c r="AM943" s="3"/>
      <c r="AN943" s="18"/>
      <c r="AO943" s="3"/>
    </row>
    <row r="944" spans="1:43" x14ac:dyDescent="0.25">
      <c r="B944" s="6" t="s">
        <v>26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1650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 x14ac:dyDescent="0.3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28" t="str">
        <f>IF(Y944&lt;0,"NO PAGAR","COBRAR'")</f>
        <v>COBRAR'</v>
      </c>
      <c r="Y945" s="228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 x14ac:dyDescent="0.35">
      <c r="B946" s="228" t="str">
        <f>IF(C944&lt;0,"NO PAGAR","COBRAR'")</f>
        <v>COBRAR'</v>
      </c>
      <c r="C946" s="228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219" t="s">
        <v>9</v>
      </c>
      <c r="C947" s="22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9" t="s">
        <v>9</v>
      </c>
      <c r="Y947" s="22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16</v>
      </c>
      <c r="C955" s="10"/>
      <c r="E955" s="221" t="s">
        <v>7</v>
      </c>
      <c r="F955" s="222"/>
      <c r="G955" s="223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21" t="s">
        <v>7</v>
      </c>
      <c r="AB955" s="222"/>
      <c r="AC955" s="223"/>
      <c r="AD955" s="5">
        <f>SUM(AD941:AD954)</f>
        <v>1650</v>
      </c>
      <c r="AJ955" s="3"/>
      <c r="AK955" s="3"/>
      <c r="AL955" s="3"/>
      <c r="AM955" s="3"/>
      <c r="AN955" s="18"/>
      <c r="AO955" s="3"/>
    </row>
    <row r="956" spans="2:41" x14ac:dyDescent="0.25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N957" s="221" t="s">
        <v>7</v>
      </c>
      <c r="O957" s="222"/>
      <c r="P957" s="222"/>
      <c r="Q957" s="223"/>
      <c r="R957" s="18">
        <f>SUM(R941:R956)</f>
        <v>0</v>
      </c>
      <c r="S957" s="3"/>
      <c r="V957" s="17"/>
      <c r="X957" s="12"/>
      <c r="Y957" s="10"/>
      <c r="AJ957" s="221" t="s">
        <v>7</v>
      </c>
      <c r="AK957" s="222"/>
      <c r="AL957" s="222"/>
      <c r="AM957" s="223"/>
      <c r="AN957" s="18">
        <f>SUM(AN941:AN956)</f>
        <v>0</v>
      </c>
      <c r="AO957" s="3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2:31" x14ac:dyDescent="0.25">
      <c r="B961" s="15" t="s">
        <v>18</v>
      </c>
      <c r="C961" s="16">
        <f>SUM(C948:C960)</f>
        <v>0</v>
      </c>
      <c r="D961" t="s">
        <v>22</v>
      </c>
      <c r="E961" t="s">
        <v>21</v>
      </c>
      <c r="V961" s="17"/>
      <c r="X961" s="15" t="s">
        <v>18</v>
      </c>
      <c r="Y961" s="16">
        <f>SUM(Y948:Y960)</f>
        <v>0</v>
      </c>
      <c r="Z961" t="s">
        <v>22</v>
      </c>
      <c r="AA961" t="s">
        <v>21</v>
      </c>
    </row>
    <row r="962" spans="2:31" x14ac:dyDescent="0.25">
      <c r="E962" s="1" t="s">
        <v>19</v>
      </c>
      <c r="V962" s="17"/>
      <c r="AA962" s="1" t="s">
        <v>19</v>
      </c>
    </row>
    <row r="963" spans="2:31" x14ac:dyDescent="0.25">
      <c r="V963" s="17"/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  <c r="AC975" s="224" t="s">
        <v>29</v>
      </c>
      <c r="AD975" s="224"/>
      <c r="AE975" s="224"/>
    </row>
    <row r="976" spans="2:31" x14ac:dyDescent="0.25">
      <c r="H976" s="225" t="s">
        <v>28</v>
      </c>
      <c r="I976" s="225"/>
      <c r="J976" s="225"/>
      <c r="V976" s="17"/>
      <c r="AC976" s="224"/>
      <c r="AD976" s="224"/>
      <c r="AE976" s="224"/>
    </row>
    <row r="977" spans="2:41" x14ac:dyDescent="0.25">
      <c r="H977" s="225"/>
      <c r="I977" s="225"/>
      <c r="J977" s="225"/>
      <c r="V977" s="17"/>
      <c r="AC977" s="224"/>
      <c r="AD977" s="224"/>
      <c r="AE977" s="224"/>
    </row>
    <row r="978" spans="2:41" ht="23.25" x14ac:dyDescent="0.35">
      <c r="B978" s="22" t="s">
        <v>72</v>
      </c>
      <c r="V978" s="17"/>
      <c r="X978" s="22" t="s">
        <v>74</v>
      </c>
    </row>
    <row r="979" spans="2:41" ht="23.25" x14ac:dyDescent="0.35">
      <c r="B979" s="23" t="s">
        <v>82</v>
      </c>
      <c r="C979" s="20">
        <f>IF(X939="PAGADO",0,Y944)</f>
        <v>0</v>
      </c>
      <c r="E979" s="226" t="s">
        <v>1778</v>
      </c>
      <c r="F979" s="226"/>
      <c r="G979" s="226"/>
      <c r="H979" s="226"/>
      <c r="V979" s="17"/>
      <c r="X979" s="23" t="s">
        <v>32</v>
      </c>
      <c r="Y979" s="20">
        <f>IF(B979="PAGADO",0,C984)</f>
        <v>0</v>
      </c>
      <c r="AA979" s="226" t="s">
        <v>20</v>
      </c>
      <c r="AB979" s="226"/>
      <c r="AC979" s="226"/>
      <c r="AD979" s="226"/>
    </row>
    <row r="980" spans="2:41" x14ac:dyDescent="0.25">
      <c r="B980" s="1" t="s">
        <v>0</v>
      </c>
      <c r="C980" s="19">
        <f>H995</f>
        <v>520</v>
      </c>
      <c r="E980" s="2" t="s">
        <v>1</v>
      </c>
      <c r="F980" s="2" t="s">
        <v>2</v>
      </c>
      <c r="G980" s="2" t="s">
        <v>3</v>
      </c>
      <c r="H980" s="2" t="s">
        <v>4</v>
      </c>
      <c r="N980" s="2" t="s">
        <v>1</v>
      </c>
      <c r="O980" s="2" t="s">
        <v>5</v>
      </c>
      <c r="P980" s="2" t="s">
        <v>4</v>
      </c>
      <c r="Q980" s="2" t="s">
        <v>6</v>
      </c>
      <c r="R980" s="2" t="s">
        <v>7</v>
      </c>
      <c r="S980" s="3"/>
      <c r="V980" s="17"/>
      <c r="X980" s="1" t="s">
        <v>0</v>
      </c>
      <c r="Y980" s="19">
        <f>AD995</f>
        <v>0</v>
      </c>
      <c r="AA980" s="2" t="s">
        <v>1</v>
      </c>
      <c r="AB980" s="2" t="s">
        <v>2</v>
      </c>
      <c r="AC980" s="2" t="s">
        <v>3</v>
      </c>
      <c r="AD980" s="2" t="s">
        <v>4</v>
      </c>
      <c r="AJ980" s="2" t="s">
        <v>1</v>
      </c>
      <c r="AK980" s="2" t="s">
        <v>5</v>
      </c>
      <c r="AL980" s="2" t="s">
        <v>4</v>
      </c>
      <c r="AM980" s="2" t="s">
        <v>6</v>
      </c>
      <c r="AN980" s="2" t="s">
        <v>7</v>
      </c>
      <c r="AO980" s="3"/>
    </row>
    <row r="981" spans="2:41" x14ac:dyDescent="0.25">
      <c r="C981" s="20"/>
      <c r="E981" s="4">
        <v>45251</v>
      </c>
      <c r="F981" s="3" t="s">
        <v>1779</v>
      </c>
      <c r="G981" s="3" t="s">
        <v>203</v>
      </c>
      <c r="H981" s="5">
        <v>520</v>
      </c>
      <c r="N981" s="3"/>
      <c r="O981" s="3"/>
      <c r="P981" s="3"/>
      <c r="Q981" s="3"/>
      <c r="R981" s="18"/>
      <c r="S981" s="3"/>
      <c r="V981" s="17"/>
      <c r="Y981" s="2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" t="s">
        <v>24</v>
      </c>
      <c r="C982" s="19">
        <f>IF(C979&gt;0,C979+C980,C980)</f>
        <v>520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24</v>
      </c>
      <c r="Y982" s="19">
        <f>IF(Y979&gt;0,Y979+Y980,Y980)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" t="s">
        <v>9</v>
      </c>
      <c r="C983" s="20">
        <f>C1006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" t="s">
        <v>9</v>
      </c>
      <c r="Y983" s="20">
        <f>Y1006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6" t="s">
        <v>25</v>
      </c>
      <c r="C984" s="21">
        <f>C982-C983</f>
        <v>520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 t="s">
        <v>8</v>
      </c>
      <c r="Y984" s="21">
        <f>Y982-Y983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ht="26.25" x14ac:dyDescent="0.4">
      <c r="B985" s="227" t="str">
        <f>IF(C984&lt;0,"NO PAGAR","COBRAR")</f>
        <v>COBRAR</v>
      </c>
      <c r="C985" s="227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227" t="str">
        <f>IF(Y984&lt;0,"NO PAGAR","COBRAR")</f>
        <v>COBRAR</v>
      </c>
      <c r="Y985" s="227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219" t="s">
        <v>9</v>
      </c>
      <c r="C986" s="2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219" t="s">
        <v>9</v>
      </c>
      <c r="Y986" s="2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9" t="str">
        <f>IF(C1020&lt;0,"SALDO A FAVOR","SALDO ADELANTAD0'")</f>
        <v>SALDO ADELANTAD0'</v>
      </c>
      <c r="C987" s="10">
        <f>IF(Y939&lt;=0,Y939*-1)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9" t="str">
        <f>IF(C984&lt;0,"SALDO ADELANTADO","SALDO A FAVOR'")</f>
        <v>SALDO A FAVOR'</v>
      </c>
      <c r="Y987" s="10" t="b">
        <f>IF(C984&lt;=0,C984*-1)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10</v>
      </c>
      <c r="C988" s="10">
        <f>R997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10</v>
      </c>
      <c r="Y988" s="10">
        <f>AN997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11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11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12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12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13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13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14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14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15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15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16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16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17</v>
      </c>
      <c r="C995" s="10"/>
      <c r="E995" s="221" t="s">
        <v>7</v>
      </c>
      <c r="F995" s="222"/>
      <c r="G995" s="223"/>
      <c r="H995" s="5">
        <f>SUM(H981:H994)</f>
        <v>520</v>
      </c>
      <c r="N995" s="3"/>
      <c r="O995" s="3"/>
      <c r="P995" s="3"/>
      <c r="Q995" s="3"/>
      <c r="R995" s="18"/>
      <c r="S995" s="3"/>
      <c r="V995" s="17"/>
      <c r="X995" s="11" t="s">
        <v>17</v>
      </c>
      <c r="Y995" s="10"/>
      <c r="AA995" s="221" t="s">
        <v>7</v>
      </c>
      <c r="AB995" s="222"/>
      <c r="AC995" s="223"/>
      <c r="AD995" s="5">
        <f>SUM(AD981:AD994)</f>
        <v>0</v>
      </c>
      <c r="AJ995" s="3"/>
      <c r="AK995" s="3"/>
      <c r="AL995" s="3"/>
      <c r="AM995" s="3"/>
      <c r="AN995" s="18"/>
      <c r="AO995" s="3"/>
    </row>
    <row r="996" spans="2:41" x14ac:dyDescent="0.25">
      <c r="B996" s="12"/>
      <c r="C996" s="10"/>
      <c r="E996" s="13"/>
      <c r="F996" s="13"/>
      <c r="G996" s="13"/>
      <c r="N996" s="3"/>
      <c r="O996" s="3"/>
      <c r="P996" s="3"/>
      <c r="Q996" s="3"/>
      <c r="R996" s="18"/>
      <c r="S996" s="3"/>
      <c r="V996" s="17"/>
      <c r="X996" s="12"/>
      <c r="Y996" s="10"/>
      <c r="AA996" s="13"/>
      <c r="AB996" s="13"/>
      <c r="AC996" s="13"/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N997" s="221" t="s">
        <v>7</v>
      </c>
      <c r="O997" s="222"/>
      <c r="P997" s="222"/>
      <c r="Q997" s="223"/>
      <c r="R997" s="18">
        <f>SUM(R981:R996)</f>
        <v>0</v>
      </c>
      <c r="S997" s="3"/>
      <c r="V997" s="17"/>
      <c r="X997" s="12"/>
      <c r="Y997" s="10"/>
      <c r="AJ997" s="221" t="s">
        <v>7</v>
      </c>
      <c r="AK997" s="222"/>
      <c r="AL997" s="222"/>
      <c r="AM997" s="223"/>
      <c r="AN997" s="18">
        <f>SUM(AN981:AN996)</f>
        <v>0</v>
      </c>
      <c r="AO997" s="3"/>
    </row>
    <row r="998" spans="2:41" x14ac:dyDescent="0.25">
      <c r="B998" s="12"/>
      <c r="C998" s="10"/>
      <c r="V998" s="17"/>
      <c r="X998" s="12"/>
      <c r="Y998" s="10"/>
    </row>
    <row r="999" spans="2:41" x14ac:dyDescent="0.25">
      <c r="B999" s="12"/>
      <c r="C999" s="10"/>
      <c r="V999" s="17"/>
      <c r="X999" s="12"/>
      <c r="Y999" s="10"/>
    </row>
    <row r="1000" spans="2:41" x14ac:dyDescent="0.25">
      <c r="B1000" s="12"/>
      <c r="C1000" s="10"/>
      <c r="E1000" s="14"/>
      <c r="F1000" t="s">
        <v>484</v>
      </c>
      <c r="G1000">
        <v>149</v>
      </c>
      <c r="V1000" s="17"/>
      <c r="X1000" s="12"/>
      <c r="Y1000" s="10"/>
      <c r="AA1000" s="14"/>
    </row>
    <row r="1001" spans="2:41" x14ac:dyDescent="0.25">
      <c r="B1001" s="12"/>
      <c r="C1001" s="10"/>
      <c r="F1001" t="s">
        <v>37</v>
      </c>
      <c r="G1001">
        <v>295</v>
      </c>
      <c r="V1001" s="17"/>
      <c r="X1001" s="12"/>
      <c r="Y1001" s="10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1"/>
      <c r="C1005" s="10"/>
      <c r="E1005" t="s">
        <v>22</v>
      </c>
      <c r="F1005" t="s">
        <v>21</v>
      </c>
      <c r="V1005" s="17"/>
      <c r="X1005" s="11"/>
      <c r="Y1005" s="10"/>
    </row>
    <row r="1006" spans="2:41" x14ac:dyDescent="0.25">
      <c r="B1006" s="15" t="s">
        <v>18</v>
      </c>
      <c r="C1006" s="16">
        <f>SUM(C987:C1005)</f>
        <v>0</v>
      </c>
      <c r="F1006" s="1" t="s">
        <v>19</v>
      </c>
      <c r="V1006" s="17"/>
      <c r="X1006" s="15" t="s">
        <v>18</v>
      </c>
      <c r="Y1006" s="16">
        <f>SUM(Y987:Y1005)</f>
        <v>0</v>
      </c>
    </row>
    <row r="1007" spans="2:41" x14ac:dyDescent="0.25">
      <c r="V1007" s="17"/>
      <c r="Z1007" t="s">
        <v>22</v>
      </c>
      <c r="AA1007" t="s">
        <v>21</v>
      </c>
    </row>
    <row r="1008" spans="2:41" x14ac:dyDescent="0.25">
      <c r="V1008" s="17"/>
      <c r="AA1008" s="1" t="s">
        <v>19</v>
      </c>
    </row>
    <row r="1009" spans="1:43" x14ac:dyDescent="0.25">
      <c r="V1009" s="17"/>
    </row>
    <row r="1010" spans="1:43" x14ac:dyDescent="0.25">
      <c r="V1010" s="17"/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A1015" s="17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</row>
    <row r="1016" spans="1:43" x14ac:dyDescent="0.25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V1018" s="17"/>
    </row>
    <row r="1019" spans="1:43" x14ac:dyDescent="0.25">
      <c r="H1019" s="225" t="s">
        <v>30</v>
      </c>
      <c r="I1019" s="225"/>
      <c r="J1019" s="225"/>
      <c r="V1019" s="17"/>
      <c r="AA1019" s="225" t="s">
        <v>31</v>
      </c>
      <c r="AB1019" s="225"/>
      <c r="AC1019" s="225"/>
    </row>
    <row r="1020" spans="1:43" x14ac:dyDescent="0.25">
      <c r="H1020" s="225"/>
      <c r="I1020" s="225"/>
      <c r="J1020" s="225"/>
      <c r="V1020" s="17"/>
      <c r="AA1020" s="225"/>
      <c r="AB1020" s="225"/>
      <c r="AC1020" s="225"/>
    </row>
    <row r="1021" spans="1:43" ht="23.25" x14ac:dyDescent="0.35">
      <c r="B1021" s="24" t="s">
        <v>72</v>
      </c>
      <c r="V1021" s="17"/>
      <c r="X1021" s="22" t="s">
        <v>72</v>
      </c>
    </row>
    <row r="1022" spans="1:43" ht="23.25" x14ac:dyDescent="0.35">
      <c r="B1022" s="23" t="s">
        <v>82</v>
      </c>
      <c r="C1022" s="20">
        <f>IF(X979="PAGADO",0,Y984)</f>
        <v>0</v>
      </c>
      <c r="E1022" s="226" t="s">
        <v>195</v>
      </c>
      <c r="F1022" s="226"/>
      <c r="G1022" s="226"/>
      <c r="H1022" s="226"/>
      <c r="V1022" s="17"/>
      <c r="X1022" s="23" t="s">
        <v>32</v>
      </c>
      <c r="Y1022" s="20">
        <f>IF(B1022="PAGADO",0,C1027)</f>
        <v>0</v>
      </c>
      <c r="AA1022" s="226" t="s">
        <v>20</v>
      </c>
      <c r="AB1022" s="226"/>
      <c r="AC1022" s="226"/>
      <c r="AD1022" s="226"/>
    </row>
    <row r="1023" spans="1:43" x14ac:dyDescent="0.25">
      <c r="B1023" s="1" t="s">
        <v>0</v>
      </c>
      <c r="C1023" s="19">
        <f>H1038</f>
        <v>550</v>
      </c>
      <c r="E1023" s="2" t="s">
        <v>1</v>
      </c>
      <c r="F1023" s="2" t="s">
        <v>2</v>
      </c>
      <c r="G1023" s="2" t="s">
        <v>3</v>
      </c>
      <c r="H1023" s="2" t="s">
        <v>4</v>
      </c>
      <c r="N1023" s="2" t="s">
        <v>1</v>
      </c>
      <c r="O1023" s="2" t="s">
        <v>5</v>
      </c>
      <c r="P1023" s="2" t="s">
        <v>4</v>
      </c>
      <c r="Q1023" s="2" t="s">
        <v>6</v>
      </c>
      <c r="R1023" s="2" t="s">
        <v>7</v>
      </c>
      <c r="S1023" s="3"/>
      <c r="V1023" s="17"/>
      <c r="X1023" s="1" t="s">
        <v>0</v>
      </c>
      <c r="Y1023" s="19">
        <f>AD1038</f>
        <v>0</v>
      </c>
      <c r="AA1023" s="2" t="s">
        <v>1</v>
      </c>
      <c r="AB1023" s="2" t="s">
        <v>2</v>
      </c>
      <c r="AC1023" s="2" t="s">
        <v>3</v>
      </c>
      <c r="AD1023" s="2" t="s">
        <v>4</v>
      </c>
      <c r="AJ1023" s="2" t="s">
        <v>1</v>
      </c>
      <c r="AK1023" s="2" t="s">
        <v>5</v>
      </c>
      <c r="AL1023" s="2" t="s">
        <v>4</v>
      </c>
      <c r="AM1023" s="2" t="s">
        <v>6</v>
      </c>
      <c r="AN1023" s="2" t="s">
        <v>7</v>
      </c>
      <c r="AO1023" s="3"/>
    </row>
    <row r="1024" spans="1:43" x14ac:dyDescent="0.25">
      <c r="C1024" s="20"/>
      <c r="E1024" s="4">
        <v>45252</v>
      </c>
      <c r="F1024" s="3" t="s">
        <v>397</v>
      </c>
      <c r="G1024" s="3" t="s">
        <v>203</v>
      </c>
      <c r="H1024" s="5">
        <v>550</v>
      </c>
      <c r="N1024" s="3"/>
      <c r="O1024" s="3"/>
      <c r="P1024" s="3"/>
      <c r="Q1024" s="3"/>
      <c r="R1024" s="18"/>
      <c r="S1024" s="3"/>
      <c r="V1024" s="17"/>
      <c r="Y1024" s="2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" t="s">
        <v>24</v>
      </c>
      <c r="C1025" s="19">
        <f>IF(C1022&gt;0,C1022+C1023,C1023)</f>
        <v>550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" t="s">
        <v>24</v>
      </c>
      <c r="Y1025" s="19">
        <f>IF(Y1022&gt;0,Y1022+Y1023,Y1023)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" t="s">
        <v>9</v>
      </c>
      <c r="C1026" s="20">
        <f>C1048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9</v>
      </c>
      <c r="Y1026" s="20">
        <f>Y1048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6" t="s">
        <v>26</v>
      </c>
      <c r="C1027" s="21">
        <f>C1025-C1026</f>
        <v>550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 t="s">
        <v>27</v>
      </c>
      <c r="Y1027" s="21">
        <f>Y1025-Y1026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ht="23.25" x14ac:dyDescent="0.35">
      <c r="B1028" s="6"/>
      <c r="C1028" s="7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228" t="str">
        <f>IF(Y1027&lt;0,"NO PAGAR","COBRAR'")</f>
        <v>COBRAR'</v>
      </c>
      <c r="Y1028" s="228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3.25" x14ac:dyDescent="0.35">
      <c r="B1029" s="228" t="str">
        <f>IF(C1027&lt;0,"NO PAGAR","COBRAR'")</f>
        <v>COBRAR'</v>
      </c>
      <c r="C1029" s="228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6"/>
      <c r="Y1029" s="8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219" t="s">
        <v>9</v>
      </c>
      <c r="C1030" s="22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219" t="s">
        <v>9</v>
      </c>
      <c r="Y1030" s="22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9" t="str">
        <f>IF(Y984&lt;0,"SALDO ADELANTADO","SALDO A FAVOR '")</f>
        <v>SALDO A FAVOR '</v>
      </c>
      <c r="C1031" s="10">
        <f>IF(Y984&lt;=0,Y984*-1)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9" t="str">
        <f>IF(C1027&lt;0,"SALDO ADELANTADO","SALDO A FAVOR'")</f>
        <v>SALDO A FAVOR'</v>
      </c>
      <c r="Y1031" s="10" t="b">
        <f>IF(C1027&lt;=0,C1027*-1)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10</v>
      </c>
      <c r="C1032" s="10">
        <f>R1040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10</v>
      </c>
      <c r="Y1032" s="10">
        <f>AN1040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11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11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12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12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13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13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14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14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15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15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16</v>
      </c>
      <c r="C1038" s="10"/>
      <c r="E1038" s="221" t="s">
        <v>7</v>
      </c>
      <c r="F1038" s="222"/>
      <c r="G1038" s="223"/>
      <c r="H1038" s="5">
        <f>SUM(H1024:H1037)</f>
        <v>550</v>
      </c>
      <c r="N1038" s="3"/>
      <c r="O1038" s="3"/>
      <c r="P1038" s="3"/>
      <c r="Q1038" s="3"/>
      <c r="R1038" s="18"/>
      <c r="S1038" s="3"/>
      <c r="V1038" s="17"/>
      <c r="X1038" s="11" t="s">
        <v>16</v>
      </c>
      <c r="Y1038" s="10"/>
      <c r="AA1038" s="221" t="s">
        <v>7</v>
      </c>
      <c r="AB1038" s="222"/>
      <c r="AC1038" s="223"/>
      <c r="AD1038" s="5">
        <f>SUM(AD1024:AD1037)</f>
        <v>0</v>
      </c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17</v>
      </c>
      <c r="C1039" s="10"/>
      <c r="E1039" s="13"/>
      <c r="F1039" s="13"/>
      <c r="G1039" s="13"/>
      <c r="N1039" s="3"/>
      <c r="O1039" s="3"/>
      <c r="P1039" s="3"/>
      <c r="Q1039" s="3"/>
      <c r="R1039" s="18"/>
      <c r="S1039" s="3"/>
      <c r="V1039" s="17"/>
      <c r="X1039" s="11" t="s">
        <v>17</v>
      </c>
      <c r="Y1039" s="10"/>
      <c r="AA1039" s="13"/>
      <c r="AB1039" s="13"/>
      <c r="AC1039" s="13"/>
      <c r="AJ1039" s="3"/>
      <c r="AK1039" s="3"/>
      <c r="AL1039" s="3"/>
      <c r="AM1039" s="3"/>
      <c r="AN1039" s="18"/>
      <c r="AO1039" s="3"/>
    </row>
    <row r="1040" spans="2:41" x14ac:dyDescent="0.25">
      <c r="B1040" s="12"/>
      <c r="C1040" s="10"/>
      <c r="N1040" s="221" t="s">
        <v>7</v>
      </c>
      <c r="O1040" s="222"/>
      <c r="P1040" s="222"/>
      <c r="Q1040" s="223"/>
      <c r="R1040" s="18">
        <f>SUM(R1024:R1039)</f>
        <v>0</v>
      </c>
      <c r="S1040" s="3"/>
      <c r="V1040" s="17"/>
      <c r="X1040" s="12"/>
      <c r="Y1040" s="10"/>
      <c r="AJ1040" s="221" t="s">
        <v>7</v>
      </c>
      <c r="AK1040" s="222"/>
      <c r="AL1040" s="222"/>
      <c r="AM1040" s="223"/>
      <c r="AN1040" s="18">
        <f>SUM(AN1024:AN1039)</f>
        <v>0</v>
      </c>
      <c r="AO1040" s="3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2"/>
      <c r="C1043" s="10"/>
      <c r="E1043" s="14"/>
      <c r="F1043" s="1" t="s">
        <v>484</v>
      </c>
      <c r="G1043">
        <v>152</v>
      </c>
      <c r="V1043" s="17"/>
      <c r="X1043" s="12"/>
      <c r="Y1043" s="10"/>
      <c r="AA1043" s="14"/>
    </row>
    <row r="1044" spans="2:27" x14ac:dyDescent="0.25">
      <c r="B1044" s="12"/>
      <c r="C1044" s="10"/>
      <c r="F1044" s="1" t="s">
        <v>37</v>
      </c>
      <c r="V1044" s="17"/>
      <c r="X1044" s="12"/>
      <c r="Y1044" s="10"/>
    </row>
    <row r="1045" spans="2:27" x14ac:dyDescent="0.25">
      <c r="B1045" s="12"/>
      <c r="C1045" s="10"/>
      <c r="V1045" s="17"/>
      <c r="X1045" s="12"/>
      <c r="Y1045" s="10"/>
    </row>
    <row r="1046" spans="2:27" x14ac:dyDescent="0.25">
      <c r="B1046" s="12"/>
      <c r="C1046" s="10"/>
      <c r="F1046" t="s">
        <v>22</v>
      </c>
      <c r="G1046" t="s">
        <v>21</v>
      </c>
      <c r="V1046" s="17"/>
      <c r="X1046" s="12"/>
      <c r="Y1046" s="10"/>
    </row>
    <row r="1047" spans="2:27" x14ac:dyDescent="0.25">
      <c r="B1047" s="11"/>
      <c r="C1047" s="10"/>
      <c r="G1047" s="1" t="s">
        <v>19</v>
      </c>
      <c r="V1047" s="17"/>
      <c r="X1047" s="11"/>
      <c r="Y1047" s="10"/>
    </row>
    <row r="1048" spans="2:27" x14ac:dyDescent="0.25">
      <c r="B1048" s="15" t="s">
        <v>18</v>
      </c>
      <c r="C1048" s="16">
        <f>SUM(C1031:C1047)</f>
        <v>0</v>
      </c>
      <c r="V1048" s="17"/>
      <c r="X1048" s="15" t="s">
        <v>18</v>
      </c>
      <c r="Y1048" s="16">
        <f>SUM(Y1031:Y1047)</f>
        <v>0</v>
      </c>
      <c r="Z1048" t="s">
        <v>22</v>
      </c>
      <c r="AA1048" t="s">
        <v>21</v>
      </c>
    </row>
    <row r="1049" spans="2:27" x14ac:dyDescent="0.25">
      <c r="E1049" s="1"/>
      <c r="V1049" s="17"/>
      <c r="AA1049" s="1" t="s">
        <v>19</v>
      </c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</sheetData>
  <mergeCells count="289">
    <mergeCell ref="G751:H751"/>
    <mergeCell ref="B1030:C1030"/>
    <mergeCell ref="X1030:Y1030"/>
    <mergeCell ref="E1038:G1038"/>
    <mergeCell ref="AA1038:AC1038"/>
    <mergeCell ref="N1040:Q1040"/>
    <mergeCell ref="AJ1040:AM1040"/>
    <mergeCell ref="H1019:J1020"/>
    <mergeCell ref="AA1019:AC1020"/>
    <mergeCell ref="E1022:H1022"/>
    <mergeCell ref="AA1022:AD1022"/>
    <mergeCell ref="X1028:Y1028"/>
    <mergeCell ref="B1029:C1029"/>
    <mergeCell ref="B986:C986"/>
    <mergeCell ref="X986:Y986"/>
    <mergeCell ref="E995:G995"/>
    <mergeCell ref="AA995:AC995"/>
    <mergeCell ref="N997:Q997"/>
    <mergeCell ref="AJ997:AM997"/>
    <mergeCell ref="AC975:AE977"/>
    <mergeCell ref="H976:J977"/>
    <mergeCell ref="E979:H979"/>
    <mergeCell ref="AA979:AD979"/>
    <mergeCell ref="B985:C985"/>
    <mergeCell ref="X985:Y985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814:C814"/>
    <mergeCell ref="X814:Y814"/>
    <mergeCell ref="E823:G823"/>
    <mergeCell ref="AA823:AC823"/>
    <mergeCell ref="N825:Q825"/>
    <mergeCell ref="AJ825:AM825"/>
    <mergeCell ref="AC803:AE805"/>
    <mergeCell ref="H804:J805"/>
    <mergeCell ref="E807:H807"/>
    <mergeCell ref="AA807:AD807"/>
    <mergeCell ref="B813:C813"/>
    <mergeCell ref="X813:Y813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9"/>
  <sheetViews>
    <sheetView topLeftCell="A1026" workbookViewId="0">
      <selection activeCell="F1056" sqref="F1056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5" t="s">
        <v>28</v>
      </c>
      <c r="I3" s="225"/>
      <c r="J3" s="225"/>
      <c r="V3" s="17"/>
      <c r="AC3" s="224"/>
      <c r="AD3" s="224"/>
      <c r="AE3" s="224"/>
    </row>
    <row r="4" spans="2:41" x14ac:dyDescent="0.25">
      <c r="H4" s="225"/>
      <c r="I4" s="225"/>
      <c r="J4" s="225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6"/>
      <c r="F8" s="226"/>
      <c r="G8" s="226"/>
      <c r="H8" s="226"/>
      <c r="V8" s="17"/>
      <c r="X8" s="23" t="s">
        <v>156</v>
      </c>
      <c r="Y8" s="20">
        <f>IF(B8="PAGADO",0,C13)</f>
        <v>0</v>
      </c>
      <c r="AA8" s="226" t="s">
        <v>215</v>
      </c>
      <c r="AB8" s="226"/>
      <c r="AC8" s="226"/>
      <c r="AD8" s="226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COBRAR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COBRAR</v>
      </c>
      <c r="Y14" s="22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1" t="s">
        <v>7</v>
      </c>
      <c r="AB24" s="222"/>
      <c r="AC24" s="22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217"/>
      <c r="F25" s="217"/>
      <c r="G25" s="217"/>
      <c r="N25" s="3"/>
      <c r="O25" s="3"/>
      <c r="P25" s="3"/>
      <c r="Q25" s="3"/>
      <c r="R25" s="18"/>
      <c r="S25" s="3"/>
      <c r="V25" s="17"/>
      <c r="X25" s="12"/>
      <c r="Y25" s="10"/>
      <c r="AA25" s="217"/>
      <c r="AB25" s="217"/>
      <c r="AC25" s="217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0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5" t="s">
        <v>30</v>
      </c>
      <c r="I48" s="225"/>
      <c r="J48" s="225"/>
      <c r="V48" s="17"/>
      <c r="AA48" s="225" t="s">
        <v>31</v>
      </c>
      <c r="AB48" s="225"/>
      <c r="AC48" s="225"/>
    </row>
    <row r="49" spans="2:41" x14ac:dyDescent="0.25">
      <c r="H49" s="225"/>
      <c r="I49" s="225"/>
      <c r="J49" s="225"/>
      <c r="V49" s="17"/>
      <c r="AA49" s="225"/>
      <c r="AB49" s="225"/>
      <c r="AC49" s="22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6" t="s">
        <v>202</v>
      </c>
      <c r="F53" s="226"/>
      <c r="G53" s="226"/>
      <c r="H53" s="226"/>
      <c r="V53" s="17"/>
      <c r="X53" s="23" t="s">
        <v>82</v>
      </c>
      <c r="Y53" s="20">
        <f>IF(B53="PAGADO",0,C58)</f>
        <v>0</v>
      </c>
      <c r="AA53" s="226" t="s">
        <v>259</v>
      </c>
      <c r="AB53" s="226"/>
      <c r="AC53" s="226"/>
      <c r="AD53" s="226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8" t="str">
        <f>IF(Y58&lt;0,"NO PAGAR","COBRAR'")</f>
        <v>COBRAR'</v>
      </c>
      <c r="Y59" s="22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8" t="str">
        <f>IF(C58&lt;0,"NO PAGAR","COBRAR'")</f>
        <v>COBRAR'</v>
      </c>
      <c r="C60" s="22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1" t="s">
        <v>7</v>
      </c>
      <c r="F69" s="222"/>
      <c r="G69" s="223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21" t="s">
        <v>7</v>
      </c>
      <c r="AB69" s="222"/>
      <c r="AC69" s="223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217"/>
      <c r="F70" s="217"/>
      <c r="G70" s="217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217"/>
      <c r="AB70" s="217"/>
      <c r="AC70" s="217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4" t="s">
        <v>29</v>
      </c>
      <c r="AD100" s="224"/>
      <c r="AE100" s="224"/>
    </row>
    <row r="101" spans="2:41" x14ac:dyDescent="0.25">
      <c r="H101" s="225" t="s">
        <v>28</v>
      </c>
      <c r="I101" s="225"/>
      <c r="J101" s="225"/>
      <c r="V101" s="17"/>
      <c r="AC101" s="224"/>
      <c r="AD101" s="224"/>
      <c r="AE101" s="224"/>
    </row>
    <row r="102" spans="2:41" x14ac:dyDescent="0.25">
      <c r="H102" s="225"/>
      <c r="I102" s="225"/>
      <c r="J102" s="225"/>
      <c r="V102" s="17"/>
      <c r="AC102" s="224"/>
      <c r="AD102" s="224"/>
      <c r="AE102" s="22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6"/>
      <c r="F106" s="226"/>
      <c r="G106" s="226"/>
      <c r="H106" s="226"/>
      <c r="V106" s="17"/>
      <c r="X106" s="23" t="s">
        <v>32</v>
      </c>
      <c r="Y106" s="20">
        <f>IF(B106="PAGADO",0,C111)</f>
        <v>0</v>
      </c>
      <c r="AA106" s="226" t="s">
        <v>309</v>
      </c>
      <c r="AB106" s="226"/>
      <c r="AC106" s="226"/>
      <c r="AD106" s="226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7" t="str">
        <f>IF(C111&lt;0,"NO PAGAR","COBRAR")</f>
        <v>COBRAR</v>
      </c>
      <c r="C112" s="22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7" t="str">
        <f>IF(Y111&lt;0,"NO PAGAR","COBRAR")</f>
        <v>COBRAR</v>
      </c>
      <c r="Y112" s="22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9" t="s">
        <v>9</v>
      </c>
      <c r="C113" s="22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9" t="s">
        <v>9</v>
      </c>
      <c r="Y113" s="22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1" t="s">
        <v>7</v>
      </c>
      <c r="F122" s="222"/>
      <c r="G122" s="22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1" t="s">
        <v>7</v>
      </c>
      <c r="AB122" s="222"/>
      <c r="AC122" s="22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217"/>
      <c r="F123" s="217"/>
      <c r="G123" s="217"/>
      <c r="N123" s="3"/>
      <c r="O123" s="3"/>
      <c r="P123" s="3"/>
      <c r="Q123" s="3"/>
      <c r="R123" s="18"/>
      <c r="S123" s="3"/>
      <c r="V123" s="17"/>
      <c r="X123" s="12"/>
      <c r="Y123" s="10"/>
      <c r="AA123" s="217"/>
      <c r="AB123" s="217"/>
      <c r="AC123" s="217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1" t="s">
        <v>7</v>
      </c>
      <c r="O124" s="222"/>
      <c r="P124" s="222"/>
      <c r="Q124" s="223"/>
      <c r="R124" s="18">
        <f>SUM(R108:R123)</f>
        <v>0</v>
      </c>
      <c r="S124" s="3"/>
      <c r="V124" s="17"/>
      <c r="X124" s="12"/>
      <c r="Y124" s="10"/>
      <c r="AJ124" s="221" t="s">
        <v>7</v>
      </c>
      <c r="AK124" s="222"/>
      <c r="AL124" s="222"/>
      <c r="AM124" s="22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5" t="s">
        <v>30</v>
      </c>
      <c r="I146" s="225"/>
      <c r="J146" s="225"/>
      <c r="V146" s="17"/>
      <c r="AA146" s="225" t="s">
        <v>31</v>
      </c>
      <c r="AB146" s="225"/>
      <c r="AC146" s="225"/>
    </row>
    <row r="147" spans="2:41" x14ac:dyDescent="0.25">
      <c r="H147" s="225"/>
      <c r="I147" s="225"/>
      <c r="J147" s="225"/>
      <c r="V147" s="17"/>
      <c r="AA147" s="225"/>
      <c r="AB147" s="225"/>
      <c r="AC147" s="225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226" t="s">
        <v>224</v>
      </c>
      <c r="F151" s="226"/>
      <c r="G151" s="226"/>
      <c r="H151" s="226"/>
      <c r="V151" s="17"/>
      <c r="X151" s="23" t="s">
        <v>32</v>
      </c>
      <c r="Y151" s="20">
        <f>IF(B151="PAGADO",0,C156)</f>
        <v>0</v>
      </c>
      <c r="AA151" s="226" t="s">
        <v>20</v>
      </c>
      <c r="AB151" s="226"/>
      <c r="AC151" s="226"/>
      <c r="AD151" s="226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8" t="str">
        <f>IF(Y156&lt;0,"NO PAGAR","COBRAR'")</f>
        <v>COBRAR'</v>
      </c>
      <c r="Y157" s="22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8" t="str">
        <f>IF(C156&lt;0,"NO PAGAR","COBRAR'")</f>
        <v>COBRAR'</v>
      </c>
      <c r="C158" s="22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9" t="s">
        <v>9</v>
      </c>
      <c r="C159" s="22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9" t="s">
        <v>9</v>
      </c>
      <c r="Y159" s="22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1" t="s">
        <v>7</v>
      </c>
      <c r="F167" s="222"/>
      <c r="G167" s="223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1" t="s">
        <v>7</v>
      </c>
      <c r="AB167" s="222"/>
      <c r="AC167" s="22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217"/>
      <c r="F168" s="217"/>
      <c r="G168" s="217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217"/>
      <c r="AB168" s="217"/>
      <c r="AC168" s="217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1" t="s">
        <v>7</v>
      </c>
      <c r="O169" s="222"/>
      <c r="P169" s="222"/>
      <c r="Q169" s="223"/>
      <c r="R169" s="18">
        <f>SUM(R153:R168)</f>
        <v>0</v>
      </c>
      <c r="S169" s="3"/>
      <c r="V169" s="17"/>
      <c r="X169" s="12"/>
      <c r="Y169" s="10"/>
      <c r="AJ169" s="221" t="s">
        <v>7</v>
      </c>
      <c r="AK169" s="222"/>
      <c r="AL169" s="222"/>
      <c r="AM169" s="223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4" t="s">
        <v>29</v>
      </c>
      <c r="AD194" s="224"/>
      <c r="AE194" s="224"/>
    </row>
    <row r="195" spans="2:41" x14ac:dyDescent="0.25">
      <c r="H195" s="225" t="s">
        <v>28</v>
      </c>
      <c r="I195" s="225"/>
      <c r="J195" s="225"/>
      <c r="V195" s="17"/>
      <c r="AC195" s="224"/>
      <c r="AD195" s="224"/>
      <c r="AE195" s="224"/>
    </row>
    <row r="196" spans="2:41" x14ac:dyDescent="0.25">
      <c r="H196" s="225"/>
      <c r="I196" s="225"/>
      <c r="J196" s="225"/>
      <c r="V196" s="17"/>
      <c r="AC196" s="224"/>
      <c r="AD196" s="224"/>
      <c r="AE196" s="224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226" t="s">
        <v>437</v>
      </c>
      <c r="F200" s="226"/>
      <c r="G200" s="226"/>
      <c r="H200" s="226"/>
      <c r="V200" s="17"/>
      <c r="X200" s="23" t="s">
        <v>130</v>
      </c>
      <c r="Y200" s="20">
        <f>IF(B200="PAGADO",0,C205)</f>
        <v>520</v>
      </c>
      <c r="AA200" s="226" t="s">
        <v>20</v>
      </c>
      <c r="AB200" s="226"/>
      <c r="AC200" s="226"/>
      <c r="AD200" s="226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7" t="str">
        <f>IF(C205&lt;0,"NO PAGAR","COBRAR")</f>
        <v>COBRAR</v>
      </c>
      <c r="C206" s="22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7" t="str">
        <f>IF(Y205&lt;0,"NO PAGAR","COBRAR")</f>
        <v>COBRAR</v>
      </c>
      <c r="Y206" s="22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9" t="s">
        <v>9</v>
      </c>
      <c r="C207" s="22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9" t="s">
        <v>9</v>
      </c>
      <c r="Y207" s="22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21" t="s">
        <v>7</v>
      </c>
      <c r="F216" s="222"/>
      <c r="G216" s="223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21" t="s">
        <v>7</v>
      </c>
      <c r="AB216" s="222"/>
      <c r="AC216" s="223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217"/>
      <c r="F217" s="217"/>
      <c r="G217" s="217"/>
      <c r="N217" s="3"/>
      <c r="O217" s="3"/>
      <c r="P217" s="3"/>
      <c r="Q217" s="3"/>
      <c r="R217" s="18"/>
      <c r="S217" s="3"/>
      <c r="V217" s="17"/>
      <c r="X217" s="12"/>
      <c r="Y217" s="10"/>
      <c r="AA217" s="217"/>
      <c r="AB217" s="217"/>
      <c r="AC217" s="217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21" t="s">
        <v>7</v>
      </c>
      <c r="O218" s="222"/>
      <c r="P218" s="222"/>
      <c r="Q218" s="223"/>
      <c r="R218" s="18">
        <f>SUM(R202:R217)</f>
        <v>0</v>
      </c>
      <c r="S218" s="3"/>
      <c r="V218" s="17"/>
      <c r="X218" s="12"/>
      <c r="Y218" s="10"/>
      <c r="AJ218" s="221" t="s">
        <v>7</v>
      </c>
      <c r="AK218" s="222"/>
      <c r="AL218" s="222"/>
      <c r="AM218" s="223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5" t="s">
        <v>30</v>
      </c>
      <c r="I240" s="225"/>
      <c r="J240" s="225"/>
      <c r="V240" s="17"/>
      <c r="AA240" s="225" t="s">
        <v>31</v>
      </c>
      <c r="AB240" s="225"/>
      <c r="AC240" s="225"/>
    </row>
    <row r="241" spans="2:41" x14ac:dyDescent="0.25">
      <c r="H241" s="225"/>
      <c r="I241" s="225"/>
      <c r="J241" s="225"/>
      <c r="V241" s="17"/>
      <c r="AA241" s="225"/>
      <c r="AB241" s="225"/>
      <c r="AC241" s="225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226" t="s">
        <v>224</v>
      </c>
      <c r="F245" s="226"/>
      <c r="G245" s="226"/>
      <c r="H245" s="226"/>
      <c r="V245" s="17"/>
      <c r="X245" s="23" t="s">
        <v>130</v>
      </c>
      <c r="Y245" s="20">
        <f>IF(B245="PAGADO",0,C250)</f>
        <v>0</v>
      </c>
      <c r="AA245" s="226" t="s">
        <v>562</v>
      </c>
      <c r="AB245" s="226"/>
      <c r="AC245" s="226"/>
      <c r="AD245" s="226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8" t="str">
        <f>IF(Y250&lt;0,"NO PAGAR","COBRAR'")</f>
        <v>COBRAR'</v>
      </c>
      <c r="Y251" s="22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8" t="str">
        <f>IF(C250&lt;0,"NO PAGAR","COBRAR'")</f>
        <v>COBRAR'</v>
      </c>
      <c r="C252" s="228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9" t="s">
        <v>9</v>
      </c>
      <c r="C253" s="22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9" t="s">
        <v>9</v>
      </c>
      <c r="Y253" s="22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21" t="s">
        <v>7</v>
      </c>
      <c r="F261" s="222"/>
      <c r="G261" s="223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21" t="s">
        <v>7</v>
      </c>
      <c r="AB261" s="222"/>
      <c r="AC261" s="223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217"/>
      <c r="F262" s="217"/>
      <c r="G262" s="217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217"/>
      <c r="AB262" s="217"/>
      <c r="AC262" s="217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21" t="s">
        <v>7</v>
      </c>
      <c r="O263" s="222"/>
      <c r="P263" s="222"/>
      <c r="Q263" s="223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21" t="s">
        <v>7</v>
      </c>
      <c r="AK263" s="222"/>
      <c r="AL263" s="222"/>
      <c r="AM263" s="223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4" t="s">
        <v>29</v>
      </c>
      <c r="AD286" s="224"/>
      <c r="AE286" s="224"/>
    </row>
    <row r="287" spans="2:31" x14ac:dyDescent="0.25">
      <c r="H287" s="225" t="s">
        <v>28</v>
      </c>
      <c r="I287" s="225"/>
      <c r="J287" s="225"/>
      <c r="V287" s="17"/>
      <c r="AC287" s="224"/>
      <c r="AD287" s="224"/>
      <c r="AE287" s="224"/>
    </row>
    <row r="288" spans="2:31" x14ac:dyDescent="0.25">
      <c r="H288" s="225"/>
      <c r="I288" s="225"/>
      <c r="J288" s="225"/>
      <c r="V288" s="17"/>
      <c r="AC288" s="224"/>
      <c r="AD288" s="224"/>
      <c r="AE288" s="224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226" t="s">
        <v>20</v>
      </c>
      <c r="F292" s="226"/>
      <c r="G292" s="226"/>
      <c r="H292" s="226"/>
      <c r="V292" s="17"/>
      <c r="X292" s="23" t="s">
        <v>579</v>
      </c>
      <c r="Y292" s="20">
        <f>IF(B292="PAGADO",0,C297)</f>
        <v>0</v>
      </c>
      <c r="AA292" s="226" t="s">
        <v>224</v>
      </c>
      <c r="AB292" s="226"/>
      <c r="AC292" s="226"/>
      <c r="AD292" s="226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7" t="str">
        <f>IF(C297&lt;0,"NO PAGAR","COBRAR")</f>
        <v>COBRAR</v>
      </c>
      <c r="C298" s="22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7" t="str">
        <f>IF(Y297&lt;0,"NO PAGAR","COBRAR")</f>
        <v>COBRAR</v>
      </c>
      <c r="Y298" s="22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9" t="s">
        <v>9</v>
      </c>
      <c r="C299" s="22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9" t="s">
        <v>9</v>
      </c>
      <c r="Y299" s="22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21" t="s">
        <v>7</v>
      </c>
      <c r="F308" s="222"/>
      <c r="G308" s="22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21" t="s">
        <v>7</v>
      </c>
      <c r="AB308" s="222"/>
      <c r="AC308" s="223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217"/>
      <c r="F309" s="217"/>
      <c r="G309" s="217"/>
      <c r="N309" s="3"/>
      <c r="O309" s="3"/>
      <c r="P309" s="3"/>
      <c r="Q309" s="3"/>
      <c r="R309" s="18"/>
      <c r="S309" s="3"/>
      <c r="V309" s="17"/>
      <c r="X309" s="12"/>
      <c r="Y309" s="10"/>
      <c r="AA309" s="217"/>
      <c r="AB309" s="217"/>
      <c r="AC309" s="217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21" t="s">
        <v>7</v>
      </c>
      <c r="O310" s="222"/>
      <c r="P310" s="222"/>
      <c r="Q310" s="223"/>
      <c r="R310" s="18">
        <f>SUM(R294:R309)</f>
        <v>0</v>
      </c>
      <c r="S310" s="3"/>
      <c r="V310" s="17"/>
      <c r="X310" s="12"/>
      <c r="Y310" s="10"/>
      <c r="AJ310" s="221" t="s">
        <v>7</v>
      </c>
      <c r="AK310" s="222"/>
      <c r="AL310" s="222"/>
      <c r="AM310" s="223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5" t="s">
        <v>30</v>
      </c>
      <c r="I332" s="225"/>
      <c r="J332" s="225"/>
      <c r="V332" s="17"/>
      <c r="AA332" s="225" t="s">
        <v>31</v>
      </c>
      <c r="AB332" s="225"/>
      <c r="AC332" s="225"/>
    </row>
    <row r="333" spans="1:43" x14ac:dyDescent="0.25">
      <c r="H333" s="225"/>
      <c r="I333" s="225"/>
      <c r="J333" s="225"/>
      <c r="V333" s="17"/>
      <c r="AA333" s="225"/>
      <c r="AB333" s="225"/>
      <c r="AC333" s="225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226" t="s">
        <v>562</v>
      </c>
      <c r="F337" s="226"/>
      <c r="G337" s="226"/>
      <c r="H337" s="226"/>
      <c r="V337" s="17"/>
      <c r="X337" s="23" t="s">
        <v>32</v>
      </c>
      <c r="Y337" s="20">
        <f>IF(B337="PAGADO",0,C342)</f>
        <v>0</v>
      </c>
      <c r="AA337" s="226" t="s">
        <v>20</v>
      </c>
      <c r="AB337" s="226"/>
      <c r="AC337" s="226"/>
      <c r="AD337" s="226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8" t="str">
        <f>IF(Y342&lt;0,"NO PAGAR","COBRAR'")</f>
        <v>COBRAR'</v>
      </c>
      <c r="Y343" s="228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28" t="str">
        <f>IF(C342&lt;0,"NO PAGAR","COBRAR'")</f>
        <v>COBRAR'</v>
      </c>
      <c r="C344" s="22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19" t="s">
        <v>9</v>
      </c>
      <c r="C345" s="22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9" t="s">
        <v>9</v>
      </c>
      <c r="Y345" s="22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21" t="s">
        <v>7</v>
      </c>
      <c r="F353" s="222"/>
      <c r="G353" s="223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21" t="s">
        <v>7</v>
      </c>
      <c r="AB353" s="222"/>
      <c r="AC353" s="223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217"/>
      <c r="F354" s="217"/>
      <c r="G354" s="217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217"/>
      <c r="AB354" s="217"/>
      <c r="AC354" s="217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21" t="s">
        <v>7</v>
      </c>
      <c r="O355" s="222"/>
      <c r="P355" s="222"/>
      <c r="Q355" s="223"/>
      <c r="R355" s="18">
        <f>SUM(R339:R354)</f>
        <v>0</v>
      </c>
      <c r="S355" s="3"/>
      <c r="V355" s="17"/>
      <c r="X355" s="12"/>
      <c r="Y355" s="10"/>
      <c r="AJ355" s="221" t="s">
        <v>7</v>
      </c>
      <c r="AK355" s="222"/>
      <c r="AL355" s="222"/>
      <c r="AM355" s="223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224" t="s">
        <v>29</v>
      </c>
      <c r="AD373" s="224"/>
      <c r="AE373" s="224"/>
    </row>
    <row r="374" spans="2:41" x14ac:dyDescent="0.25">
      <c r="H374" s="225" t="s">
        <v>28</v>
      </c>
      <c r="I374" s="225"/>
      <c r="J374" s="225"/>
      <c r="V374" s="17"/>
      <c r="AC374" s="224"/>
      <c r="AD374" s="224"/>
      <c r="AE374" s="224"/>
    </row>
    <row r="375" spans="2:41" x14ac:dyDescent="0.25">
      <c r="H375" s="225"/>
      <c r="I375" s="225"/>
      <c r="J375" s="225"/>
      <c r="V375" s="17"/>
      <c r="AC375" s="224"/>
      <c r="AD375" s="224"/>
      <c r="AE375" s="224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226" t="s">
        <v>20</v>
      </c>
      <c r="F379" s="226"/>
      <c r="G379" s="226"/>
      <c r="H379" s="226"/>
      <c r="V379" s="17"/>
      <c r="X379" s="23" t="s">
        <v>82</v>
      </c>
      <c r="Y379" s="20">
        <f>IF(B379="PAGADO",0,C384)</f>
        <v>0</v>
      </c>
      <c r="AA379" s="226" t="s">
        <v>562</v>
      </c>
      <c r="AB379" s="226"/>
      <c r="AC379" s="226"/>
      <c r="AD379" s="226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227" t="str">
        <f>IF(C384&lt;0,"NO PAGAR","COBRAR")</f>
        <v>COBRAR</v>
      </c>
      <c r="C385" s="227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27" t="str">
        <f>IF(Y384&lt;0,"NO PAGAR","COBRAR")</f>
        <v>COBRAR</v>
      </c>
      <c r="Y385" s="227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219" t="s">
        <v>9</v>
      </c>
      <c r="C386" s="22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19" t="s">
        <v>9</v>
      </c>
      <c r="Y386" s="22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221" t="s">
        <v>7</v>
      </c>
      <c r="F395" s="222"/>
      <c r="G395" s="223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21" t="s">
        <v>7</v>
      </c>
      <c r="AB395" s="222"/>
      <c r="AC395" s="223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217"/>
      <c r="F396" s="217"/>
      <c r="G396" s="217"/>
      <c r="N396" s="3"/>
      <c r="O396" s="3"/>
      <c r="P396" s="3"/>
      <c r="Q396" s="3"/>
      <c r="R396" s="18"/>
      <c r="S396" s="3"/>
      <c r="V396" s="17"/>
      <c r="X396" s="12"/>
      <c r="Y396" s="10"/>
      <c r="AA396" s="217"/>
      <c r="AB396" s="217"/>
      <c r="AC396" s="217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221" t="s">
        <v>7</v>
      </c>
      <c r="O397" s="222"/>
      <c r="P397" s="222"/>
      <c r="Q397" s="223"/>
      <c r="R397" s="18">
        <f>SUM(R381:R396)</f>
        <v>0</v>
      </c>
      <c r="S397" s="3"/>
      <c r="V397" s="17"/>
      <c r="X397" s="12"/>
      <c r="Y397" s="10"/>
      <c r="AJ397" s="221" t="s">
        <v>7</v>
      </c>
      <c r="AK397" s="222"/>
      <c r="AL397" s="222"/>
      <c r="AM397" s="223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225" t="s">
        <v>30</v>
      </c>
      <c r="I414" s="225"/>
      <c r="J414" s="225"/>
      <c r="V414" s="17"/>
      <c r="AA414" s="225" t="s">
        <v>31</v>
      </c>
      <c r="AB414" s="225"/>
      <c r="AC414" s="225"/>
    </row>
    <row r="415" spans="1:43" x14ac:dyDescent="0.25">
      <c r="H415" s="225"/>
      <c r="I415" s="225"/>
      <c r="J415" s="225"/>
      <c r="V415" s="17"/>
      <c r="AA415" s="225"/>
      <c r="AB415" s="225"/>
      <c r="AC415" s="225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226" t="s">
        <v>20</v>
      </c>
      <c r="F419" s="226"/>
      <c r="G419" s="226"/>
      <c r="H419" s="226"/>
      <c r="V419" s="17"/>
      <c r="X419" s="23" t="s">
        <v>82</v>
      </c>
      <c r="Y419" s="20">
        <f>IF(B1162="PAGADO",0,C424)</f>
        <v>0</v>
      </c>
      <c r="AA419" s="226" t="s">
        <v>846</v>
      </c>
      <c r="AB419" s="226"/>
      <c r="AC419" s="226"/>
      <c r="AD419" s="226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28" t="str">
        <f>IF(Y424&lt;0,"NO PAGAR","COBRAR'")</f>
        <v>COBRAR'</v>
      </c>
      <c r="Y425" s="228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228" t="str">
        <f>IF(C424&lt;0,"NO PAGAR","COBRAR'")</f>
        <v>COBRAR'</v>
      </c>
      <c r="C426" s="228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219" t="s">
        <v>9</v>
      </c>
      <c r="C427" s="22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19" t="s">
        <v>9</v>
      </c>
      <c r="Y427" s="22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221" t="s">
        <v>7</v>
      </c>
      <c r="F435" s="222"/>
      <c r="G435" s="223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21" t="s">
        <v>7</v>
      </c>
      <c r="AB435" s="222"/>
      <c r="AC435" s="223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217"/>
      <c r="F436" s="217"/>
      <c r="G436" s="217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217"/>
      <c r="AB436" s="217"/>
      <c r="AC436" s="217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221" t="s">
        <v>7</v>
      </c>
      <c r="O437" s="222"/>
      <c r="P437" s="222"/>
      <c r="Q437" s="223"/>
      <c r="R437" s="18">
        <f>SUM(R421:R436)</f>
        <v>0</v>
      </c>
      <c r="S437" s="3"/>
      <c r="V437" s="17"/>
      <c r="X437" s="12"/>
      <c r="Y437" s="10"/>
      <c r="AJ437" s="221" t="s">
        <v>7</v>
      </c>
      <c r="AK437" s="222"/>
      <c r="AL437" s="222"/>
      <c r="AM437" s="223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224" t="s">
        <v>29</v>
      </c>
      <c r="AD458" s="224"/>
      <c r="AE458" s="224"/>
    </row>
    <row r="459" spans="2:31" x14ac:dyDescent="0.25">
      <c r="H459" s="225" t="s">
        <v>28</v>
      </c>
      <c r="I459" s="225"/>
      <c r="J459" s="225"/>
      <c r="V459" s="17"/>
      <c r="AC459" s="224"/>
      <c r="AD459" s="224"/>
      <c r="AE459" s="224"/>
    </row>
    <row r="460" spans="2:31" x14ac:dyDescent="0.25">
      <c r="H460" s="225"/>
      <c r="I460" s="225"/>
      <c r="J460" s="225"/>
      <c r="V460" s="17"/>
      <c r="AC460" s="224"/>
      <c r="AD460" s="224"/>
      <c r="AE460" s="224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0</v>
      </c>
      <c r="E464" s="226" t="s">
        <v>20</v>
      </c>
      <c r="F464" s="226"/>
      <c r="G464" s="226"/>
      <c r="H464" s="226"/>
      <c r="V464" s="17"/>
      <c r="X464" s="23" t="s">
        <v>32</v>
      </c>
      <c r="Y464" s="20">
        <f>IF(B464="PAGADO",0,C469)</f>
        <v>0</v>
      </c>
      <c r="AA464" s="226" t="s">
        <v>20</v>
      </c>
      <c r="AB464" s="226"/>
      <c r="AC464" s="226"/>
      <c r="AD464" s="226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227" t="str">
        <f>IF(C469&lt;0,"NO PAGAR","COBRAR")</f>
        <v>COBRAR</v>
      </c>
      <c r="C470" s="227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7" t="str">
        <f>IF(Y469&lt;0,"NO PAGAR","COBRAR")</f>
        <v>COBRAR</v>
      </c>
      <c r="Y470" s="227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219" t="s">
        <v>9</v>
      </c>
      <c r="C471" s="2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9" t="s">
        <v>9</v>
      </c>
      <c r="Y471" s="2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221" t="s">
        <v>7</v>
      </c>
      <c r="F480" s="222"/>
      <c r="G480" s="223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21" t="s">
        <v>7</v>
      </c>
      <c r="AB480" s="222"/>
      <c r="AC480" s="223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217"/>
      <c r="F481" s="217"/>
      <c r="G481" s="217"/>
      <c r="N481" s="3"/>
      <c r="O481" s="3"/>
      <c r="P481" s="3"/>
      <c r="Q481" s="3"/>
      <c r="R481" s="18"/>
      <c r="S481" s="3"/>
      <c r="V481" s="17"/>
      <c r="X481" s="12"/>
      <c r="Y481" s="10"/>
      <c r="AA481" s="217"/>
      <c r="AB481" s="217"/>
      <c r="AC481" s="217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221" t="s">
        <v>7</v>
      </c>
      <c r="O482" s="222"/>
      <c r="P482" s="222"/>
      <c r="Q482" s="223"/>
      <c r="R482" s="18">
        <f>SUM(R466:R481)</f>
        <v>0</v>
      </c>
      <c r="S482" s="3"/>
      <c r="V482" s="17"/>
      <c r="X482" s="12"/>
      <c r="Y482" s="10"/>
      <c r="AJ482" s="221" t="s">
        <v>7</v>
      </c>
      <c r="AK482" s="222"/>
      <c r="AL482" s="222"/>
      <c r="AM482" s="223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225" t="s">
        <v>30</v>
      </c>
      <c r="I504" s="225"/>
      <c r="J504" s="225"/>
      <c r="V504" s="17"/>
      <c r="AA504" s="225" t="s">
        <v>31</v>
      </c>
      <c r="AB504" s="225"/>
      <c r="AC504" s="225"/>
    </row>
    <row r="505" spans="1:43" x14ac:dyDescent="0.25">
      <c r="H505" s="225"/>
      <c r="I505" s="225"/>
      <c r="J505" s="225"/>
      <c r="V505" s="17"/>
      <c r="AA505" s="225"/>
      <c r="AB505" s="225"/>
      <c r="AC505" s="225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0</v>
      </c>
      <c r="E509" s="226" t="s">
        <v>20</v>
      </c>
      <c r="F509" s="226"/>
      <c r="G509" s="226"/>
      <c r="H509" s="226"/>
      <c r="V509" s="17"/>
      <c r="X509" s="23" t="s">
        <v>82</v>
      </c>
      <c r="Y509" s="20">
        <f>IF(B1259="PAGADO",0,C514)</f>
        <v>0</v>
      </c>
      <c r="AA509" s="226" t="s">
        <v>846</v>
      </c>
      <c r="AB509" s="226"/>
      <c r="AC509" s="226"/>
      <c r="AD509" s="226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28" t="str">
        <f>IF(Y514&lt;0,"NO PAGAR","COBRAR'")</f>
        <v>COBRAR'</v>
      </c>
      <c r="Y515" s="228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228" t="str">
        <f>IF(C514&lt;0,"NO PAGAR","COBRAR'")</f>
        <v>COBRAR'</v>
      </c>
      <c r="C516" s="228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219" t="s">
        <v>9</v>
      </c>
      <c r="C517" s="22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19" t="s">
        <v>9</v>
      </c>
      <c r="Y517" s="22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221" t="s">
        <v>7</v>
      </c>
      <c r="F525" s="222"/>
      <c r="G525" s="223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21" t="s">
        <v>7</v>
      </c>
      <c r="AB525" s="222"/>
      <c r="AC525" s="223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217"/>
      <c r="F526" s="217"/>
      <c r="G526" s="217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217"/>
      <c r="AB526" s="217"/>
      <c r="AC526" s="217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221" t="s">
        <v>7</v>
      </c>
      <c r="O527" s="222"/>
      <c r="P527" s="222"/>
      <c r="Q527" s="223"/>
      <c r="R527" s="18">
        <f>SUM(R511:R526)</f>
        <v>0</v>
      </c>
      <c r="S527" s="3"/>
      <c r="V527" s="17"/>
      <c r="X527" s="12"/>
      <c r="Y527" s="10"/>
      <c r="AJ527" s="221" t="s">
        <v>7</v>
      </c>
      <c r="AK527" s="222"/>
      <c r="AL527" s="222"/>
      <c r="AM527" s="223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224" t="s">
        <v>29</v>
      </c>
      <c r="AD550" s="224"/>
      <c r="AE550" s="224"/>
    </row>
    <row r="551" spans="2:41" x14ac:dyDescent="0.25">
      <c r="H551" s="225" t="s">
        <v>28</v>
      </c>
      <c r="I551" s="225"/>
      <c r="J551" s="225"/>
      <c r="V551" s="17"/>
      <c r="AC551" s="224"/>
      <c r="AD551" s="224"/>
      <c r="AE551" s="224"/>
    </row>
    <row r="552" spans="2:41" x14ac:dyDescent="0.25">
      <c r="H552" s="225"/>
      <c r="I552" s="225"/>
      <c r="J552" s="225"/>
      <c r="V552" s="17"/>
      <c r="AC552" s="224"/>
      <c r="AD552" s="224"/>
      <c r="AE552" s="224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67</v>
      </c>
      <c r="V555" s="17"/>
      <c r="X555" s="22" t="s">
        <v>67</v>
      </c>
    </row>
    <row r="556" spans="2:41" ht="23.25" x14ac:dyDescent="0.35">
      <c r="B556" s="23" t="s">
        <v>156</v>
      </c>
      <c r="C556" s="20">
        <f>IF(X509="PAGADO",0,Y514)</f>
        <v>0</v>
      </c>
      <c r="E556" s="226" t="s">
        <v>1021</v>
      </c>
      <c r="F556" s="226"/>
      <c r="G556" s="226"/>
      <c r="H556" s="226"/>
      <c r="V556" s="17"/>
      <c r="X556" s="23" t="s">
        <v>32</v>
      </c>
      <c r="Y556" s="20">
        <f>IF(B556="PAGADO",0,C561)</f>
        <v>0</v>
      </c>
      <c r="AA556" s="226" t="s">
        <v>20</v>
      </c>
      <c r="AB556" s="226"/>
      <c r="AC556" s="226"/>
      <c r="AD556" s="226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227" t="str">
        <f>IF(C561&lt;0,"NO PAGAR","COBRAR")</f>
        <v>COBRAR</v>
      </c>
      <c r="C562" s="227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27" t="str">
        <f>IF(Y561&lt;0,"NO PAGAR","COBRAR")</f>
        <v>COBRAR</v>
      </c>
      <c r="Y562" s="227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219" t="s">
        <v>9</v>
      </c>
      <c r="C563" s="22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19" t="s">
        <v>9</v>
      </c>
      <c r="Y563" s="2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221" t="s">
        <v>7</v>
      </c>
      <c r="F572" s="222"/>
      <c r="G572" s="223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21" t="s">
        <v>7</v>
      </c>
      <c r="AB572" s="222"/>
      <c r="AC572" s="223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217"/>
      <c r="F573" s="217"/>
      <c r="G573" s="217"/>
      <c r="N573" s="3"/>
      <c r="O573" s="3"/>
      <c r="P573" s="3"/>
      <c r="Q573" s="3"/>
      <c r="R573" s="18"/>
      <c r="S573" s="3"/>
      <c r="V573" s="17"/>
      <c r="X573" s="12"/>
      <c r="Y573" s="10"/>
      <c r="AA573" s="217"/>
      <c r="AB573" s="217"/>
      <c r="AC573" s="217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21" t="s">
        <v>7</v>
      </c>
      <c r="O574" s="222"/>
      <c r="P574" s="222"/>
      <c r="Q574" s="223"/>
      <c r="R574" s="18">
        <f>SUM(R558:R573)</f>
        <v>0</v>
      </c>
      <c r="S574" s="3"/>
      <c r="V574" s="17"/>
      <c r="X574" s="12"/>
      <c r="Y574" s="10"/>
      <c r="AJ574" s="221" t="s">
        <v>7</v>
      </c>
      <c r="AK574" s="222"/>
      <c r="AL574" s="222"/>
      <c r="AM574" s="223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225" t="s">
        <v>30</v>
      </c>
      <c r="I591" s="225"/>
      <c r="J591" s="225"/>
      <c r="V591" s="17"/>
      <c r="AA591" s="225" t="s">
        <v>31</v>
      </c>
      <c r="AB591" s="225"/>
      <c r="AC591" s="225"/>
    </row>
    <row r="592" spans="1:43" x14ac:dyDescent="0.25">
      <c r="H592" s="225"/>
      <c r="I592" s="225"/>
      <c r="J592" s="225"/>
      <c r="V592" s="17"/>
      <c r="AA592" s="225"/>
      <c r="AB592" s="225"/>
      <c r="AC592" s="225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67</v>
      </c>
      <c r="V595" s="17"/>
      <c r="X595" s="22" t="s">
        <v>67</v>
      </c>
    </row>
    <row r="596" spans="2:41" ht="23.25" x14ac:dyDescent="0.35">
      <c r="B596" s="23" t="s">
        <v>32</v>
      </c>
      <c r="C596" s="20">
        <f>IF(X556="PAGADO",0,Y561)</f>
        <v>0</v>
      </c>
      <c r="E596" s="226" t="s">
        <v>20</v>
      </c>
      <c r="F596" s="226"/>
      <c r="G596" s="226"/>
      <c r="H596" s="226"/>
      <c r="V596" s="17"/>
      <c r="X596" s="23" t="s">
        <v>32</v>
      </c>
      <c r="Y596" s="20">
        <f>IF(B1358="PAGADO",0,C601)</f>
        <v>0</v>
      </c>
      <c r="AA596" s="226" t="s">
        <v>20</v>
      </c>
      <c r="AB596" s="226"/>
      <c r="AC596" s="226"/>
      <c r="AD596" s="226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28" t="str">
        <f>IF(Y601&lt;0,"NO PAGAR","COBRAR'")</f>
        <v>COBRAR'</v>
      </c>
      <c r="Y602" s="228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228" t="str">
        <f>IF(C601&lt;0,"NO PAGAR","COBRAR'")</f>
        <v>COBRAR'</v>
      </c>
      <c r="C603" s="228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219" t="s">
        <v>9</v>
      </c>
      <c r="C604" s="22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19" t="s">
        <v>9</v>
      </c>
      <c r="Y604" s="22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221" t="s">
        <v>7</v>
      </c>
      <c r="F612" s="222"/>
      <c r="G612" s="223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21" t="s">
        <v>7</v>
      </c>
      <c r="AB612" s="222"/>
      <c r="AC612" s="223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217"/>
      <c r="F613" s="217"/>
      <c r="G613" s="217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217"/>
      <c r="AB613" s="217"/>
      <c r="AC613" s="217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221" t="s">
        <v>7</v>
      </c>
      <c r="O614" s="222"/>
      <c r="P614" s="222"/>
      <c r="Q614" s="223"/>
      <c r="R614" s="18">
        <f>SUM(R598:R613)</f>
        <v>0</v>
      </c>
      <c r="S614" s="3"/>
      <c r="V614" s="17"/>
      <c r="X614" s="12"/>
      <c r="Y614" s="10"/>
      <c r="AJ614" s="221" t="s">
        <v>7</v>
      </c>
      <c r="AK614" s="222"/>
      <c r="AL614" s="222"/>
      <c r="AM614" s="223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224" t="s">
        <v>29</v>
      </c>
      <c r="AD638" s="224"/>
      <c r="AE638" s="224"/>
    </row>
    <row r="639" spans="5:31" x14ac:dyDescent="0.25">
      <c r="H639" s="225" t="s">
        <v>28</v>
      </c>
      <c r="I639" s="225"/>
      <c r="J639" s="225"/>
      <c r="V639" s="17"/>
      <c r="AC639" s="224"/>
      <c r="AD639" s="224"/>
      <c r="AE639" s="224"/>
    </row>
    <row r="640" spans="5:31" x14ac:dyDescent="0.25">
      <c r="H640" s="225"/>
      <c r="I640" s="225"/>
      <c r="J640" s="225"/>
      <c r="V640" s="17"/>
      <c r="AC640" s="224"/>
      <c r="AD640" s="224"/>
      <c r="AE640" s="224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68</v>
      </c>
      <c r="V643" s="17"/>
      <c r="X643" s="22" t="s">
        <v>68</v>
      </c>
    </row>
    <row r="644" spans="2:41" ht="23.25" x14ac:dyDescent="0.35">
      <c r="B644" s="23" t="s">
        <v>156</v>
      </c>
      <c r="C644" s="20">
        <f>IF(X596="PAGADO",0,Y601)</f>
        <v>0</v>
      </c>
      <c r="E644" s="226" t="s">
        <v>562</v>
      </c>
      <c r="F644" s="226"/>
      <c r="G644" s="226"/>
      <c r="H644" s="226"/>
      <c r="V644" s="17"/>
      <c r="X644" s="23" t="s">
        <v>156</v>
      </c>
      <c r="Y644" s="20">
        <f>IF(B644="PAGADO",0,C649)</f>
        <v>0</v>
      </c>
      <c r="AA644" s="226" t="s">
        <v>1102</v>
      </c>
      <c r="AB644" s="226"/>
      <c r="AC644" s="226"/>
      <c r="AD644" s="226"/>
    </row>
    <row r="645" spans="2:41" x14ac:dyDescent="0.25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227" t="str">
        <f>IF(C649&lt;0,"NO PAGAR","COBRAR")</f>
        <v>COBRAR</v>
      </c>
      <c r="C650" s="227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27" t="str">
        <f>IF(Y649&lt;0,"NO PAGAR","COBRAR")</f>
        <v>COBRAR</v>
      </c>
      <c r="Y650" s="227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219" t="s">
        <v>9</v>
      </c>
      <c r="C651" s="22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9" t="s">
        <v>9</v>
      </c>
      <c r="Y651" s="22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221" t="s">
        <v>7</v>
      </c>
      <c r="F660" s="222"/>
      <c r="G660" s="223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21" t="s">
        <v>7</v>
      </c>
      <c r="AB660" s="222"/>
      <c r="AC660" s="223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217"/>
      <c r="F661" s="217"/>
      <c r="G661" s="217"/>
      <c r="N661" s="3"/>
      <c r="O661" s="3"/>
      <c r="P661" s="3"/>
      <c r="Q661" s="3"/>
      <c r="R661" s="18"/>
      <c r="S661" s="3"/>
      <c r="V661" s="17"/>
      <c r="X661" s="12"/>
      <c r="Y661" s="10"/>
      <c r="AA661" s="217"/>
      <c r="AB661" s="217"/>
      <c r="AC661" s="217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221" t="s">
        <v>7</v>
      </c>
      <c r="O662" s="222"/>
      <c r="P662" s="222"/>
      <c r="Q662" s="223"/>
      <c r="R662" s="18">
        <f>SUM(R646:R661)</f>
        <v>0</v>
      </c>
      <c r="S662" s="3"/>
      <c r="V662" s="17"/>
      <c r="X662" s="12"/>
      <c r="Y662" s="10"/>
      <c r="AJ662" s="221" t="s">
        <v>7</v>
      </c>
      <c r="AK662" s="222"/>
      <c r="AL662" s="222"/>
      <c r="AM662" s="223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25" t="s">
        <v>30</v>
      </c>
      <c r="I679" s="225"/>
      <c r="J679" s="225"/>
      <c r="V679" s="17"/>
      <c r="AA679" s="225" t="s">
        <v>31</v>
      </c>
      <c r="AB679" s="225"/>
      <c r="AC679" s="225"/>
    </row>
    <row r="680" spans="1:43" x14ac:dyDescent="0.25">
      <c r="H680" s="225"/>
      <c r="I680" s="225"/>
      <c r="J680" s="225"/>
      <c r="V680" s="17"/>
      <c r="AA680" s="225"/>
      <c r="AB680" s="225"/>
      <c r="AC680" s="225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130</v>
      </c>
      <c r="C684" s="20">
        <f>IF(X644="PAGADO",0,C649)</f>
        <v>0</v>
      </c>
      <c r="E684" s="226" t="s">
        <v>858</v>
      </c>
      <c r="F684" s="226"/>
      <c r="G684" s="226"/>
      <c r="H684" s="226"/>
      <c r="V684" s="17"/>
      <c r="X684" s="23" t="s">
        <v>282</v>
      </c>
      <c r="Y684" s="20">
        <f>IF(B684="PAGADO",0,C689)</f>
        <v>0</v>
      </c>
      <c r="AA684" s="226" t="s">
        <v>1238</v>
      </c>
      <c r="AB684" s="226"/>
      <c r="AC684" s="226"/>
      <c r="AD684" s="226"/>
    </row>
    <row r="685" spans="1:43" x14ac:dyDescent="0.25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8" t="str">
        <f>IF(Y689&lt;0,"NO PAGAR","COBRAR'")</f>
        <v>COBRAR'</v>
      </c>
      <c r="Y690" s="22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28" t="str">
        <f>IF(C689&lt;0,"NO PAGAR","COBRAR'")</f>
        <v>COBRAR'</v>
      </c>
      <c r="C691" s="228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19" t="s">
        <v>9</v>
      </c>
      <c r="C692" s="2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9" t="s">
        <v>9</v>
      </c>
      <c r="Y692" s="2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21" t="s">
        <v>7</v>
      </c>
      <c r="F700" s="222"/>
      <c r="G700" s="223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21" t="s">
        <v>7</v>
      </c>
      <c r="AB700" s="222"/>
      <c r="AC700" s="223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217"/>
      <c r="F701" s="217"/>
      <c r="G701" s="217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217"/>
      <c r="AB701" s="217"/>
      <c r="AC701" s="217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21" t="s">
        <v>7</v>
      </c>
      <c r="O702" s="222"/>
      <c r="P702" s="222"/>
      <c r="Q702" s="223"/>
      <c r="R702" s="18">
        <f>SUM(R686:R701)</f>
        <v>0</v>
      </c>
      <c r="S702" s="3"/>
      <c r="V702" s="17"/>
      <c r="X702" s="12"/>
      <c r="Y702" s="10"/>
      <c r="AJ702" s="221" t="s">
        <v>7</v>
      </c>
      <c r="AK702" s="222"/>
      <c r="AL702" s="222"/>
      <c r="AM702" s="223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224" t="s">
        <v>29</v>
      </c>
      <c r="AD722" s="224"/>
      <c r="AE722" s="224"/>
    </row>
    <row r="723" spans="2:41" x14ac:dyDescent="0.25">
      <c r="H723" s="225" t="s">
        <v>28</v>
      </c>
      <c r="I723" s="225"/>
      <c r="J723" s="225"/>
      <c r="V723" s="17"/>
      <c r="AC723" s="224"/>
      <c r="AD723" s="224"/>
      <c r="AE723" s="224"/>
    </row>
    <row r="724" spans="2:41" x14ac:dyDescent="0.25">
      <c r="H724" s="225"/>
      <c r="I724" s="225"/>
      <c r="J724" s="225"/>
      <c r="V724" s="17"/>
      <c r="AC724" s="224"/>
      <c r="AD724" s="224"/>
      <c r="AE724" s="224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69</v>
      </c>
      <c r="V727" s="17"/>
      <c r="X727" s="22" t="s">
        <v>69</v>
      </c>
    </row>
    <row r="728" spans="2:41" ht="23.25" x14ac:dyDescent="0.35">
      <c r="B728" s="23" t="s">
        <v>130</v>
      </c>
      <c r="C728" s="20"/>
      <c r="E728" s="226" t="s">
        <v>1307</v>
      </c>
      <c r="F728" s="226"/>
      <c r="G728" s="226"/>
      <c r="H728" s="226"/>
      <c r="V728" s="17"/>
      <c r="X728" s="23" t="s">
        <v>82</v>
      </c>
      <c r="Y728" s="20">
        <f>IF(B728="PAGADO",0,C733)</f>
        <v>0</v>
      </c>
      <c r="AA728" s="226" t="s">
        <v>1367</v>
      </c>
      <c r="AB728" s="226"/>
      <c r="AC728" s="226"/>
      <c r="AD728" s="226"/>
    </row>
    <row r="729" spans="2:41" x14ac:dyDescent="0.25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227" t="str">
        <f>IF(C733&lt;0,"NO PAGAR","COBRAR")</f>
        <v>COBRAR</v>
      </c>
      <c r="C734" s="227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27" t="str">
        <f>IF(Y733&lt;0,"NO PAGAR","COBRAR")</f>
        <v>COBRAR</v>
      </c>
      <c r="Y734" s="227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219" t="s">
        <v>9</v>
      </c>
      <c r="C735" s="22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19" t="s">
        <v>9</v>
      </c>
      <c r="Y735" s="22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221" t="s">
        <v>7</v>
      </c>
      <c r="F744" s="222"/>
      <c r="G744" s="223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21" t="s">
        <v>7</v>
      </c>
      <c r="AB744" s="222"/>
      <c r="AC744" s="223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217"/>
      <c r="F745" s="217"/>
      <c r="G745" s="217"/>
      <c r="N745" s="3"/>
      <c r="O745" s="3"/>
      <c r="P745" s="3"/>
      <c r="Q745" s="3"/>
      <c r="R745" s="18"/>
      <c r="S745" s="3"/>
      <c r="V745" s="17"/>
      <c r="X745" s="12"/>
      <c r="Y745" s="10"/>
      <c r="AA745" s="217"/>
      <c r="AB745" s="217"/>
      <c r="AC745" s="217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221" t="s">
        <v>7</v>
      </c>
      <c r="O746" s="222"/>
      <c r="P746" s="222"/>
      <c r="Q746" s="223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21" t="s">
        <v>7</v>
      </c>
      <c r="AK746" s="222"/>
      <c r="AL746" s="222"/>
      <c r="AM746" s="223"/>
      <c r="AN746" s="18">
        <f>SUM(AN730:AN745)</f>
        <v>0</v>
      </c>
      <c r="AO746" s="3"/>
    </row>
    <row r="747" spans="2:41" x14ac:dyDescent="0.25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 x14ac:dyDescent="0.25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 x14ac:dyDescent="0.25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 x14ac:dyDescent="0.25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G751" s="242" t="s">
        <v>1310</v>
      </c>
      <c r="H751" s="242"/>
      <c r="V751" s="17"/>
      <c r="AA751" s="1" t="s">
        <v>19</v>
      </c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V761" s="17"/>
    </row>
    <row r="762" spans="1:43" x14ac:dyDescent="0.25">
      <c r="H762" s="225" t="s">
        <v>30</v>
      </c>
      <c r="I762" s="225"/>
      <c r="J762" s="225"/>
      <c r="V762" s="17"/>
      <c r="AA762" s="225" t="s">
        <v>31</v>
      </c>
      <c r="AB762" s="225"/>
      <c r="AC762" s="225"/>
    </row>
    <row r="763" spans="1:43" x14ac:dyDescent="0.25">
      <c r="H763" s="225"/>
      <c r="I763" s="225"/>
      <c r="J763" s="225"/>
      <c r="V763" s="17"/>
      <c r="AA763" s="225"/>
      <c r="AB763" s="225"/>
      <c r="AC763" s="225"/>
    </row>
    <row r="764" spans="1:43" x14ac:dyDescent="0.25">
      <c r="V764" s="17"/>
    </row>
    <row r="765" spans="1:43" x14ac:dyDescent="0.25">
      <c r="V765" s="17"/>
    </row>
    <row r="766" spans="1:43" ht="23.25" x14ac:dyDescent="0.35">
      <c r="B766" s="24" t="s">
        <v>69</v>
      </c>
      <c r="V766" s="17"/>
      <c r="X766" s="22" t="s">
        <v>69</v>
      </c>
    </row>
    <row r="767" spans="1:43" ht="23.25" x14ac:dyDescent="0.35">
      <c r="B767" s="23" t="s">
        <v>130</v>
      </c>
      <c r="C767" s="20">
        <f>IF(X728="PAGADO",0,C733)</f>
        <v>0</v>
      </c>
      <c r="E767" s="226" t="s">
        <v>1410</v>
      </c>
      <c r="F767" s="226"/>
      <c r="G767" s="226"/>
      <c r="H767" s="226"/>
      <c r="V767" s="17"/>
      <c r="X767" s="23" t="s">
        <v>82</v>
      </c>
      <c r="Y767" s="20">
        <f>IF(B767="PAGADO",0,C772)</f>
        <v>0</v>
      </c>
      <c r="AA767" s="226" t="s">
        <v>20</v>
      </c>
      <c r="AB767" s="226"/>
      <c r="AC767" s="226"/>
      <c r="AD767" s="226"/>
    </row>
    <row r="768" spans="1:43" x14ac:dyDescent="0.25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28" t="str">
        <f>IF(Y772&lt;0,"NO PAGAR","COBRAR'")</f>
        <v>COBRAR'</v>
      </c>
      <c r="Y773" s="228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228" t="str">
        <f>IF(C772&lt;0,"NO PAGAR","COBRAR'")</f>
        <v>COBRAR'</v>
      </c>
      <c r="C774" s="228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219" t="s">
        <v>9</v>
      </c>
      <c r="C775" s="22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19" t="s">
        <v>9</v>
      </c>
      <c r="Y775" s="22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16</v>
      </c>
      <c r="C783" s="10"/>
      <c r="E783" s="221" t="s">
        <v>7</v>
      </c>
      <c r="F783" s="222"/>
      <c r="G783" s="223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21" t="s">
        <v>7</v>
      </c>
      <c r="AB783" s="222"/>
      <c r="AC783" s="223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 x14ac:dyDescent="0.25">
      <c r="B784" s="11" t="s">
        <v>17</v>
      </c>
      <c r="C784" s="10"/>
      <c r="E784" s="217"/>
      <c r="F784" s="217"/>
      <c r="G784" s="217"/>
      <c r="N784" s="3"/>
      <c r="O784" s="3"/>
      <c r="P784" s="3"/>
      <c r="Q784" s="3"/>
      <c r="R784" s="18"/>
      <c r="S784" s="3"/>
      <c r="V784" s="17"/>
      <c r="X784" s="11"/>
      <c r="Y784" s="10"/>
      <c r="AA784" s="217"/>
      <c r="AB784" s="217"/>
      <c r="AC784" s="217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221" t="s">
        <v>7</v>
      </c>
      <c r="O785" s="222"/>
      <c r="P785" s="222"/>
      <c r="Q785" s="223"/>
      <c r="R785" s="18">
        <f>SUM(R769:R784)</f>
        <v>0</v>
      </c>
      <c r="S785" s="3"/>
      <c r="V785" s="17"/>
      <c r="X785" s="12"/>
      <c r="Y785" s="10"/>
      <c r="AJ785" s="221" t="s">
        <v>7</v>
      </c>
      <c r="AK785" s="222"/>
      <c r="AL785" s="222"/>
      <c r="AM785" s="223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 x14ac:dyDescent="0.25">
      <c r="E790" s="1" t="s">
        <v>19</v>
      </c>
      <c r="V790" s="17"/>
      <c r="AA790" s="1" t="s">
        <v>19</v>
      </c>
    </row>
    <row r="791" spans="2:41" x14ac:dyDescent="0.25">
      <c r="V791" s="17"/>
    </row>
    <row r="792" spans="2:41" x14ac:dyDescent="0.25">
      <c r="V792" s="17"/>
    </row>
    <row r="793" spans="2:41" x14ac:dyDescent="0.25">
      <c r="V793" s="17"/>
    </row>
    <row r="794" spans="2:41" x14ac:dyDescent="0.25">
      <c r="V794" s="17"/>
    </row>
    <row r="795" spans="2:41" x14ac:dyDescent="0.25">
      <c r="V795" s="17"/>
    </row>
    <row r="796" spans="2:41" x14ac:dyDescent="0.25">
      <c r="V796" s="17"/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24" t="s">
        <v>29</v>
      </c>
      <c r="AD803" s="224"/>
      <c r="AE803" s="224"/>
    </row>
    <row r="804" spans="2:41" x14ac:dyDescent="0.25">
      <c r="H804" s="225" t="s">
        <v>28</v>
      </c>
      <c r="I804" s="225"/>
      <c r="J804" s="225"/>
      <c r="V804" s="17"/>
      <c r="AC804" s="224"/>
      <c r="AD804" s="224"/>
      <c r="AE804" s="224"/>
    </row>
    <row r="805" spans="2:41" x14ac:dyDescent="0.25">
      <c r="H805" s="225"/>
      <c r="I805" s="225"/>
      <c r="J805" s="225"/>
      <c r="V805" s="17"/>
      <c r="AC805" s="224"/>
      <c r="AD805" s="224"/>
      <c r="AE805" s="224"/>
    </row>
    <row r="806" spans="2:41" ht="23.25" x14ac:dyDescent="0.35">
      <c r="B806" s="22" t="s">
        <v>70</v>
      </c>
      <c r="V806" s="17"/>
      <c r="X806" s="22" t="s">
        <v>70</v>
      </c>
    </row>
    <row r="807" spans="2:41" ht="23.25" x14ac:dyDescent="0.35">
      <c r="B807" s="23" t="s">
        <v>130</v>
      </c>
      <c r="C807" s="20">
        <f>IF(X767="PAGADO",0,Y772)</f>
        <v>0</v>
      </c>
      <c r="E807" s="226" t="s">
        <v>1583</v>
      </c>
      <c r="F807" s="226"/>
      <c r="G807" s="226"/>
      <c r="H807" s="226"/>
      <c r="V807" s="17"/>
      <c r="X807" s="23" t="s">
        <v>82</v>
      </c>
      <c r="Y807" s="20">
        <f>IF(B807="PAGADO",0,C812)</f>
        <v>0</v>
      </c>
      <c r="AA807" s="226" t="s">
        <v>1308</v>
      </c>
      <c r="AB807" s="226"/>
      <c r="AC807" s="226"/>
      <c r="AD807" s="226"/>
    </row>
    <row r="808" spans="2:41" x14ac:dyDescent="0.25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 x14ac:dyDescent="0.25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 x14ac:dyDescent="0.4">
      <c r="B813" s="227" t="str">
        <f>IF(C812&lt;0,"NO PAGAR","COBRAR")</f>
        <v>COBRAR</v>
      </c>
      <c r="C813" s="227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27" t="str">
        <f>IF(Y812&lt;0,"NO PAGAR","COBRAR")</f>
        <v>COBRAR</v>
      </c>
      <c r="Y813" s="227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219" t="s">
        <v>9</v>
      </c>
      <c r="C814" s="2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19" t="s">
        <v>9</v>
      </c>
      <c r="Y814" s="2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/>
      <c r="C823" s="10"/>
      <c r="E823" s="221" t="s">
        <v>7</v>
      </c>
      <c r="F823" s="222"/>
      <c r="G823" s="223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21" t="s">
        <v>7</v>
      </c>
      <c r="AB823" s="222"/>
      <c r="AC823" s="223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s="217"/>
      <c r="F824" s="217"/>
      <c r="G824" s="217"/>
      <c r="N824" s="3"/>
      <c r="O824" s="3"/>
      <c r="P824" s="3"/>
      <c r="Q824" s="3"/>
      <c r="R824" s="18"/>
      <c r="S824" s="3"/>
      <c r="V824" s="17"/>
      <c r="X824" s="12"/>
      <c r="Y824" s="10"/>
      <c r="AA824" s="217"/>
      <c r="AB824" s="217"/>
      <c r="AC824" s="217"/>
      <c r="AJ824" s="3"/>
      <c r="AK824" s="3"/>
      <c r="AL824" s="3"/>
      <c r="AM824" s="3"/>
      <c r="AN824" s="18"/>
      <c r="AO824" s="3"/>
    </row>
    <row r="825" spans="2:41" x14ac:dyDescent="0.25">
      <c r="B825" s="12"/>
      <c r="C825" s="10"/>
      <c r="E825" t="s">
        <v>484</v>
      </c>
      <c r="F825" s="3">
        <v>58225299</v>
      </c>
      <c r="N825" s="221" t="s">
        <v>7</v>
      </c>
      <c r="O825" s="222"/>
      <c r="P825" s="222"/>
      <c r="Q825" s="223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21" t="s">
        <v>7</v>
      </c>
      <c r="AK825" s="222"/>
      <c r="AL825" s="222"/>
      <c r="AM825" s="223"/>
      <c r="AN825" s="18">
        <f>SUM(AN809:AN824)</f>
        <v>0</v>
      </c>
      <c r="AO825" s="3"/>
    </row>
    <row r="826" spans="2:41" x14ac:dyDescent="0.25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E828" s="14"/>
      <c r="V828" s="17"/>
      <c r="X828" s="12"/>
      <c r="Y828" s="10"/>
      <c r="AA828" s="14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 x14ac:dyDescent="0.25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 x14ac:dyDescent="0.25">
      <c r="E833" s="1" t="s">
        <v>19</v>
      </c>
      <c r="V833" s="17"/>
      <c r="AA833" s="1" t="s">
        <v>19</v>
      </c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V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 x14ac:dyDescent="0.25">
      <c r="V843" s="17"/>
    </row>
    <row r="844" spans="1:43" x14ac:dyDescent="0.25">
      <c r="H844" s="225" t="s">
        <v>30</v>
      </c>
      <c r="I844" s="225"/>
      <c r="J844" s="225"/>
      <c r="V844" s="17"/>
      <c r="AA844" s="225" t="s">
        <v>31</v>
      </c>
      <c r="AB844" s="225"/>
      <c r="AC844" s="225"/>
    </row>
    <row r="845" spans="1:43" x14ac:dyDescent="0.25">
      <c r="H845" s="225"/>
      <c r="I845" s="225"/>
      <c r="J845" s="225"/>
      <c r="V845" s="17"/>
      <c r="AA845" s="225"/>
      <c r="AB845" s="225"/>
      <c r="AC845" s="225"/>
    </row>
    <row r="846" spans="1:43" x14ac:dyDescent="0.25">
      <c r="V846" s="17"/>
    </row>
    <row r="847" spans="1:43" x14ac:dyDescent="0.25">
      <c r="V847" s="17"/>
    </row>
    <row r="848" spans="1:43" ht="23.25" x14ac:dyDescent="0.35">
      <c r="B848" s="24" t="s">
        <v>70</v>
      </c>
      <c r="V848" s="17"/>
      <c r="X848" s="22" t="s">
        <v>70</v>
      </c>
    </row>
    <row r="849" spans="2:41" ht="23.25" x14ac:dyDescent="0.35">
      <c r="B849" s="23" t="s">
        <v>82</v>
      </c>
      <c r="C849" s="20">
        <f>IF(X807="PAGADO",0,Y812)</f>
        <v>0</v>
      </c>
      <c r="E849" s="226" t="s">
        <v>1410</v>
      </c>
      <c r="F849" s="226"/>
      <c r="G849" s="226"/>
      <c r="H849" s="226"/>
      <c r="V849" s="17"/>
      <c r="X849" s="23" t="s">
        <v>130</v>
      </c>
      <c r="Y849" s="20">
        <f>IF(B849="PAGADO",0,C854)</f>
        <v>0</v>
      </c>
      <c r="AA849" s="226" t="s">
        <v>1364</v>
      </c>
      <c r="AB849" s="226"/>
      <c r="AC849" s="226"/>
      <c r="AD849" s="226"/>
    </row>
    <row r="850" spans="2:41" x14ac:dyDescent="0.25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 x14ac:dyDescent="0.25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 x14ac:dyDescent="0.25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 x14ac:dyDescent="0.3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28" t="str">
        <f>IF(Y854&lt;0,"NO PAGAR","COBRAR'")</f>
        <v>COBRAR'</v>
      </c>
      <c r="Y855" s="228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 x14ac:dyDescent="0.35">
      <c r="B856" s="228" t="str">
        <f>IF(C854&lt;0,"NO PAGAR","COBRAR'")</f>
        <v>COBRAR'</v>
      </c>
      <c r="C856" s="228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219" t="s">
        <v>9</v>
      </c>
      <c r="C857" s="22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19" t="s">
        <v>9</v>
      </c>
      <c r="Y857" s="22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16</v>
      </c>
      <c r="C865" s="10"/>
      <c r="E865" s="221" t="s">
        <v>7</v>
      </c>
      <c r="F865" s="222"/>
      <c r="G865" s="223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21" t="s">
        <v>7</v>
      </c>
      <c r="AB865" s="222"/>
      <c r="AC865" s="223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 x14ac:dyDescent="0.25">
      <c r="B866" s="11" t="s">
        <v>17</v>
      </c>
      <c r="C866" s="10"/>
      <c r="E866" s="217"/>
      <c r="F866" s="217"/>
      <c r="G866" s="217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217"/>
      <c r="AB866" s="217"/>
      <c r="AC866" s="217"/>
      <c r="AJ866" s="3"/>
      <c r="AK866" s="3"/>
      <c r="AL866" s="3"/>
      <c r="AM866" s="3"/>
      <c r="AN866" s="18"/>
      <c r="AO866" s="3"/>
    </row>
    <row r="867" spans="2:41" x14ac:dyDescent="0.25">
      <c r="B867" s="12"/>
      <c r="C867" s="10"/>
      <c r="N867" s="221" t="s">
        <v>7</v>
      </c>
      <c r="O867" s="222"/>
      <c r="P867" s="222"/>
      <c r="Q867" s="223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21" t="s">
        <v>7</v>
      </c>
      <c r="AK867" s="222"/>
      <c r="AL867" s="222"/>
      <c r="AM867" s="223"/>
      <c r="AN867" s="18">
        <f>SUM(AN851:AN866)</f>
        <v>0</v>
      </c>
      <c r="AO867" s="3"/>
    </row>
    <row r="868" spans="2:41" x14ac:dyDescent="0.25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E870" s="14"/>
      <c r="V870" s="17"/>
      <c r="X870" s="12"/>
      <c r="Y870" s="10"/>
      <c r="AA870" s="14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 x14ac:dyDescent="0.25">
      <c r="E874" s="1" t="s">
        <v>19</v>
      </c>
      <c r="V874" s="17"/>
      <c r="AA874" s="1" t="s">
        <v>19</v>
      </c>
    </row>
    <row r="875" spans="2:41" x14ac:dyDescent="0.25">
      <c r="V875" s="17"/>
    </row>
    <row r="876" spans="2:41" x14ac:dyDescent="0.25">
      <c r="V876" s="17"/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</row>
    <row r="886" spans="2:41" x14ac:dyDescent="0.25">
      <c r="V886" s="17"/>
    </row>
    <row r="887" spans="2:41" x14ac:dyDescent="0.25">
      <c r="V887" s="17"/>
    </row>
    <row r="888" spans="2:41" x14ac:dyDescent="0.25">
      <c r="V888" s="17"/>
      <c r="AC888" s="224" t="s">
        <v>29</v>
      </c>
      <c r="AD888" s="224"/>
      <c r="AE888" s="224"/>
    </row>
    <row r="889" spans="2:41" x14ac:dyDescent="0.25">
      <c r="H889" s="225" t="s">
        <v>28</v>
      </c>
      <c r="I889" s="225"/>
      <c r="J889" s="225"/>
      <c r="V889" s="17"/>
      <c r="AC889" s="224"/>
      <c r="AD889" s="224"/>
      <c r="AE889" s="224"/>
    </row>
    <row r="890" spans="2:41" x14ac:dyDescent="0.25">
      <c r="H890" s="225"/>
      <c r="I890" s="225"/>
      <c r="J890" s="225"/>
      <c r="V890" s="17"/>
      <c r="AC890" s="224"/>
      <c r="AD890" s="224"/>
      <c r="AE890" s="224"/>
    </row>
    <row r="891" spans="2:41" x14ac:dyDescent="0.25">
      <c r="V891" s="17"/>
    </row>
    <row r="892" spans="2:41" x14ac:dyDescent="0.25">
      <c r="V892" s="17"/>
    </row>
    <row r="893" spans="2:41" ht="23.25" x14ac:dyDescent="0.35">
      <c r="B893" s="22" t="s">
        <v>71</v>
      </c>
      <c r="V893" s="17"/>
      <c r="X893" s="22" t="s">
        <v>71</v>
      </c>
    </row>
    <row r="894" spans="2:41" ht="23.25" x14ac:dyDescent="0.35">
      <c r="B894" s="23" t="s">
        <v>82</v>
      </c>
      <c r="C894" s="20">
        <f>IF(X849="PAGADO",0,Y854)</f>
        <v>0</v>
      </c>
      <c r="E894" s="226" t="s">
        <v>1583</v>
      </c>
      <c r="F894" s="226"/>
      <c r="G894" s="226"/>
      <c r="H894" s="226"/>
      <c r="V894" s="17"/>
      <c r="X894" s="23" t="s">
        <v>32</v>
      </c>
      <c r="Y894" s="20">
        <f>IF(B894="PAGADO",0,C899)</f>
        <v>0</v>
      </c>
      <c r="AA894" s="226" t="s">
        <v>20</v>
      </c>
      <c r="AB894" s="226"/>
      <c r="AC894" s="226"/>
      <c r="AD894" s="226"/>
    </row>
    <row r="895" spans="2:41" x14ac:dyDescent="0.25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 x14ac:dyDescent="0.25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 x14ac:dyDescent="0.4">
      <c r="B900" s="227" t="str">
        <f>IF(C899&lt;0,"NO PAGAR","COBRAR")</f>
        <v>COBRAR</v>
      </c>
      <c r="C900" s="227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27" t="str">
        <f>IF(Y899&lt;0,"NO PAGAR","COBRAR")</f>
        <v>COBRAR</v>
      </c>
      <c r="Y900" s="227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219" t="s">
        <v>9</v>
      </c>
      <c r="C901" s="22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19" t="s">
        <v>9</v>
      </c>
      <c r="Y901" s="22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17</v>
      </c>
      <c r="C910" s="10"/>
      <c r="E910" s="221" t="s">
        <v>7</v>
      </c>
      <c r="F910" s="222"/>
      <c r="G910" s="223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21" t="s">
        <v>7</v>
      </c>
      <c r="AB910" s="222"/>
      <c r="AC910" s="223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 x14ac:dyDescent="0.25">
      <c r="B911" s="12"/>
      <c r="C911" s="10"/>
      <c r="E911" s="217"/>
      <c r="F911" s="217"/>
      <c r="G911" s="217"/>
      <c r="N911" s="3"/>
      <c r="O911" s="3"/>
      <c r="P911" s="3"/>
      <c r="Q911" s="3"/>
      <c r="R911" s="18"/>
      <c r="S911" s="3"/>
      <c r="V911" s="17"/>
      <c r="X911" s="12"/>
      <c r="Y911" s="10"/>
      <c r="AA911" s="217"/>
      <c r="AB911" s="217"/>
      <c r="AC911" s="217"/>
      <c r="AJ911" s="3"/>
      <c r="AK911" s="3"/>
      <c r="AL911" s="3"/>
      <c r="AM911" s="3"/>
      <c r="AN911" s="18"/>
      <c r="AO911" s="3"/>
    </row>
    <row r="912" spans="2:41" x14ac:dyDescent="0.25">
      <c r="B912" s="12"/>
      <c r="C912" s="10"/>
      <c r="N912" s="221" t="s">
        <v>7</v>
      </c>
      <c r="O912" s="222"/>
      <c r="P912" s="222"/>
      <c r="Q912" s="223"/>
      <c r="R912" s="18">
        <f>SUM(R896:R911)</f>
        <v>0</v>
      </c>
      <c r="S912" s="3"/>
      <c r="V912" s="17"/>
      <c r="X912" s="12"/>
      <c r="Y912" s="10"/>
      <c r="AJ912" s="221" t="s">
        <v>7</v>
      </c>
      <c r="AK912" s="222"/>
      <c r="AL912" s="222"/>
      <c r="AM912" s="223"/>
      <c r="AN912" s="18">
        <f>SUM(AN896:AN911)</f>
        <v>0</v>
      </c>
      <c r="AO912" s="3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E915" s="14"/>
      <c r="V915" s="17"/>
      <c r="X915" s="12"/>
      <c r="Y915" s="10"/>
      <c r="AA915" s="14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2"/>
      <c r="C919" s="10"/>
      <c r="V919" s="17"/>
      <c r="X919" s="12"/>
      <c r="Y919" s="10"/>
    </row>
    <row r="920" spans="2:27" x14ac:dyDescent="0.25">
      <c r="B920" s="11"/>
      <c r="C920" s="10"/>
      <c r="V920" s="17"/>
      <c r="X920" s="11"/>
      <c r="Y920" s="10"/>
    </row>
    <row r="921" spans="2:27" x14ac:dyDescent="0.25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 x14ac:dyDescent="0.25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 x14ac:dyDescent="0.25">
      <c r="E923" s="1" t="s">
        <v>19</v>
      </c>
      <c r="V923" s="17"/>
      <c r="AA923" s="1" t="s">
        <v>19</v>
      </c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1:43" x14ac:dyDescent="0.25">
      <c r="V929" s="17"/>
    </row>
    <row r="930" spans="1:43" x14ac:dyDescent="0.25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 x14ac:dyDescent="0.2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x14ac:dyDescent="0.25">
      <c r="V933" s="17"/>
    </row>
    <row r="934" spans="1:43" x14ac:dyDescent="0.25">
      <c r="H934" s="225" t="s">
        <v>30</v>
      </c>
      <c r="I934" s="225"/>
      <c r="J934" s="225"/>
      <c r="V934" s="17"/>
      <c r="AA934" s="225" t="s">
        <v>31</v>
      </c>
      <c r="AB934" s="225"/>
      <c r="AC934" s="225"/>
    </row>
    <row r="935" spans="1:43" x14ac:dyDescent="0.25">
      <c r="H935" s="225"/>
      <c r="I935" s="225"/>
      <c r="J935" s="225"/>
      <c r="V935" s="17"/>
      <c r="AA935" s="225"/>
      <c r="AB935" s="225"/>
      <c r="AC935" s="225"/>
    </row>
    <row r="936" spans="1:43" x14ac:dyDescent="0.25">
      <c r="V936" s="17"/>
    </row>
    <row r="937" spans="1:43" x14ac:dyDescent="0.25">
      <c r="V937" s="17"/>
    </row>
    <row r="938" spans="1:43" ht="23.25" x14ac:dyDescent="0.35">
      <c r="B938" s="24" t="s">
        <v>73</v>
      </c>
      <c r="V938" s="17"/>
      <c r="X938" s="22" t="s">
        <v>71</v>
      </c>
    </row>
    <row r="939" spans="1:43" ht="23.25" x14ac:dyDescent="0.35">
      <c r="B939" s="23" t="s">
        <v>32</v>
      </c>
      <c r="C939" s="20">
        <f>IF(X894="PAGADO",0,Y899)</f>
        <v>0</v>
      </c>
      <c r="E939" s="226" t="s">
        <v>20</v>
      </c>
      <c r="F939" s="226"/>
      <c r="G939" s="226"/>
      <c r="H939" s="226"/>
      <c r="V939" s="17"/>
      <c r="X939" s="23" t="s">
        <v>82</v>
      </c>
      <c r="Y939" s="20">
        <f>IF(B1731="PAGADO",0,C944)</f>
        <v>0</v>
      </c>
      <c r="AA939" s="226" t="s">
        <v>287</v>
      </c>
      <c r="AB939" s="226"/>
      <c r="AC939" s="226"/>
      <c r="AD939" s="226"/>
    </row>
    <row r="940" spans="1:43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1650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>
        <v>45224</v>
      </c>
      <c r="AB941" s="3" t="s">
        <v>199</v>
      </c>
      <c r="AC941" s="3" t="s">
        <v>203</v>
      </c>
      <c r="AD941" s="5">
        <v>550</v>
      </c>
      <c r="AJ941" s="3"/>
      <c r="AK941" s="3"/>
      <c r="AL941" s="3"/>
      <c r="AM941" s="3"/>
      <c r="AN941" s="18"/>
      <c r="AO941" s="3"/>
    </row>
    <row r="942" spans="1:43" x14ac:dyDescent="0.25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1650</v>
      </c>
      <c r="AA942" s="4">
        <v>45203</v>
      </c>
      <c r="AB942" s="3" t="s">
        <v>982</v>
      </c>
      <c r="AC942" s="3" t="s">
        <v>152</v>
      </c>
      <c r="AD942" s="5">
        <v>540</v>
      </c>
      <c r="AJ942" s="3"/>
      <c r="AK942" s="3"/>
      <c r="AL942" s="3"/>
      <c r="AM942" s="3"/>
      <c r="AN942" s="18"/>
      <c r="AO942" s="3"/>
    </row>
    <row r="943" spans="1:43" x14ac:dyDescent="0.25">
      <c r="B943" s="1" t="s">
        <v>9</v>
      </c>
      <c r="C943" s="20">
        <f>C961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Y961</f>
        <v>0</v>
      </c>
      <c r="AA943" s="4">
        <v>45230</v>
      </c>
      <c r="AB943" s="3" t="s">
        <v>1202</v>
      </c>
      <c r="AC943" s="3" t="s">
        <v>1761</v>
      </c>
      <c r="AD943" s="5">
        <v>560</v>
      </c>
      <c r="AJ943" s="3"/>
      <c r="AK943" s="3"/>
      <c r="AL943" s="3"/>
      <c r="AM943" s="3"/>
      <c r="AN943" s="18"/>
      <c r="AO943" s="3"/>
    </row>
    <row r="944" spans="1:43" x14ac:dyDescent="0.25">
      <c r="B944" s="6" t="s">
        <v>26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1650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 x14ac:dyDescent="0.3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28" t="str">
        <f>IF(Y944&lt;0,"NO PAGAR","COBRAR'")</f>
        <v>COBRAR'</v>
      </c>
      <c r="Y945" s="228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 x14ac:dyDescent="0.35">
      <c r="B946" s="228" t="str">
        <f>IF(C944&lt;0,"NO PAGAR","COBRAR'")</f>
        <v>COBRAR'</v>
      </c>
      <c r="C946" s="228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219" t="s">
        <v>9</v>
      </c>
      <c r="C947" s="22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9" t="s">
        <v>9</v>
      </c>
      <c r="Y947" s="22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16</v>
      </c>
      <c r="C955" s="10"/>
      <c r="E955" s="221" t="s">
        <v>7</v>
      </c>
      <c r="F955" s="222"/>
      <c r="G955" s="223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21" t="s">
        <v>7</v>
      </c>
      <c r="AB955" s="222"/>
      <c r="AC955" s="223"/>
      <c r="AD955" s="5">
        <f>SUM(AD941:AD954)</f>
        <v>1650</v>
      </c>
      <c r="AJ955" s="3"/>
      <c r="AK955" s="3"/>
      <c r="AL955" s="3"/>
      <c r="AM955" s="3"/>
      <c r="AN955" s="18"/>
      <c r="AO955" s="3"/>
    </row>
    <row r="956" spans="2:41" x14ac:dyDescent="0.25">
      <c r="B956" s="11" t="s">
        <v>17</v>
      </c>
      <c r="C956" s="10"/>
      <c r="E956" s="217"/>
      <c r="F956" s="217"/>
      <c r="G956" s="217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217"/>
      <c r="AB956" s="217"/>
      <c r="AC956" s="217"/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N957" s="221" t="s">
        <v>7</v>
      </c>
      <c r="O957" s="222"/>
      <c r="P957" s="222"/>
      <c r="Q957" s="223"/>
      <c r="R957" s="18">
        <f>SUM(R941:R956)</f>
        <v>0</v>
      </c>
      <c r="S957" s="3"/>
      <c r="V957" s="17"/>
      <c r="X957" s="12"/>
      <c r="Y957" s="10"/>
      <c r="AJ957" s="221" t="s">
        <v>7</v>
      </c>
      <c r="AK957" s="222"/>
      <c r="AL957" s="222"/>
      <c r="AM957" s="223"/>
      <c r="AN957" s="18">
        <f>SUM(AN941:AN956)</f>
        <v>0</v>
      </c>
      <c r="AO957" s="3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2:31" x14ac:dyDescent="0.25">
      <c r="B961" s="15" t="s">
        <v>18</v>
      </c>
      <c r="C961" s="16">
        <f>SUM(C948:C960)</f>
        <v>0</v>
      </c>
      <c r="D961" t="s">
        <v>22</v>
      </c>
      <c r="E961" t="s">
        <v>21</v>
      </c>
      <c r="V961" s="17"/>
      <c r="X961" s="15" t="s">
        <v>18</v>
      </c>
      <c r="Y961" s="16">
        <f>SUM(Y948:Y960)</f>
        <v>0</v>
      </c>
      <c r="Z961" t="s">
        <v>22</v>
      </c>
      <c r="AA961" t="s">
        <v>21</v>
      </c>
    </row>
    <row r="962" spans="2:31" x14ac:dyDescent="0.25">
      <c r="E962" s="1" t="s">
        <v>19</v>
      </c>
      <c r="V962" s="17"/>
      <c r="AA962" s="1" t="s">
        <v>19</v>
      </c>
    </row>
    <row r="963" spans="2:31" x14ac:dyDescent="0.25">
      <c r="V963" s="17"/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  <c r="AC975" s="224" t="s">
        <v>29</v>
      </c>
      <c r="AD975" s="224"/>
      <c r="AE975" s="224"/>
    </row>
    <row r="976" spans="2:31" x14ac:dyDescent="0.25">
      <c r="H976" s="225" t="s">
        <v>28</v>
      </c>
      <c r="I976" s="225"/>
      <c r="J976" s="225"/>
      <c r="V976" s="17"/>
      <c r="AC976" s="224"/>
      <c r="AD976" s="224"/>
      <c r="AE976" s="224"/>
    </row>
    <row r="977" spans="2:41" x14ac:dyDescent="0.25">
      <c r="H977" s="225"/>
      <c r="I977" s="225"/>
      <c r="J977" s="225"/>
      <c r="V977" s="17"/>
      <c r="AC977" s="224"/>
      <c r="AD977" s="224"/>
      <c r="AE977" s="224"/>
    </row>
    <row r="978" spans="2:41" x14ac:dyDescent="0.25">
      <c r="V978" s="17"/>
    </row>
    <row r="979" spans="2:41" x14ac:dyDescent="0.25">
      <c r="V979" s="17"/>
    </row>
    <row r="980" spans="2:41" ht="23.25" x14ac:dyDescent="0.35">
      <c r="B980" s="22" t="s">
        <v>72</v>
      </c>
      <c r="V980" s="17"/>
      <c r="X980" s="22" t="s">
        <v>74</v>
      </c>
    </row>
    <row r="981" spans="2:41" ht="23.25" x14ac:dyDescent="0.35">
      <c r="B981" s="23" t="s">
        <v>32</v>
      </c>
      <c r="C981" s="20">
        <f>IF(X939="PAGADO",0,Y944)</f>
        <v>0</v>
      </c>
      <c r="E981" s="226" t="s">
        <v>1778</v>
      </c>
      <c r="F981" s="226"/>
      <c r="G981" s="226"/>
      <c r="H981" s="226"/>
      <c r="V981" s="17"/>
      <c r="X981" s="23" t="s">
        <v>32</v>
      </c>
      <c r="Y981" s="20">
        <f>IF(B981="PAGADO",0,C986)</f>
        <v>0</v>
      </c>
      <c r="AA981" s="226" t="s">
        <v>20</v>
      </c>
      <c r="AB981" s="226"/>
      <c r="AC981" s="226"/>
      <c r="AD981" s="226"/>
    </row>
    <row r="982" spans="2:41" x14ac:dyDescent="0.25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 x14ac:dyDescent="0.25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24</v>
      </c>
      <c r="C984" s="19">
        <f>IF(C981&gt;0,C981+C982,C982)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" t="s">
        <v>9</v>
      </c>
      <c r="C985" s="20">
        <f>C1008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6" t="s">
        <v>25</v>
      </c>
      <c r="C986" s="21">
        <f>C984-C985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8</v>
      </c>
      <c r="Y986" s="21">
        <f>Y984-Y985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6.25" x14ac:dyDescent="0.4">
      <c r="B987" s="227" t="str">
        <f>IF(C986&lt;0,"NO PAGAR","COBRAR")</f>
        <v>COBRAR</v>
      </c>
      <c r="C987" s="22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27" t="str">
        <f>IF(Y986&lt;0,"NO PAGAR","COBRAR")</f>
        <v>COBRAR</v>
      </c>
      <c r="Y987" s="227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219" t="s">
        <v>9</v>
      </c>
      <c r="C988" s="2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19" t="s">
        <v>9</v>
      </c>
      <c r="Y988" s="2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9" t="str">
        <f>IF(C1022&lt;0,"SALDO A FAVOR","SALDO ADELANTAD0'")</f>
        <v>SALDO ADELANTAD0'</v>
      </c>
      <c r="C989" s="10">
        <f>IF(Y939&lt;=0,Y939*-1)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9" t="str">
        <f>IF(C986&lt;0,"SALDO ADELANTADO","SALDO A FAVOR'")</f>
        <v>SALDO A FAVOR'</v>
      </c>
      <c r="Y989" s="10">
        <f>IF(C986&lt;=0,C986*-1)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10</v>
      </c>
      <c r="C990" s="10">
        <f>R999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10</v>
      </c>
      <c r="Y990" s="10">
        <f>AN999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11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11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12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12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13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13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14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14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15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15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16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16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17</v>
      </c>
      <c r="C997" s="10"/>
      <c r="E997" s="221" t="s">
        <v>7</v>
      </c>
      <c r="F997" s="222"/>
      <c r="G997" s="223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17</v>
      </c>
      <c r="Y997" s="10"/>
      <c r="AA997" s="221" t="s">
        <v>7</v>
      </c>
      <c r="AB997" s="222"/>
      <c r="AC997" s="223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E998" s="217"/>
      <c r="F998" s="217"/>
      <c r="G998" s="217"/>
      <c r="N998" s="3"/>
      <c r="O998" s="3"/>
      <c r="P998" s="3"/>
      <c r="Q998" s="3"/>
      <c r="R998" s="18"/>
      <c r="S998" s="3"/>
      <c r="V998" s="17"/>
      <c r="X998" s="12"/>
      <c r="Y998" s="10"/>
      <c r="AA998" s="217"/>
      <c r="AB998" s="217"/>
      <c r="AC998" s="217"/>
      <c r="AJ998" s="3"/>
      <c r="AK998" s="3"/>
      <c r="AL998" s="3"/>
      <c r="AM998" s="3"/>
      <c r="AN998" s="18"/>
      <c r="AO998" s="3"/>
    </row>
    <row r="999" spans="2:41" x14ac:dyDescent="0.25">
      <c r="B999" s="12"/>
      <c r="C999" s="10"/>
      <c r="N999" s="221" t="s">
        <v>7</v>
      </c>
      <c r="O999" s="222"/>
      <c r="P999" s="222"/>
      <c r="Q999" s="223"/>
      <c r="R999" s="18">
        <f>SUM(R983:R998)</f>
        <v>0</v>
      </c>
      <c r="S999" s="3"/>
      <c r="V999" s="17"/>
      <c r="X999" s="12"/>
      <c r="Y999" s="10"/>
      <c r="AJ999" s="221" t="s">
        <v>7</v>
      </c>
      <c r="AK999" s="222"/>
      <c r="AL999" s="222"/>
      <c r="AM999" s="223"/>
      <c r="AN999" s="18">
        <f>SUM(AN983:AN998)</f>
        <v>0</v>
      </c>
      <c r="AO999" s="3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E1002" s="14"/>
      <c r="V1002" s="17"/>
      <c r="X1002" s="12"/>
      <c r="Y1002" s="10"/>
      <c r="AA1002" s="14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1"/>
      <c r="C1007" s="10"/>
      <c r="V1007" s="17"/>
      <c r="X1007" s="11"/>
      <c r="Y1007" s="10"/>
    </row>
    <row r="1008" spans="2:41" x14ac:dyDescent="0.25">
      <c r="B1008" s="15" t="s">
        <v>18</v>
      </c>
      <c r="C1008" s="16">
        <f>SUM(C989:C1007)</f>
        <v>0</v>
      </c>
      <c r="V1008" s="17"/>
      <c r="X1008" s="15" t="s">
        <v>18</v>
      </c>
      <c r="Y1008" s="16">
        <f>SUM(Y989:Y1007)</f>
        <v>0</v>
      </c>
    </row>
    <row r="1009" spans="1:43" x14ac:dyDescent="0.25">
      <c r="D1009" t="s">
        <v>22</v>
      </c>
      <c r="E1009" t="s">
        <v>21</v>
      </c>
      <c r="V1009" s="17"/>
      <c r="Z1009" t="s">
        <v>22</v>
      </c>
      <c r="AA1009" t="s">
        <v>21</v>
      </c>
    </row>
    <row r="1010" spans="1:43" x14ac:dyDescent="0.25">
      <c r="E1010" s="1" t="s">
        <v>19</v>
      </c>
      <c r="V1010" s="17"/>
      <c r="AA1010" s="1" t="s">
        <v>19</v>
      </c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V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 x14ac:dyDescent="0.25">
      <c r="V1020" s="17"/>
    </row>
    <row r="1021" spans="1:43" x14ac:dyDescent="0.25">
      <c r="H1021" s="225" t="s">
        <v>30</v>
      </c>
      <c r="I1021" s="225"/>
      <c r="J1021" s="225"/>
      <c r="V1021" s="17"/>
      <c r="AA1021" s="225" t="s">
        <v>31</v>
      </c>
      <c r="AB1021" s="225"/>
      <c r="AC1021" s="225"/>
    </row>
    <row r="1022" spans="1:43" x14ac:dyDescent="0.25">
      <c r="H1022" s="225"/>
      <c r="I1022" s="225"/>
      <c r="J1022" s="225"/>
      <c r="V1022" s="17"/>
      <c r="AA1022" s="225"/>
      <c r="AB1022" s="225"/>
      <c r="AC1022" s="225"/>
    </row>
    <row r="1023" spans="1:43" ht="23.25" x14ac:dyDescent="0.35">
      <c r="B1023" s="24" t="s">
        <v>72</v>
      </c>
      <c r="V1023" s="17"/>
      <c r="X1023" s="22" t="s">
        <v>72</v>
      </c>
    </row>
    <row r="1024" spans="1:43" ht="23.25" x14ac:dyDescent="0.35">
      <c r="B1024" s="23" t="s">
        <v>282</v>
      </c>
      <c r="C1024" s="20">
        <f>IF(X981="PAGADO",0,C986)</f>
        <v>0</v>
      </c>
      <c r="E1024" s="226" t="s">
        <v>1785</v>
      </c>
      <c r="F1024" s="226"/>
      <c r="G1024" s="226"/>
      <c r="H1024" s="226"/>
      <c r="V1024" s="17"/>
      <c r="X1024" s="23" t="s">
        <v>32</v>
      </c>
      <c r="Y1024" s="20">
        <f>IF(B1824="PAGADO",0,C1029)</f>
        <v>550</v>
      </c>
      <c r="AA1024" s="226" t="s">
        <v>20</v>
      </c>
      <c r="AB1024" s="226"/>
      <c r="AC1024" s="226"/>
      <c r="AD1024" s="226"/>
    </row>
    <row r="1025" spans="2:41" x14ac:dyDescent="0.25">
      <c r="B1025" s="1" t="s">
        <v>0</v>
      </c>
      <c r="C1025" s="19">
        <f>H1040</f>
        <v>550</v>
      </c>
      <c r="E1025" s="2" t="s">
        <v>1</v>
      </c>
      <c r="F1025" s="2" t="s">
        <v>2</v>
      </c>
      <c r="G1025" s="2" t="s">
        <v>3</v>
      </c>
      <c r="H1025" s="2" t="s">
        <v>4</v>
      </c>
      <c r="N1025" s="2" t="s">
        <v>1</v>
      </c>
      <c r="O1025" s="2" t="s">
        <v>5</v>
      </c>
      <c r="P1025" s="2" t="s">
        <v>4</v>
      </c>
      <c r="Q1025" s="2" t="s">
        <v>6</v>
      </c>
      <c r="R1025" s="2" t="s">
        <v>7</v>
      </c>
      <c r="S1025" s="3"/>
      <c r="V1025" s="17"/>
      <c r="X1025" s="1" t="s">
        <v>0</v>
      </c>
      <c r="Y1025" s="19">
        <f>AD1040</f>
        <v>0</v>
      </c>
      <c r="AA1025" s="2" t="s">
        <v>1</v>
      </c>
      <c r="AB1025" s="2" t="s">
        <v>2</v>
      </c>
      <c r="AC1025" s="2" t="s">
        <v>3</v>
      </c>
      <c r="AD1025" s="2" t="s">
        <v>4</v>
      </c>
      <c r="AJ1025" s="2" t="s">
        <v>1</v>
      </c>
      <c r="AK1025" s="2" t="s">
        <v>5</v>
      </c>
      <c r="AL1025" s="2" t="s">
        <v>4</v>
      </c>
      <c r="AM1025" s="2" t="s">
        <v>6</v>
      </c>
      <c r="AN1025" s="2" t="s">
        <v>7</v>
      </c>
      <c r="AO1025" s="3"/>
    </row>
    <row r="1026" spans="2:41" x14ac:dyDescent="0.25">
      <c r="C1026" s="20"/>
      <c r="E1026" s="4">
        <v>45272</v>
      </c>
      <c r="F1026" s="3" t="s">
        <v>1786</v>
      </c>
      <c r="G1026" s="3" t="s">
        <v>203</v>
      </c>
      <c r="H1026" s="5">
        <v>550</v>
      </c>
      <c r="N1026" s="3"/>
      <c r="O1026" s="3"/>
      <c r="P1026" s="3"/>
      <c r="Q1026" s="3"/>
      <c r="R1026" s="18"/>
      <c r="S1026" s="3"/>
      <c r="V1026" s="17"/>
      <c r="Y1026" s="2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" t="s">
        <v>24</v>
      </c>
      <c r="C1027" s="19">
        <f>IF(C1024&gt;0,C1024+C1025,C1025)</f>
        <v>550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24</v>
      </c>
      <c r="Y1027" s="19">
        <f>IF(Y1024&gt;0,Y1024+Y1025,Y1025)</f>
        <v>550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" t="s">
        <v>9</v>
      </c>
      <c r="C1028" s="20">
        <f>C1052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9</v>
      </c>
      <c r="Y1028" s="20">
        <f>Y1052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6" t="s">
        <v>26</v>
      </c>
      <c r="C1029" s="21">
        <f>C1027-C1028</f>
        <v>550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6" t="s">
        <v>27</v>
      </c>
      <c r="Y1029" s="21">
        <f>Y1027-Y1028</f>
        <v>550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3.25" x14ac:dyDescent="0.35">
      <c r="B1030" s="6"/>
      <c r="C1030" s="7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228" t="str">
        <f>IF(Y1029&lt;0,"NO PAGAR","COBRAR'")</f>
        <v>COBRAR'</v>
      </c>
      <c r="Y1030" s="228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3.25" x14ac:dyDescent="0.35">
      <c r="B1031" s="228" t="str">
        <f>IF(C1029&lt;0,"NO PAGAR","COBRAR'")</f>
        <v>COBRAR'</v>
      </c>
      <c r="C1031" s="228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6"/>
      <c r="Y1031" s="8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219" t="s">
        <v>9</v>
      </c>
      <c r="C1032" s="22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219" t="s">
        <v>9</v>
      </c>
      <c r="Y1032" s="22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9" t="str">
        <f>IF(Y986&lt;0,"SALDO ADELANTADO","SALDO A FAVOR '")</f>
        <v>SALDO A FAVOR '</v>
      </c>
      <c r="C1033" s="10">
        <f>IF(Y986&lt;=0,Y986*-1)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9" t="str">
        <f>IF(C1029&lt;0,"SALDO ADELANTADO","SALDO A FAVOR'")</f>
        <v>SALDO A FAVOR'</v>
      </c>
      <c r="Y1033" s="10" t="b">
        <f>IF(C1029&lt;=0,C1029*-1)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10</v>
      </c>
      <c r="C1034" s="10">
        <f>R1042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10</v>
      </c>
      <c r="Y1034" s="10">
        <f>AN1042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11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11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12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12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13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13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14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14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15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15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16</v>
      </c>
      <c r="C1040" s="10"/>
      <c r="E1040" s="221" t="s">
        <v>7</v>
      </c>
      <c r="F1040" s="222"/>
      <c r="G1040" s="223"/>
      <c r="H1040" s="5">
        <f>SUM(H1026:H1039)</f>
        <v>550</v>
      </c>
      <c r="N1040" s="3"/>
      <c r="O1040" s="3"/>
      <c r="P1040" s="3"/>
      <c r="Q1040" s="3"/>
      <c r="R1040" s="18"/>
      <c r="S1040" s="3"/>
      <c r="V1040" s="17"/>
      <c r="X1040" s="11" t="s">
        <v>16</v>
      </c>
      <c r="Y1040" s="10"/>
      <c r="AA1040" s="221" t="s">
        <v>7</v>
      </c>
      <c r="AB1040" s="222"/>
      <c r="AC1040" s="223"/>
      <c r="AD1040" s="5">
        <f>SUM(AD1026:AD1039)</f>
        <v>0</v>
      </c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17</v>
      </c>
      <c r="C1041" s="10"/>
      <c r="E1041" s="217"/>
      <c r="F1041" s="217"/>
      <c r="G1041" s="217"/>
      <c r="N1041" s="3"/>
      <c r="O1041" s="3"/>
      <c r="P1041" s="3"/>
      <c r="Q1041" s="3"/>
      <c r="R1041" s="18"/>
      <c r="S1041" s="3"/>
      <c r="V1041" s="17"/>
      <c r="X1041" s="11" t="s">
        <v>17</v>
      </c>
      <c r="Y1041" s="10"/>
      <c r="AA1041" s="217"/>
      <c r="AB1041" s="217"/>
      <c r="AC1041" s="217"/>
      <c r="AJ1041" s="3"/>
      <c r="AK1041" s="3"/>
      <c r="AL1041" s="3"/>
      <c r="AM1041" s="3"/>
      <c r="AN1041" s="18"/>
      <c r="AO1041" s="3"/>
    </row>
    <row r="1042" spans="2:41" x14ac:dyDescent="0.25">
      <c r="B1042" s="12"/>
      <c r="C1042" s="10"/>
      <c r="N1042" s="221" t="s">
        <v>7</v>
      </c>
      <c r="O1042" s="222"/>
      <c r="P1042" s="222"/>
      <c r="Q1042" s="223"/>
      <c r="R1042" s="18">
        <f>SUM(R1026:R1041)</f>
        <v>0</v>
      </c>
      <c r="S1042" s="3"/>
      <c r="V1042" s="17"/>
      <c r="X1042" s="12"/>
      <c r="Y1042" s="10"/>
      <c r="AJ1042" s="221" t="s">
        <v>7</v>
      </c>
      <c r="AK1042" s="222"/>
      <c r="AL1042" s="222"/>
      <c r="AM1042" s="223"/>
      <c r="AN1042" s="18">
        <f>SUM(AN1026:AN1041)</f>
        <v>0</v>
      </c>
      <c r="AO1042" s="3"/>
    </row>
    <row r="1043" spans="2:41" x14ac:dyDescent="0.25">
      <c r="B1043" s="12"/>
      <c r="C1043" s="10"/>
      <c r="V1043" s="17"/>
      <c r="X1043" s="12"/>
      <c r="Y1043" s="10"/>
    </row>
    <row r="1044" spans="2:41" ht="4.5" customHeight="1" x14ac:dyDescent="0.25">
      <c r="B1044" s="12"/>
      <c r="C1044" s="10"/>
      <c r="V1044" s="17"/>
      <c r="X1044" s="12"/>
      <c r="Y1044" s="10"/>
    </row>
    <row r="1045" spans="2:41" ht="1.5" hidden="1" customHeight="1" x14ac:dyDescent="0.25">
      <c r="B1045" s="12"/>
      <c r="C1045" s="10"/>
      <c r="E1045" s="14"/>
      <c r="V1045" s="17"/>
      <c r="X1045" s="12"/>
      <c r="Y1045" s="10"/>
      <c r="AA1045" s="14"/>
    </row>
    <row r="1046" spans="2:41" x14ac:dyDescent="0.25">
      <c r="B1046" s="12"/>
      <c r="C1046" s="10"/>
      <c r="F1046" s="1" t="s">
        <v>484</v>
      </c>
      <c r="G1046" s="1">
        <v>150</v>
      </c>
      <c r="V1046" s="17"/>
      <c r="X1046" s="12"/>
      <c r="Y1046" s="10"/>
    </row>
    <row r="1047" spans="2:41" x14ac:dyDescent="0.25">
      <c r="B1047" s="12"/>
      <c r="C1047" s="10"/>
      <c r="F1047" s="1" t="s">
        <v>37</v>
      </c>
      <c r="G1047" s="1">
        <v>1092</v>
      </c>
      <c r="V1047" s="17"/>
      <c r="X1047" s="12"/>
      <c r="Y1047" s="10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F1050" t="s">
        <v>22</v>
      </c>
      <c r="G1050" t="s">
        <v>21</v>
      </c>
      <c r="V1050" s="17"/>
      <c r="X1050" s="12"/>
      <c r="Y1050" s="10"/>
    </row>
    <row r="1051" spans="2:41" x14ac:dyDescent="0.25">
      <c r="B1051" s="11"/>
      <c r="C1051" s="10"/>
      <c r="G1051" s="1" t="s">
        <v>19</v>
      </c>
      <c r="V1051" s="17"/>
      <c r="X1051" s="11"/>
      <c r="Y1051" s="10"/>
    </row>
    <row r="1052" spans="2:41" x14ac:dyDescent="0.25">
      <c r="B1052" s="15" t="s">
        <v>18</v>
      </c>
      <c r="C1052" s="16">
        <f>SUM(C1033:C1051)</f>
        <v>0</v>
      </c>
      <c r="V1052" s="17"/>
      <c r="X1052" s="15" t="s">
        <v>18</v>
      </c>
      <c r="Y1052" s="16">
        <f>SUM(Y1033:Y1051)</f>
        <v>0</v>
      </c>
      <c r="Z1052" t="s">
        <v>22</v>
      </c>
      <c r="AA1052" t="s">
        <v>21</v>
      </c>
    </row>
    <row r="1053" spans="2:41" x14ac:dyDescent="0.25">
      <c r="E1053" s="1"/>
      <c r="V1053" s="17"/>
      <c r="AA1053" s="1" t="s">
        <v>19</v>
      </c>
    </row>
    <row r="1054" spans="2:41" x14ac:dyDescent="0.25">
      <c r="V1054" s="17"/>
    </row>
    <row r="1055" spans="2:41" x14ac:dyDescent="0.25">
      <c r="V1055" s="17"/>
    </row>
    <row r="1056" spans="2:41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</sheetData>
  <mergeCells count="289">
    <mergeCell ref="B1032:C1032"/>
    <mergeCell ref="X1032:Y1032"/>
    <mergeCell ref="E1040:G1040"/>
    <mergeCell ref="AA1040:AC1040"/>
    <mergeCell ref="N1042:Q1042"/>
    <mergeCell ref="AJ1042:AM1042"/>
    <mergeCell ref="H1021:J1022"/>
    <mergeCell ref="AA1021:AC1022"/>
    <mergeCell ref="E1024:H1024"/>
    <mergeCell ref="AA1024:AD1024"/>
    <mergeCell ref="X1030:Y1030"/>
    <mergeCell ref="B1031:C1031"/>
    <mergeCell ref="B988:C988"/>
    <mergeCell ref="X988:Y988"/>
    <mergeCell ref="E997:G997"/>
    <mergeCell ref="AA997:AC997"/>
    <mergeCell ref="N999:Q999"/>
    <mergeCell ref="AJ999:AM999"/>
    <mergeCell ref="AC975:AE977"/>
    <mergeCell ref="H976:J977"/>
    <mergeCell ref="E981:H981"/>
    <mergeCell ref="AA981:AD981"/>
    <mergeCell ref="B987:C987"/>
    <mergeCell ref="X987:Y987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814:C814"/>
    <mergeCell ref="X814:Y814"/>
    <mergeCell ref="E823:G823"/>
    <mergeCell ref="AA823:AC823"/>
    <mergeCell ref="N825:Q825"/>
    <mergeCell ref="AJ825:AM825"/>
    <mergeCell ref="AJ785:AM785"/>
    <mergeCell ref="AC803:AE805"/>
    <mergeCell ref="H804:J805"/>
    <mergeCell ref="E807:H807"/>
    <mergeCell ref="AA807:AD807"/>
    <mergeCell ref="B813:C813"/>
    <mergeCell ref="X813:Y813"/>
    <mergeCell ref="B774:C774"/>
    <mergeCell ref="B775:C775"/>
    <mergeCell ref="X775:Y775"/>
    <mergeCell ref="E783:G783"/>
    <mergeCell ref="AA783:AC783"/>
    <mergeCell ref="N785:Q785"/>
    <mergeCell ref="G751:H751"/>
    <mergeCell ref="H762:J763"/>
    <mergeCell ref="AA762:AC763"/>
    <mergeCell ref="E767:H767"/>
    <mergeCell ref="AA767:AD767"/>
    <mergeCell ref="X773:Y773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1"/>
  <sheetViews>
    <sheetView topLeftCell="T1031" zoomScale="93" zoomScaleNormal="93" workbookViewId="0">
      <selection activeCell="Z1030" sqref="Z1030"/>
    </sheetView>
  </sheetViews>
  <sheetFormatPr baseColWidth="10" defaultColWidth="11.42578125" defaultRowHeight="15" x14ac:dyDescent="0.25"/>
  <cols>
    <col min="1" max="1" width="6.5703125" customWidth="1"/>
    <col min="2" max="2" width="26.5703125" customWidth="1"/>
    <col min="3" max="3" width="16.85546875" customWidth="1"/>
    <col min="4" max="4" width="7.7109375" customWidth="1"/>
    <col min="5" max="5" width="11.42578125" customWidth="1"/>
    <col min="6" max="6" width="12.85546875" customWidth="1"/>
    <col min="7" max="7" width="12.140625" customWidth="1"/>
    <col min="8" max="8" width="12.85546875" customWidth="1"/>
    <col min="9" max="9" width="1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5" t="s">
        <v>28</v>
      </c>
      <c r="I3" s="225"/>
      <c r="J3" s="225"/>
      <c r="V3" s="17"/>
      <c r="AC3" s="224"/>
      <c r="AD3" s="224"/>
      <c r="AE3" s="224"/>
    </row>
    <row r="4" spans="2:41" x14ac:dyDescent="0.25">
      <c r="H4" s="225"/>
      <c r="I4" s="225"/>
      <c r="J4" s="225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6" t="s">
        <v>134</v>
      </c>
      <c r="F8" s="226"/>
      <c r="G8" s="226"/>
      <c r="H8" s="226"/>
      <c r="V8" s="17"/>
      <c r="X8" s="23" t="s">
        <v>156</v>
      </c>
      <c r="Y8" s="20">
        <f>IF(B8="PAGADO",0,C13)</f>
        <v>0</v>
      </c>
      <c r="AA8" s="226" t="s">
        <v>157</v>
      </c>
      <c r="AB8" s="226"/>
      <c r="AC8" s="226"/>
      <c r="AD8" s="226"/>
    </row>
    <row r="9" spans="2:41" x14ac:dyDescent="0.25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COBRAR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COBRAR</v>
      </c>
      <c r="Y14" s="22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1" t="s">
        <v>7</v>
      </c>
      <c r="AB24" s="222"/>
      <c r="AC24" s="223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0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 x14ac:dyDescent="0.25">
      <c r="V47" s="17"/>
    </row>
    <row r="48" spans="1:52" ht="15" customHeight="1" x14ac:dyDescent="0.25">
      <c r="H48" s="225" t="s">
        <v>30</v>
      </c>
      <c r="I48" s="225"/>
      <c r="J48" s="225"/>
      <c r="V48" s="17"/>
      <c r="AA48" s="225" t="s">
        <v>31</v>
      </c>
      <c r="AB48" s="225"/>
      <c r="AC48" s="225"/>
    </row>
    <row r="49" spans="2:41" ht="15" customHeight="1" x14ac:dyDescent="0.25">
      <c r="H49" s="225"/>
      <c r="I49" s="225"/>
      <c r="J49" s="225"/>
      <c r="V49" s="17"/>
      <c r="AA49" s="225"/>
      <c r="AB49" s="225"/>
      <c r="AC49" s="22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6" t="s">
        <v>195</v>
      </c>
      <c r="F53" s="226"/>
      <c r="G53" s="226"/>
      <c r="H53" s="226"/>
      <c r="V53" s="17"/>
      <c r="X53" s="23" t="s">
        <v>82</v>
      </c>
      <c r="Y53" s="20">
        <f>IF(B53="PAGADO",0,C58)</f>
        <v>0</v>
      </c>
      <c r="AA53" s="226" t="s">
        <v>239</v>
      </c>
      <c r="AB53" s="226"/>
      <c r="AC53" s="226"/>
      <c r="AD53" s="226"/>
    </row>
    <row r="54" spans="2:41" x14ac:dyDescent="0.25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8" t="str">
        <f>IF(Y58&lt;0,"NO PAGAR","COBRAR'")</f>
        <v>COBRAR'</v>
      </c>
      <c r="Y59" s="22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8" t="str">
        <f>IF(C58&lt;0,"NO PAGAR","COBRAR'")</f>
        <v>COBRAR'</v>
      </c>
      <c r="C60" s="22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1" t="s">
        <v>7</v>
      </c>
      <c r="F69" s="222"/>
      <c r="G69" s="223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  <c r="AC93" s="224" t="s">
        <v>29</v>
      </c>
      <c r="AD93" s="224"/>
      <c r="AE93" s="224"/>
    </row>
    <row r="94" spans="2:31" x14ac:dyDescent="0.25">
      <c r="H94" s="225" t="s">
        <v>28</v>
      </c>
      <c r="I94" s="225"/>
      <c r="J94" s="225"/>
      <c r="V94" s="17"/>
      <c r="AC94" s="224"/>
      <c r="AD94" s="224"/>
      <c r="AE94" s="224"/>
    </row>
    <row r="95" spans="2:31" x14ac:dyDescent="0.25">
      <c r="H95" s="225"/>
      <c r="I95" s="225"/>
      <c r="J95" s="225"/>
      <c r="V95" s="17"/>
      <c r="AC95" s="224"/>
      <c r="AD95" s="224"/>
      <c r="AE95" s="224"/>
    </row>
    <row r="96" spans="2:31" x14ac:dyDescent="0.25">
      <c r="V96" s="17"/>
    </row>
    <row r="97" spans="2:41" x14ac:dyDescent="0.25">
      <c r="V97" s="17"/>
    </row>
    <row r="98" spans="2:41" ht="23.25" x14ac:dyDescent="0.35">
      <c r="B98" s="22" t="s">
        <v>33</v>
      </c>
      <c r="V98" s="17"/>
      <c r="X98" s="22" t="s">
        <v>33</v>
      </c>
    </row>
    <row r="99" spans="2:41" ht="23.25" x14ac:dyDescent="0.35">
      <c r="B99" s="23" t="s">
        <v>82</v>
      </c>
      <c r="C99" s="20">
        <f>IF(X53="PAGADO",0,Y58)</f>
        <v>0</v>
      </c>
      <c r="E99" s="226" t="s">
        <v>287</v>
      </c>
      <c r="F99" s="226"/>
      <c r="G99" s="226"/>
      <c r="H99" s="226"/>
      <c r="V99" s="17"/>
      <c r="X99" s="23" t="s">
        <v>282</v>
      </c>
      <c r="Y99" s="20">
        <f>IF(B99="PAGADO",0,C104)</f>
        <v>0</v>
      </c>
      <c r="AA99" s="226" t="s">
        <v>134</v>
      </c>
      <c r="AB99" s="226"/>
      <c r="AC99" s="226"/>
      <c r="AD99" s="226"/>
    </row>
    <row r="100" spans="2:41" x14ac:dyDescent="0.25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 x14ac:dyDescent="0.25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 x14ac:dyDescent="0.25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 x14ac:dyDescent="0.25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 x14ac:dyDescent="0.4">
      <c r="B105" s="227" t="str">
        <f>IF(C104&lt;0,"NO PAGAR","COBRAR")</f>
        <v>COBRAR</v>
      </c>
      <c r="C105" s="227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27" t="str">
        <f>IF(Y104&lt;0,"NO PAGAR","COBRAR")</f>
        <v>COBRAR</v>
      </c>
      <c r="Y105" s="227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219" t="s">
        <v>9</v>
      </c>
      <c r="C106" s="220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219" t="s">
        <v>9</v>
      </c>
      <c r="Y106" s="220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17</v>
      </c>
      <c r="C115" s="10"/>
      <c r="E115" s="221" t="s">
        <v>7</v>
      </c>
      <c r="F115" s="222"/>
      <c r="G115" s="223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21" t="s">
        <v>7</v>
      </c>
      <c r="AB115" s="222"/>
      <c r="AC115" s="223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 x14ac:dyDescent="0.25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 x14ac:dyDescent="0.25">
      <c r="B117" s="12"/>
      <c r="C117" s="10"/>
      <c r="N117" s="221" t="s">
        <v>7</v>
      </c>
      <c r="O117" s="222"/>
      <c r="P117" s="222"/>
      <c r="Q117" s="223"/>
      <c r="R117" s="18">
        <f>SUM(R101:R116)</f>
        <v>0</v>
      </c>
      <c r="S117" s="3"/>
      <c r="V117" s="17"/>
      <c r="X117" s="12"/>
      <c r="Y117" s="10"/>
      <c r="AJ117" s="221" t="s">
        <v>7</v>
      </c>
      <c r="AK117" s="222"/>
      <c r="AL117" s="222"/>
      <c r="AM117" s="223"/>
      <c r="AN117" s="18">
        <f>SUM(AN101:AN116)</f>
        <v>0</v>
      </c>
      <c r="AO117" s="3"/>
    </row>
    <row r="118" spans="1:43" x14ac:dyDescent="0.25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 x14ac:dyDescent="0.25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 x14ac:dyDescent="0.25">
      <c r="E120" s="1" t="s">
        <v>19</v>
      </c>
      <c r="V120" s="17"/>
      <c r="AA120" s="1" t="s">
        <v>19</v>
      </c>
    </row>
    <row r="121" spans="1:43" x14ac:dyDescent="0.25">
      <c r="V121" s="17"/>
    </row>
    <row r="122" spans="1:43" x14ac:dyDescent="0.25">
      <c r="V122" s="17"/>
    </row>
    <row r="123" spans="1:43" x14ac:dyDescent="0.25">
      <c r="V123" s="17"/>
    </row>
    <row r="124" spans="1:43" x14ac:dyDescent="0.25">
      <c r="V124" s="17"/>
    </row>
    <row r="125" spans="1:43" x14ac:dyDescent="0.25">
      <c r="V125" s="17"/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25" t="s">
        <v>30</v>
      </c>
      <c r="I131" s="225"/>
      <c r="J131" s="225"/>
      <c r="V131" s="17"/>
      <c r="AA131" s="225" t="s">
        <v>31</v>
      </c>
      <c r="AB131" s="225"/>
      <c r="AC131" s="225"/>
    </row>
    <row r="132" spans="1:43" x14ac:dyDescent="0.25">
      <c r="H132" s="225"/>
      <c r="I132" s="225"/>
      <c r="J132" s="225"/>
      <c r="V132" s="17"/>
      <c r="AA132" s="225"/>
      <c r="AB132" s="225"/>
      <c r="AC132" s="225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82</v>
      </c>
      <c r="C136" s="20">
        <f>IF(X99="PAGADO",0,C104)</f>
        <v>550</v>
      </c>
      <c r="E136" s="226" t="s">
        <v>20</v>
      </c>
      <c r="F136" s="226"/>
      <c r="G136" s="226"/>
      <c r="H136" s="226"/>
      <c r="V136" s="17"/>
      <c r="X136" s="23" t="s">
        <v>82</v>
      </c>
      <c r="Y136" s="20">
        <f>IF(B136="PAGADO",0,C141)</f>
        <v>0</v>
      </c>
      <c r="AA136" s="226" t="s">
        <v>20</v>
      </c>
      <c r="AB136" s="226"/>
      <c r="AC136" s="226"/>
      <c r="AD136" s="226"/>
    </row>
    <row r="137" spans="1:43" x14ac:dyDescent="0.25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 x14ac:dyDescent="0.25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28" t="str">
        <f>IF(Y141&lt;0,"NO PAGAR","COBRAR'")</f>
        <v>COBRAR'</v>
      </c>
      <c r="Y142" s="228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 x14ac:dyDescent="0.35">
      <c r="B143" s="228" t="str">
        <f>IF(C141&lt;0,"NO PAGAR","COBRAR'")</f>
        <v>COBRAR'</v>
      </c>
      <c r="C143" s="228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x14ac:dyDescent="0.25">
      <c r="B144" s="219" t="s">
        <v>9</v>
      </c>
      <c r="C144" s="22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19" t="s">
        <v>9</v>
      </c>
      <c r="Y144" s="22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21" t="s">
        <v>7</v>
      </c>
      <c r="F152" s="222"/>
      <c r="G152" s="223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21" t="s">
        <v>7</v>
      </c>
      <c r="AB152" s="222"/>
      <c r="AC152" s="223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21" t="s">
        <v>7</v>
      </c>
      <c r="O154" s="222"/>
      <c r="P154" s="222"/>
      <c r="Q154" s="223"/>
      <c r="R154" s="18">
        <f>SUM(R138:R153)</f>
        <v>0</v>
      </c>
      <c r="S154" s="3"/>
      <c r="V154" s="17"/>
      <c r="X154" s="12"/>
      <c r="Y154" s="10"/>
      <c r="AJ154" s="221" t="s">
        <v>7</v>
      </c>
      <c r="AK154" s="222"/>
      <c r="AL154" s="222"/>
      <c r="AM154" s="223"/>
      <c r="AN154" s="18">
        <f>SUM(AN138:AN153)</f>
        <v>0</v>
      </c>
      <c r="AO154" s="3"/>
    </row>
    <row r="155" spans="2:41" x14ac:dyDescent="0.25">
      <c r="B155" s="12"/>
      <c r="C155" s="10"/>
      <c r="V155" s="17"/>
      <c r="X155" s="12"/>
      <c r="Y155" s="10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E157" s="14"/>
      <c r="V157" s="17"/>
      <c r="X157" s="12"/>
      <c r="Y157" s="10"/>
      <c r="AA157" s="14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1"/>
      <c r="C163" s="10"/>
      <c r="V163" s="17"/>
      <c r="X163" s="11"/>
      <c r="Y163" s="10"/>
    </row>
    <row r="164" spans="2:27" x14ac:dyDescent="0.25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 x14ac:dyDescent="0.25">
      <c r="E165" s="1" t="s">
        <v>19</v>
      </c>
      <c r="V165" s="17"/>
      <c r="AA165" s="1" t="s">
        <v>19</v>
      </c>
    </row>
    <row r="166" spans="2:27" x14ac:dyDescent="0.25">
      <c r="V166" s="17"/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  <c r="AC179" s="224" t="s">
        <v>29</v>
      </c>
      <c r="AD179" s="224"/>
      <c r="AE179" s="224"/>
    </row>
    <row r="180" spans="2:41" x14ac:dyDescent="0.25">
      <c r="H180" s="225" t="s">
        <v>28</v>
      </c>
      <c r="I180" s="225"/>
      <c r="J180" s="225"/>
      <c r="V180" s="17"/>
      <c r="AC180" s="224"/>
      <c r="AD180" s="224"/>
      <c r="AE180" s="224"/>
    </row>
    <row r="181" spans="2:41" x14ac:dyDescent="0.25">
      <c r="H181" s="225"/>
      <c r="I181" s="225"/>
      <c r="J181" s="225"/>
      <c r="V181" s="17"/>
      <c r="AC181" s="224"/>
      <c r="AD181" s="224"/>
      <c r="AE181" s="224"/>
    </row>
    <row r="182" spans="2:41" x14ac:dyDescent="0.25">
      <c r="V182" s="17"/>
    </row>
    <row r="183" spans="2:41" x14ac:dyDescent="0.25">
      <c r="V183" s="17"/>
    </row>
    <row r="184" spans="2:41" ht="23.25" x14ac:dyDescent="0.35">
      <c r="B184" s="22" t="s">
        <v>63</v>
      </c>
      <c r="V184" s="17"/>
      <c r="X184" s="22" t="s">
        <v>63</v>
      </c>
    </row>
    <row r="185" spans="2:41" ht="23.25" x14ac:dyDescent="0.35">
      <c r="B185" s="23" t="s">
        <v>32</v>
      </c>
      <c r="C185" s="20">
        <f>IF(X136="PAGADO",0,Y141)</f>
        <v>0</v>
      </c>
      <c r="E185" s="226" t="s">
        <v>20</v>
      </c>
      <c r="F185" s="226"/>
      <c r="G185" s="226"/>
      <c r="H185" s="226"/>
      <c r="V185" s="17"/>
      <c r="X185" s="23" t="s">
        <v>82</v>
      </c>
      <c r="Y185" s="20">
        <f>IF(B185="PAGADO",0,C190)</f>
        <v>0</v>
      </c>
      <c r="AA185" s="226" t="s">
        <v>20</v>
      </c>
      <c r="AB185" s="226"/>
      <c r="AC185" s="226"/>
      <c r="AD185" s="226"/>
    </row>
    <row r="186" spans="2:41" x14ac:dyDescent="0.25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 x14ac:dyDescent="0.25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 x14ac:dyDescent="0.4">
      <c r="B191" s="227" t="str">
        <f>IF(C190&lt;0,"NO PAGAR","COBRAR")</f>
        <v>COBRAR</v>
      </c>
      <c r="C191" s="227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27" t="str">
        <f>IF(Y190&lt;0,"NO PAGAR","COBRAR")</f>
        <v>COBRAR</v>
      </c>
      <c r="Y191" s="227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219" t="s">
        <v>9</v>
      </c>
      <c r="C192" s="220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19" t="s">
        <v>9</v>
      </c>
      <c r="Y192" s="220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17</v>
      </c>
      <c r="C201" s="10"/>
      <c r="E201" s="221" t="s">
        <v>7</v>
      </c>
      <c r="F201" s="222"/>
      <c r="G201" s="223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21" t="s">
        <v>7</v>
      </c>
      <c r="AB201" s="222"/>
      <c r="AC201" s="223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 x14ac:dyDescent="0.25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N203" s="221" t="s">
        <v>7</v>
      </c>
      <c r="O203" s="222"/>
      <c r="P203" s="222"/>
      <c r="Q203" s="223"/>
      <c r="R203" s="18">
        <f>SUM(R187:R202)</f>
        <v>0</v>
      </c>
      <c r="S203" s="3"/>
      <c r="V203" s="17"/>
      <c r="X203" s="12"/>
      <c r="Y203" s="10"/>
      <c r="AJ203" s="221" t="s">
        <v>7</v>
      </c>
      <c r="AK203" s="222"/>
      <c r="AL203" s="222"/>
      <c r="AM203" s="223"/>
      <c r="AN203" s="18">
        <f>SUM(AN187:AN202)</f>
        <v>0</v>
      </c>
      <c r="AO203" s="3"/>
    </row>
    <row r="204" spans="2:41" x14ac:dyDescent="0.25">
      <c r="B204" s="12"/>
      <c r="C204" s="10"/>
      <c r="V204" s="17"/>
      <c r="X204" s="12"/>
      <c r="Y204" s="10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E206" s="14"/>
      <c r="V206" s="17"/>
      <c r="X206" s="12"/>
      <c r="Y206" s="10"/>
      <c r="AA206" s="14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1"/>
      <c r="C211" s="10"/>
      <c r="V211" s="17"/>
      <c r="X211" s="11"/>
      <c r="Y211" s="10"/>
    </row>
    <row r="212" spans="1:43" x14ac:dyDescent="0.25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 x14ac:dyDescent="0.25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 x14ac:dyDescent="0.25">
      <c r="E214" s="1" t="s">
        <v>19</v>
      </c>
      <c r="V214" s="17"/>
      <c r="AA214" s="1" t="s">
        <v>19</v>
      </c>
    </row>
    <row r="215" spans="1:43" x14ac:dyDescent="0.25">
      <c r="V215" s="17"/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V224" s="17"/>
    </row>
    <row r="225" spans="2:41" x14ac:dyDescent="0.25">
      <c r="H225" s="225" t="s">
        <v>30</v>
      </c>
      <c r="I225" s="225"/>
      <c r="J225" s="225"/>
      <c r="V225" s="17"/>
      <c r="AA225" s="225" t="s">
        <v>31</v>
      </c>
      <c r="AB225" s="225"/>
      <c r="AC225" s="225"/>
    </row>
    <row r="226" spans="2:41" x14ac:dyDescent="0.25">
      <c r="H226" s="225"/>
      <c r="I226" s="225"/>
      <c r="J226" s="225"/>
      <c r="V226" s="17"/>
      <c r="AA226" s="225"/>
      <c r="AB226" s="225"/>
      <c r="AC226" s="225"/>
    </row>
    <row r="227" spans="2:41" x14ac:dyDescent="0.25">
      <c r="V227" s="17"/>
    </row>
    <row r="228" spans="2:41" x14ac:dyDescent="0.25">
      <c r="V228" s="17"/>
    </row>
    <row r="229" spans="2:41" ht="23.25" x14ac:dyDescent="0.35">
      <c r="B229" s="24" t="s">
        <v>63</v>
      </c>
      <c r="V229" s="17"/>
      <c r="X229" s="22" t="s">
        <v>63</v>
      </c>
    </row>
    <row r="230" spans="2:41" ht="23.25" x14ac:dyDescent="0.35">
      <c r="B230" s="23" t="s">
        <v>32</v>
      </c>
      <c r="C230" s="20">
        <f>IF(X185="PAGADO",0,C190)</f>
        <v>0</v>
      </c>
      <c r="E230" s="226" t="s">
        <v>20</v>
      </c>
      <c r="F230" s="226"/>
      <c r="G230" s="226"/>
      <c r="H230" s="226"/>
      <c r="V230" s="17"/>
      <c r="X230" s="23" t="s">
        <v>32</v>
      </c>
      <c r="Y230" s="20" t="e">
        <f>IF(#REF!="PAGADO",0,C235)</f>
        <v>#REF!</v>
      </c>
      <c r="AA230" s="226" t="s">
        <v>20</v>
      </c>
      <c r="AB230" s="226"/>
      <c r="AC230" s="226"/>
      <c r="AD230" s="226"/>
    </row>
    <row r="231" spans="2:41" x14ac:dyDescent="0.25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 x14ac:dyDescent="0.25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 t="e">
        <f>IF(Y230&gt;0,Y230+Y231,Y231)</f>
        <v>#REF!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 t="e">
        <f>Y233-Y234</f>
        <v>#REF!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 x14ac:dyDescent="0.3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28" t="e">
        <f>IF(Y235&lt;0,"NO PAGAR","COBRAR'")</f>
        <v>#REF!</v>
      </c>
      <c r="Y236" s="228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 x14ac:dyDescent="0.35">
      <c r="B237" s="228" t="str">
        <f>IF(C235&lt;0,"NO PAGAR","COBRAR'")</f>
        <v>COBRAR'</v>
      </c>
      <c r="C237" s="228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 x14ac:dyDescent="0.25">
      <c r="B238" s="219" t="s">
        <v>9</v>
      </c>
      <c r="C238" s="2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19" t="s">
        <v>9</v>
      </c>
      <c r="Y238" s="220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 x14ac:dyDescent="0.25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 x14ac:dyDescent="0.25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16</v>
      </c>
      <c r="C246" s="10"/>
      <c r="E246" s="221" t="s">
        <v>7</v>
      </c>
      <c r="F246" s="222"/>
      <c r="G246" s="223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21" t="s">
        <v>7</v>
      </c>
      <c r="AB246" s="222"/>
      <c r="AC246" s="223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 x14ac:dyDescent="0.25">
      <c r="B248" s="12"/>
      <c r="C248" s="10"/>
      <c r="N248" s="221" t="s">
        <v>7</v>
      </c>
      <c r="O248" s="222"/>
      <c r="P248" s="222"/>
      <c r="Q248" s="223"/>
      <c r="R248" s="18">
        <f>SUM(R232:R247)</f>
        <v>0</v>
      </c>
      <c r="S248" s="3"/>
      <c r="V248" s="17"/>
      <c r="X248" s="12"/>
      <c r="Y248" s="10"/>
      <c r="AJ248" s="221" t="s">
        <v>7</v>
      </c>
      <c r="AK248" s="222"/>
      <c r="AL248" s="222"/>
      <c r="AM248" s="223"/>
      <c r="AN248" s="18">
        <f>SUM(AN232:AN247)</f>
        <v>0</v>
      </c>
      <c r="AO248" s="3"/>
    </row>
    <row r="249" spans="2:41" x14ac:dyDescent="0.25">
      <c r="B249" s="12"/>
      <c r="C249" s="10"/>
      <c r="V249" s="17"/>
      <c r="X249" s="12"/>
      <c r="Y249" s="10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E251" s="14"/>
      <c r="V251" s="17"/>
      <c r="X251" s="12"/>
      <c r="Y251" s="10"/>
      <c r="AA251" s="14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31" x14ac:dyDescent="0.25">
      <c r="B257" s="11"/>
      <c r="C257" s="10"/>
      <c r="V257" s="17"/>
      <c r="X257" s="11"/>
      <c r="Y257" s="10"/>
    </row>
    <row r="258" spans="2:31" x14ac:dyDescent="0.25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 x14ac:dyDescent="0.25">
      <c r="E259" s="1" t="s">
        <v>19</v>
      </c>
      <c r="V259" s="17"/>
      <c r="AA259" s="1" t="s">
        <v>19</v>
      </c>
    </row>
    <row r="260" spans="2:31" x14ac:dyDescent="0.25">
      <c r="V260" s="17"/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  <c r="AC271" s="224" t="s">
        <v>29</v>
      </c>
      <c r="AD271" s="224"/>
      <c r="AE271" s="224"/>
    </row>
    <row r="272" spans="2:31" x14ac:dyDescent="0.25">
      <c r="H272" s="225" t="s">
        <v>28</v>
      </c>
      <c r="I272" s="225"/>
      <c r="J272" s="225"/>
      <c r="V272" s="17"/>
      <c r="AC272" s="224"/>
      <c r="AD272" s="224"/>
      <c r="AE272" s="224"/>
    </row>
    <row r="273" spans="2:41" x14ac:dyDescent="0.25">
      <c r="H273" s="225"/>
      <c r="I273" s="225"/>
      <c r="J273" s="225"/>
      <c r="V273" s="17"/>
      <c r="AC273" s="224"/>
      <c r="AD273" s="224"/>
      <c r="AE273" s="224"/>
    </row>
    <row r="274" spans="2:41" x14ac:dyDescent="0.25">
      <c r="V274" s="17"/>
    </row>
    <row r="275" spans="2:41" x14ac:dyDescent="0.25">
      <c r="V275" s="17"/>
    </row>
    <row r="276" spans="2:41" ht="23.25" x14ac:dyDescent="0.35">
      <c r="B276" s="22" t="s">
        <v>65</v>
      </c>
      <c r="V276" s="17"/>
      <c r="X276" s="22" t="s">
        <v>65</v>
      </c>
    </row>
    <row r="277" spans="2:41" ht="23.25" x14ac:dyDescent="0.35">
      <c r="B277" s="23" t="s">
        <v>32</v>
      </c>
      <c r="C277" s="20" t="e">
        <f>IF(X230="PAGADO",0,Y235)</f>
        <v>#REF!</v>
      </c>
      <c r="E277" s="226" t="s">
        <v>20</v>
      </c>
      <c r="F277" s="226"/>
      <c r="G277" s="226"/>
      <c r="H277" s="226"/>
      <c r="V277" s="17"/>
      <c r="X277" s="23" t="s">
        <v>282</v>
      </c>
      <c r="Y277" s="20" t="e">
        <f>IF(B277="PAGADO",0,C282)</f>
        <v>#REF!</v>
      </c>
      <c r="AA277" s="226" t="s">
        <v>134</v>
      </c>
      <c r="AB277" s="226"/>
      <c r="AC277" s="226"/>
      <c r="AD277" s="226"/>
    </row>
    <row r="278" spans="2:41" x14ac:dyDescent="0.25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 x14ac:dyDescent="0.25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 x14ac:dyDescent="0.25">
      <c r="B280" s="1" t="s">
        <v>24</v>
      </c>
      <c r="C280" s="19" t="e">
        <f>IF(C277&gt;0,C277+C278,C278)</f>
        <v>#REF!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 t="e">
        <f>IF(Y277&gt;0,Y277+Y278,Y278)</f>
        <v>#REF!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" t="s">
        <v>9</v>
      </c>
      <c r="C281" s="20" t="e">
        <f>C304</f>
        <v>#REF!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 t="e">
        <f>Y304</f>
        <v>#REF!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6" t="s">
        <v>25</v>
      </c>
      <c r="C282" s="21" t="e">
        <f>C280-C281</f>
        <v>#REF!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 t="e">
        <f>Y280-Y281</f>
        <v>#REF!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 x14ac:dyDescent="0.4">
      <c r="B283" s="227" t="e">
        <f>IF(C282&lt;0,"NO PAGAR","COBRAR")</f>
        <v>#REF!</v>
      </c>
      <c r="C283" s="227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27" t="e">
        <f>IF(Y282&lt;0,"NO PAGAR","COBRAR")</f>
        <v>#REF!</v>
      </c>
      <c r="Y283" s="227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219" t="s">
        <v>9</v>
      </c>
      <c r="C284" s="220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19" t="s">
        <v>9</v>
      </c>
      <c r="Y284" s="220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9" t="str">
        <f>IF(C318&lt;0,"SALDO A FAVOR","SALDO ADELANTAD0'")</f>
        <v>SALDO ADELANTAD0'</v>
      </c>
      <c r="C285" s="10" t="e">
        <f>IF(Y235&lt;=0,Y235*-1)</f>
        <v>#REF!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e">
        <f>IF(C282&lt;0,"SALDO ADELANTADO","SALDO A FAVOR'")</f>
        <v>#REF!</v>
      </c>
      <c r="Y285" s="10" t="e">
        <f>IF(C282&lt;=0,C282*-1)</f>
        <v>#REF!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17</v>
      </c>
      <c r="C293" s="10"/>
      <c r="E293" s="221" t="s">
        <v>7</v>
      </c>
      <c r="F293" s="222"/>
      <c r="G293" s="223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21" t="s">
        <v>7</v>
      </c>
      <c r="AB293" s="222"/>
      <c r="AC293" s="223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 x14ac:dyDescent="0.25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N295" s="221" t="s">
        <v>7</v>
      </c>
      <c r="O295" s="222"/>
      <c r="P295" s="222"/>
      <c r="Q295" s="223"/>
      <c r="R295" s="18">
        <f>SUM(R279:R294)</f>
        <v>0</v>
      </c>
      <c r="S295" s="3"/>
      <c r="V295" s="17"/>
      <c r="X295" s="12"/>
      <c r="Y295" s="10"/>
      <c r="AJ295" s="221" t="s">
        <v>7</v>
      </c>
      <c r="AK295" s="222"/>
      <c r="AL295" s="222"/>
      <c r="AM295" s="223"/>
      <c r="AN295" s="18">
        <f>SUM(AN279:AN294)</f>
        <v>0</v>
      </c>
      <c r="AO295" s="3"/>
    </row>
    <row r="296" spans="2:41" x14ac:dyDescent="0.25">
      <c r="B296" s="12"/>
      <c r="C296" s="10"/>
      <c r="V296" s="17"/>
      <c r="X296" s="12"/>
      <c r="Y296" s="10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E298" s="14"/>
      <c r="V298" s="17"/>
      <c r="X298" s="12"/>
      <c r="Y298" s="10"/>
      <c r="AA298" s="14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1"/>
      <c r="C303" s="10"/>
      <c r="V303" s="17"/>
      <c r="X303" s="11"/>
      <c r="Y303" s="10"/>
    </row>
    <row r="304" spans="2:41" x14ac:dyDescent="0.25">
      <c r="B304" s="15" t="s">
        <v>18</v>
      </c>
      <c r="C304" s="16" t="e">
        <f>SUM(C285:C303)</f>
        <v>#REF!</v>
      </c>
      <c r="V304" s="17"/>
      <c r="X304" s="15" t="s">
        <v>18</v>
      </c>
      <c r="Y304" s="16" t="e">
        <f>SUM(Y285:Y303)</f>
        <v>#REF!</v>
      </c>
    </row>
    <row r="305" spans="1:43" x14ac:dyDescent="0.25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 x14ac:dyDescent="0.25">
      <c r="E306" s="1" t="s">
        <v>19</v>
      </c>
      <c r="V306" s="17"/>
      <c r="AA306" s="1" t="s">
        <v>19</v>
      </c>
    </row>
    <row r="307" spans="1:43" x14ac:dyDescent="0.25">
      <c r="V307" s="17"/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V316" s="17"/>
    </row>
    <row r="317" spans="1:43" x14ac:dyDescent="0.25">
      <c r="H317" s="225" t="s">
        <v>30</v>
      </c>
      <c r="I317" s="225"/>
      <c r="J317" s="225"/>
      <c r="V317" s="17"/>
      <c r="AA317" s="225" t="s">
        <v>31</v>
      </c>
      <c r="AB317" s="225"/>
      <c r="AC317" s="225"/>
    </row>
    <row r="318" spans="1:43" x14ac:dyDescent="0.25">
      <c r="H318" s="225"/>
      <c r="I318" s="225"/>
      <c r="J318" s="225"/>
      <c r="V318" s="17"/>
      <c r="AA318" s="225"/>
      <c r="AB318" s="225"/>
      <c r="AC318" s="225"/>
    </row>
    <row r="319" spans="1:43" x14ac:dyDescent="0.25">
      <c r="V319" s="17"/>
    </row>
    <row r="320" spans="1:43" x14ac:dyDescent="0.25">
      <c r="V320" s="17"/>
    </row>
    <row r="321" spans="2:41" ht="23.25" x14ac:dyDescent="0.35">
      <c r="B321" s="24" t="s">
        <v>65</v>
      </c>
      <c r="V321" s="17"/>
      <c r="X321" s="22" t="s">
        <v>65</v>
      </c>
    </row>
    <row r="322" spans="2:41" ht="23.25" x14ac:dyDescent="0.35">
      <c r="B322" s="23" t="s">
        <v>32</v>
      </c>
      <c r="C322" s="20" t="e">
        <f>IF(X277="PAGADO",0,C282)</f>
        <v>#REF!</v>
      </c>
      <c r="E322" s="226" t="s">
        <v>20</v>
      </c>
      <c r="F322" s="226"/>
      <c r="G322" s="226"/>
      <c r="H322" s="226"/>
      <c r="V322" s="17"/>
      <c r="X322" s="23" t="s">
        <v>32</v>
      </c>
      <c r="Y322" s="20" t="e">
        <f>IF(B1061="PAGADO",0,C327)</f>
        <v>#REF!</v>
      </c>
      <c r="AA322" s="226" t="s">
        <v>20</v>
      </c>
      <c r="AB322" s="226"/>
      <c r="AC322" s="226"/>
      <c r="AD322" s="226"/>
    </row>
    <row r="323" spans="2:41" x14ac:dyDescent="0.25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 x14ac:dyDescent="0.25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" t="s">
        <v>24</v>
      </c>
      <c r="C325" s="19" t="e">
        <f>IF(C322&gt;0,C322+C323,C323)</f>
        <v>#REF!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 t="e">
        <f>IF(Y322&gt;0,Y322+Y323,Y323)</f>
        <v>#REF!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" t="s">
        <v>9</v>
      </c>
      <c r="C326" s="20" t="e">
        <f>C350</f>
        <v>#REF!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 t="e">
        <f>Y350</f>
        <v>#REF!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6" t="s">
        <v>26</v>
      </c>
      <c r="C327" s="21" t="e">
        <f>C325-C326</f>
        <v>#REF!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 t="e">
        <f>Y325-Y326</f>
        <v>#REF!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 x14ac:dyDescent="0.3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28" t="e">
        <f>IF(Y327&lt;0,"NO PAGAR","COBRAR'")</f>
        <v>#REF!</v>
      </c>
      <c r="Y328" s="228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 x14ac:dyDescent="0.35">
      <c r="B329" s="228" t="e">
        <f>IF(C327&lt;0,"NO PAGAR","COBRAR'")</f>
        <v>#REF!</v>
      </c>
      <c r="C329" s="228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x14ac:dyDescent="0.25">
      <c r="B330" s="219" t="s">
        <v>9</v>
      </c>
      <c r="C330" s="2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19" t="s">
        <v>9</v>
      </c>
      <c r="Y330" s="220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x14ac:dyDescent="0.25">
      <c r="B331" s="9" t="e">
        <f>IF(Y282&lt;0,"SALDO ADELANTADO","SALDO A FAVOR '")</f>
        <v>#REF!</v>
      </c>
      <c r="C331" s="10" t="e">
        <f>IF(Y282&lt;=0,Y282*-1)</f>
        <v>#REF!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e">
        <f>IF(C327&lt;0,"SALDO ADELANTADO","SALDO A FAVOR'")</f>
        <v>#REF!</v>
      </c>
      <c r="Y331" s="10" t="e">
        <f>IF(C327&lt;=0,C327*-1)</f>
        <v>#REF!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16</v>
      </c>
      <c r="C338" s="10"/>
      <c r="E338" s="221" t="s">
        <v>7</v>
      </c>
      <c r="F338" s="222"/>
      <c r="G338" s="223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21" t="s">
        <v>7</v>
      </c>
      <c r="AB338" s="222"/>
      <c r="AC338" s="223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 x14ac:dyDescent="0.25">
      <c r="B340" s="12"/>
      <c r="C340" s="10"/>
      <c r="N340" s="221" t="s">
        <v>7</v>
      </c>
      <c r="O340" s="222"/>
      <c r="P340" s="222"/>
      <c r="Q340" s="223"/>
      <c r="R340" s="18">
        <f>SUM(R324:R339)</f>
        <v>0</v>
      </c>
      <c r="S340" s="3"/>
      <c r="V340" s="17"/>
      <c r="X340" s="12"/>
      <c r="Y340" s="10"/>
      <c r="AJ340" s="221" t="s">
        <v>7</v>
      </c>
      <c r="AK340" s="222"/>
      <c r="AL340" s="222"/>
      <c r="AM340" s="223"/>
      <c r="AN340" s="18">
        <f>SUM(AN324:AN339)</f>
        <v>0</v>
      </c>
      <c r="AO340" s="3"/>
    </row>
    <row r="341" spans="2:41" x14ac:dyDescent="0.25">
      <c r="B341" s="12"/>
      <c r="C341" s="10"/>
      <c r="V341" s="17"/>
      <c r="X341" s="12"/>
      <c r="Y341" s="10"/>
    </row>
    <row r="342" spans="2:41" x14ac:dyDescent="0.25">
      <c r="B342" s="12"/>
      <c r="C342" s="10"/>
      <c r="V342" s="17"/>
      <c r="X342" s="12"/>
      <c r="Y342" s="10"/>
    </row>
    <row r="343" spans="2:41" x14ac:dyDescent="0.25">
      <c r="B343" s="12"/>
      <c r="C343" s="10"/>
      <c r="E343" s="14"/>
      <c r="V343" s="17"/>
      <c r="X343" s="12"/>
      <c r="Y343" s="10"/>
      <c r="AA343" s="14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V345" s="17"/>
      <c r="X345" s="12"/>
      <c r="Y345" s="10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1"/>
      <c r="C349" s="10"/>
      <c r="V349" s="17"/>
      <c r="X349" s="11"/>
      <c r="Y349" s="10"/>
    </row>
    <row r="350" spans="2:41" x14ac:dyDescent="0.25">
      <c r="B350" s="15" t="s">
        <v>18</v>
      </c>
      <c r="C350" s="16" t="e">
        <f>SUM(C331:C349)</f>
        <v>#REF!</v>
      </c>
      <c r="D350" t="s">
        <v>22</v>
      </c>
      <c r="E350" t="s">
        <v>21</v>
      </c>
      <c r="V350" s="17"/>
      <c r="X350" s="15" t="s">
        <v>18</v>
      </c>
      <c r="Y350" s="16" t="e">
        <f>SUM(Y331:Y349)</f>
        <v>#REF!</v>
      </c>
      <c r="Z350" t="s">
        <v>22</v>
      </c>
      <c r="AA350" t="s">
        <v>21</v>
      </c>
    </row>
    <row r="351" spans="2:41" x14ac:dyDescent="0.25">
      <c r="E351" s="1" t="s">
        <v>19</v>
      </c>
      <c r="V351" s="17"/>
      <c r="AA351" s="1" t="s">
        <v>19</v>
      </c>
    </row>
    <row r="352" spans="2:41" x14ac:dyDescent="0.25">
      <c r="V352" s="17"/>
    </row>
    <row r="353" spans="8:31" x14ac:dyDescent="0.25">
      <c r="V353" s="17"/>
    </row>
    <row r="354" spans="8:31" x14ac:dyDescent="0.25">
      <c r="V354" s="17"/>
    </row>
    <row r="355" spans="8:31" x14ac:dyDescent="0.25">
      <c r="V355" s="17"/>
    </row>
    <row r="356" spans="8:31" x14ac:dyDescent="0.25">
      <c r="V356" s="17"/>
    </row>
    <row r="357" spans="8:31" x14ac:dyDescent="0.25">
      <c r="V357" s="17"/>
    </row>
    <row r="358" spans="8:31" x14ac:dyDescent="0.25">
      <c r="V358" s="17"/>
    </row>
    <row r="359" spans="8:31" x14ac:dyDescent="0.25">
      <c r="V359" s="17"/>
    </row>
    <row r="360" spans="8:31" x14ac:dyDescent="0.25">
      <c r="V360" s="17"/>
    </row>
    <row r="361" spans="8:31" x14ac:dyDescent="0.25">
      <c r="V361" s="17"/>
    </row>
    <row r="362" spans="8:31" x14ac:dyDescent="0.25">
      <c r="V362" s="17"/>
    </row>
    <row r="363" spans="8:31" x14ac:dyDescent="0.25">
      <c r="V363" s="17"/>
    </row>
    <row r="364" spans="8:31" x14ac:dyDescent="0.25">
      <c r="V364" s="17"/>
      <c r="AC364" s="224" t="s">
        <v>29</v>
      </c>
      <c r="AD364" s="224"/>
      <c r="AE364" s="224"/>
    </row>
    <row r="365" spans="8:31" x14ac:dyDescent="0.25">
      <c r="H365" s="225" t="s">
        <v>28</v>
      </c>
      <c r="I365" s="225"/>
      <c r="J365" s="225"/>
      <c r="V365" s="17"/>
      <c r="AC365" s="224"/>
      <c r="AD365" s="224"/>
      <c r="AE365" s="224"/>
    </row>
    <row r="366" spans="8:31" x14ac:dyDescent="0.25">
      <c r="H366" s="225"/>
      <c r="I366" s="225"/>
      <c r="J366" s="225"/>
      <c r="V366" s="17"/>
      <c r="AC366" s="224"/>
      <c r="AD366" s="224"/>
      <c r="AE366" s="224"/>
    </row>
    <row r="367" spans="8:31" x14ac:dyDescent="0.25">
      <c r="V367" s="17"/>
    </row>
    <row r="368" spans="8:31" x14ac:dyDescent="0.25">
      <c r="V368" s="17"/>
    </row>
    <row r="369" spans="2:41" ht="23.25" x14ac:dyDescent="0.35">
      <c r="B369" s="22" t="s">
        <v>64</v>
      </c>
      <c r="V369" s="17"/>
      <c r="X369" s="22" t="s">
        <v>64</v>
      </c>
    </row>
    <row r="370" spans="2:41" ht="23.25" x14ac:dyDescent="0.35">
      <c r="B370" s="23" t="s">
        <v>32</v>
      </c>
      <c r="C370" s="20" t="e">
        <f>IF(X322="PAGADO",0,Y327)</f>
        <v>#REF!</v>
      </c>
      <c r="E370" s="226" t="s">
        <v>20</v>
      </c>
      <c r="F370" s="226"/>
      <c r="G370" s="226"/>
      <c r="H370" s="226"/>
      <c r="V370" s="17"/>
      <c r="X370" s="23" t="s">
        <v>32</v>
      </c>
      <c r="Y370" s="20" t="e">
        <f>IF(B370="PAGADO",0,C375)</f>
        <v>#REF!</v>
      </c>
      <c r="AA370" s="226" t="s">
        <v>20</v>
      </c>
      <c r="AB370" s="226"/>
      <c r="AC370" s="226"/>
      <c r="AD370" s="226"/>
    </row>
    <row r="371" spans="2:41" x14ac:dyDescent="0.25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 x14ac:dyDescent="0.25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24</v>
      </c>
      <c r="C373" s="19" t="e">
        <f>IF(C370&gt;0,C370+C371,C371)</f>
        <v>#REF!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 t="e">
        <f>IF(Y370&gt;0,Y371+Y370,Y371)</f>
        <v>#REF!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1" t="s">
        <v>9</v>
      </c>
      <c r="C374" s="20" t="e">
        <f>C397</f>
        <v>#REF!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 t="e">
        <f>Y397</f>
        <v>#REF!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6" t="s">
        <v>25</v>
      </c>
      <c r="C375" s="21" t="e">
        <f>C373-C374</f>
        <v>#REF!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 t="e">
        <f>Y373-Y374</f>
        <v>#REF!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 x14ac:dyDescent="0.4">
      <c r="B376" s="227" t="e">
        <f>IF(C375&lt;0,"NO PAGAR","COBRAR")</f>
        <v>#REF!</v>
      </c>
      <c r="C376" s="227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27" t="e">
        <f>IF(Y375&lt;0,"NO PAGAR","COBRAR")</f>
        <v>#REF!</v>
      </c>
      <c r="Y376" s="227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219" t="s">
        <v>9</v>
      </c>
      <c r="C377" s="220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219" t="s">
        <v>9</v>
      </c>
      <c r="Y377" s="220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9" t="str">
        <f>IF(C411&lt;0,"SALDO A FAVOR","SALDO ADELANTAD0'")</f>
        <v>SALDO ADELANTAD0'</v>
      </c>
      <c r="C378" s="10" t="e">
        <f>IF(Y322&lt;=0,Y322*-1)</f>
        <v>#REF!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e">
        <f>IF(C375&lt;0,"SALDO ADELANTADO","SALDO A FAVOR'")</f>
        <v>#REF!</v>
      </c>
      <c r="Y378" s="10" t="e">
        <f>IF(C375&lt;=0,C375*-1)</f>
        <v>#REF!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17</v>
      </c>
      <c r="C386" s="10"/>
      <c r="E386" s="221" t="s">
        <v>7</v>
      </c>
      <c r="F386" s="222"/>
      <c r="G386" s="223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21" t="s">
        <v>7</v>
      </c>
      <c r="AB386" s="222"/>
      <c r="AC386" s="223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 x14ac:dyDescent="0.25">
      <c r="B388" s="12"/>
      <c r="C388" s="10"/>
      <c r="N388" s="221" t="s">
        <v>7</v>
      </c>
      <c r="O388" s="222"/>
      <c r="P388" s="222"/>
      <c r="Q388" s="223"/>
      <c r="R388" s="18">
        <f>SUM(R372:R387)</f>
        <v>0</v>
      </c>
      <c r="S388" s="3"/>
      <c r="V388" s="17"/>
      <c r="X388" s="12"/>
      <c r="Y388" s="10"/>
      <c r="AJ388" s="221" t="s">
        <v>7</v>
      </c>
      <c r="AK388" s="222"/>
      <c r="AL388" s="222"/>
      <c r="AM388" s="223"/>
      <c r="AN388" s="18">
        <f>SUM(AN372:AN387)</f>
        <v>0</v>
      </c>
      <c r="AO388" s="3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V390" s="17"/>
      <c r="X390" s="12"/>
      <c r="Y390" s="10"/>
    </row>
    <row r="391" spans="2:41" x14ac:dyDescent="0.25">
      <c r="B391" s="12"/>
      <c r="C391" s="10"/>
      <c r="E391" s="14"/>
      <c r="V391" s="17"/>
      <c r="X391" s="12"/>
      <c r="Y391" s="10"/>
      <c r="AA391" s="14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1"/>
      <c r="C396" s="10"/>
      <c r="V396" s="17"/>
      <c r="X396" s="11"/>
      <c r="Y396" s="10"/>
    </row>
    <row r="397" spans="2:41" x14ac:dyDescent="0.25">
      <c r="B397" s="15" t="s">
        <v>18</v>
      </c>
      <c r="C397" s="16" t="e">
        <f>SUM(C378:C396)</f>
        <v>#REF!</v>
      </c>
      <c r="V397" s="17"/>
      <c r="X397" s="15" t="s">
        <v>18</v>
      </c>
      <c r="Y397" s="16" t="e">
        <f>SUM(Y378:Y396)</f>
        <v>#REF!</v>
      </c>
    </row>
    <row r="398" spans="2:41" x14ac:dyDescent="0.25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 x14ac:dyDescent="0.25">
      <c r="E399" s="1" t="s">
        <v>19</v>
      </c>
      <c r="V399" s="17"/>
      <c r="AA399" s="1" t="s">
        <v>19</v>
      </c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x14ac:dyDescent="0.25">
      <c r="H410" s="225" t="s">
        <v>30</v>
      </c>
      <c r="I410" s="225"/>
      <c r="J410" s="225"/>
      <c r="V410" s="17"/>
      <c r="AA410" s="225" t="s">
        <v>31</v>
      </c>
      <c r="AB410" s="225"/>
      <c r="AC410" s="225"/>
    </row>
    <row r="411" spans="1:43" x14ac:dyDescent="0.25">
      <c r="H411" s="225"/>
      <c r="I411" s="225"/>
      <c r="J411" s="225"/>
      <c r="V411" s="17"/>
      <c r="AA411" s="225"/>
      <c r="AB411" s="225"/>
      <c r="AC411" s="225"/>
    </row>
    <row r="412" spans="1:43" x14ac:dyDescent="0.25">
      <c r="V412" s="17"/>
    </row>
    <row r="413" spans="1:43" x14ac:dyDescent="0.25">
      <c r="V413" s="17"/>
    </row>
    <row r="414" spans="1:43" ht="23.25" x14ac:dyDescent="0.35">
      <c r="B414" s="24" t="s">
        <v>64</v>
      </c>
      <c r="V414" s="17"/>
      <c r="X414" s="22" t="s">
        <v>64</v>
      </c>
    </row>
    <row r="415" spans="1:43" ht="23.25" x14ac:dyDescent="0.35">
      <c r="B415" s="23" t="s">
        <v>32</v>
      </c>
      <c r="C415" s="20" t="e">
        <f>IF(X370="PAGADO",0,C375)</f>
        <v>#REF!</v>
      </c>
      <c r="E415" s="226" t="s">
        <v>20</v>
      </c>
      <c r="F415" s="226"/>
      <c r="G415" s="226"/>
      <c r="H415" s="226"/>
      <c r="V415" s="17"/>
      <c r="X415" s="23" t="s">
        <v>156</v>
      </c>
      <c r="Y415" s="20" t="e">
        <f>IF(B1154="PAGADO",0,C420)</f>
        <v>#REF!</v>
      </c>
      <c r="AA415" s="226" t="s">
        <v>858</v>
      </c>
      <c r="AB415" s="226"/>
      <c r="AC415" s="226"/>
      <c r="AD415" s="226"/>
    </row>
    <row r="416" spans="1:43" x14ac:dyDescent="0.25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 t="e">
        <f>IF(C415&gt;0,C415+C416,C416)</f>
        <v>#REF!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 t="e">
        <f>IF(Y415&gt;0,Y415+Y416,Y416)</f>
        <v>#REF!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 t="e">
        <f>C436</f>
        <v>#REF!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 t="e">
        <f>Y436</f>
        <v>#REF!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 t="e">
        <f>C418-C419</f>
        <v>#REF!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 t="e">
        <f>Y418-Y419</f>
        <v>#REF!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8" t="e">
        <f>IF(Y420&lt;0,"NO PAGAR","COBRAR'")</f>
        <v>#REF!</v>
      </c>
      <c r="Y421" s="22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28" t="e">
        <f>IF(C420&lt;0,"NO PAGAR","COBRAR'")</f>
        <v>#REF!</v>
      </c>
      <c r="C422" s="228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219" t="s">
        <v>9</v>
      </c>
      <c r="C423" s="220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9" t="s">
        <v>9</v>
      </c>
      <c r="Y423" s="22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e">
        <f>IF(Y375&lt;0,"SALDO ADELANTADO","SALDO A FAVOR '")</f>
        <v>#REF!</v>
      </c>
      <c r="C424" s="10" t="e">
        <f>IF(Y375&lt;=0,Y375*-1)</f>
        <v>#REF!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e">
        <f>IF(C420&lt;0,"SALDO ADELANTADO","SALDO A FAVOR'")</f>
        <v>#REF!</v>
      </c>
      <c r="Y424" s="10" t="e">
        <f>IF(C420&lt;=0,C420*-1)</f>
        <v>#REF!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16</v>
      </c>
      <c r="C431" s="10"/>
      <c r="E431" s="221" t="s">
        <v>7</v>
      </c>
      <c r="F431" s="222"/>
      <c r="G431" s="223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21" t="s">
        <v>7</v>
      </c>
      <c r="AB431" s="222"/>
      <c r="AC431" s="223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 x14ac:dyDescent="0.25">
      <c r="B433" s="12"/>
      <c r="C433" s="10"/>
      <c r="N433" s="221" t="s">
        <v>7</v>
      </c>
      <c r="O433" s="222"/>
      <c r="P433" s="222"/>
      <c r="Q433" s="223"/>
      <c r="R433" s="18">
        <f>SUM(R417:R432)</f>
        <v>0</v>
      </c>
      <c r="S433" s="3"/>
      <c r="V433" s="17"/>
      <c r="X433" s="12"/>
      <c r="Y433" s="10"/>
      <c r="AJ433" s="221" t="s">
        <v>7</v>
      </c>
      <c r="AK433" s="222"/>
      <c r="AL433" s="222"/>
      <c r="AM433" s="223"/>
      <c r="AN433" s="18">
        <f>SUM(AN417:AN432)</f>
        <v>0</v>
      </c>
      <c r="AO433" s="3"/>
    </row>
    <row r="434" spans="2:41" x14ac:dyDescent="0.25">
      <c r="B434" s="12"/>
      <c r="C434" s="10"/>
      <c r="V434" s="17"/>
      <c r="X434" s="12"/>
      <c r="Y434" s="10"/>
    </row>
    <row r="435" spans="2:41" x14ac:dyDescent="0.25">
      <c r="B435" s="11"/>
      <c r="C435" s="10"/>
      <c r="V435" s="17"/>
      <c r="X435" s="11"/>
      <c r="Y435" s="10"/>
    </row>
    <row r="436" spans="2:41" x14ac:dyDescent="0.25">
      <c r="B436" s="15" t="s">
        <v>18</v>
      </c>
      <c r="C436" s="16" t="e">
        <f>SUM(C424:C435)</f>
        <v>#REF!</v>
      </c>
      <c r="D436" t="s">
        <v>22</v>
      </c>
      <c r="E436" t="s">
        <v>21</v>
      </c>
      <c r="V436" s="17"/>
      <c r="X436" s="15" t="s">
        <v>18</v>
      </c>
      <c r="Y436" s="16" t="e">
        <f>SUM(Y424:Y435)</f>
        <v>#REF!</v>
      </c>
      <c r="Z436" t="s">
        <v>22</v>
      </c>
      <c r="AA436" t="s">
        <v>21</v>
      </c>
    </row>
    <row r="437" spans="2:41" x14ac:dyDescent="0.25">
      <c r="E437" s="1" t="s">
        <v>19</v>
      </c>
      <c r="V437" s="17"/>
      <c r="AA437" s="1" t="s">
        <v>19</v>
      </c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C454" s="224" t="s">
        <v>29</v>
      </c>
      <c r="AD454" s="224"/>
      <c r="AE454" s="224"/>
    </row>
    <row r="455" spans="2:41" x14ac:dyDescent="0.25">
      <c r="H455" s="225" t="s">
        <v>28</v>
      </c>
      <c r="I455" s="225"/>
      <c r="J455" s="225"/>
      <c r="V455" s="17"/>
      <c r="AC455" s="224"/>
      <c r="AD455" s="224"/>
      <c r="AE455" s="224"/>
    </row>
    <row r="456" spans="2:41" x14ac:dyDescent="0.25">
      <c r="H456" s="225"/>
      <c r="I456" s="225"/>
      <c r="J456" s="225"/>
      <c r="V456" s="17"/>
      <c r="AC456" s="224"/>
      <c r="AD456" s="224"/>
      <c r="AE456" s="224"/>
    </row>
    <row r="457" spans="2:41" x14ac:dyDescent="0.25">
      <c r="V457" s="17"/>
    </row>
    <row r="458" spans="2:41" x14ac:dyDescent="0.25">
      <c r="V458" s="17"/>
    </row>
    <row r="459" spans="2:41" ht="23.25" x14ac:dyDescent="0.35">
      <c r="B459" s="22" t="s">
        <v>66</v>
      </c>
      <c r="V459" s="17"/>
      <c r="X459" s="22" t="s">
        <v>66</v>
      </c>
    </row>
    <row r="460" spans="2:41" ht="23.25" x14ac:dyDescent="0.35">
      <c r="B460" s="23" t="s">
        <v>32</v>
      </c>
      <c r="C460" s="20">
        <f>IF(X415="PAGADO",0,Y420)</f>
        <v>0</v>
      </c>
      <c r="E460" s="226" t="s">
        <v>20</v>
      </c>
      <c r="F460" s="226"/>
      <c r="G460" s="226"/>
      <c r="H460" s="226"/>
      <c r="V460" s="17"/>
      <c r="X460" s="23" t="s">
        <v>32</v>
      </c>
      <c r="Y460" s="20" t="e">
        <f>IF(B460="PAGADO",0,C465)</f>
        <v>#REF!</v>
      </c>
      <c r="AA460" s="226" t="s">
        <v>919</v>
      </c>
      <c r="AB460" s="226"/>
      <c r="AC460" s="226"/>
      <c r="AD460" s="226"/>
    </row>
    <row r="461" spans="2:41" x14ac:dyDescent="0.25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 x14ac:dyDescent="0.25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 x14ac:dyDescent="0.25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 t="e">
        <f>IF(Y460&gt;0,Y460+Y461,Y461)</f>
        <v>#REF!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" t="s">
        <v>9</v>
      </c>
      <c r="C464" s="20" t="e">
        <f>C487</f>
        <v>#REF!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 t="e">
        <f>Y487</f>
        <v>#REF!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6" t="s">
        <v>25</v>
      </c>
      <c r="C465" s="21" t="e">
        <f>C463-C464</f>
        <v>#REF!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 t="e">
        <f>Y463-Y464</f>
        <v>#REF!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 x14ac:dyDescent="0.4">
      <c r="B466" s="227" t="e">
        <f>IF(C465&lt;0,"NO PAGAR","COBRAR")</f>
        <v>#REF!</v>
      </c>
      <c r="C466" s="227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27" t="e">
        <f>IF(Y465&lt;0,"NO PAGAR","COBRAR")</f>
        <v>#REF!</v>
      </c>
      <c r="Y466" s="227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219" t="s">
        <v>9</v>
      </c>
      <c r="C467" s="220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219" t="s">
        <v>9</v>
      </c>
      <c r="Y467" s="22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9" t="str">
        <f>IF(C501&lt;0,"SALDO A FAVOR","SALDO ADELANTAD0'")</f>
        <v>SALDO ADELANTAD0'</v>
      </c>
      <c r="C468" s="10" t="e">
        <f>IF(Y420&lt;=0,Y420*-1)</f>
        <v>#REF!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e">
        <f>IF(C465&lt;0,"SALDO ADELANTADO","SALDO A FAVOR'")</f>
        <v>#REF!</v>
      </c>
      <c r="Y468" s="10" t="e">
        <f>IF(C465&lt;=0,C465*-1)</f>
        <v>#REF!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17</v>
      </c>
      <c r="C476" s="10"/>
      <c r="E476" s="221" t="s">
        <v>7</v>
      </c>
      <c r="F476" s="222"/>
      <c r="G476" s="223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21" t="s">
        <v>7</v>
      </c>
      <c r="AB476" s="222"/>
      <c r="AC476" s="223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 x14ac:dyDescent="0.25">
      <c r="B478" s="12"/>
      <c r="C478" s="10"/>
      <c r="N478" s="221" t="s">
        <v>7</v>
      </c>
      <c r="O478" s="222"/>
      <c r="P478" s="222"/>
      <c r="Q478" s="223"/>
      <c r="R478" s="18">
        <f>SUM(R462:R477)</f>
        <v>0</v>
      </c>
      <c r="S478" s="3"/>
      <c r="V478" s="17"/>
      <c r="X478" s="12"/>
      <c r="Y478" s="10"/>
      <c r="AJ478" s="221" t="s">
        <v>7</v>
      </c>
      <c r="AK478" s="222"/>
      <c r="AL478" s="222"/>
      <c r="AM478" s="223"/>
      <c r="AN478" s="18">
        <f>SUM(AN462:AN477)</f>
        <v>0</v>
      </c>
      <c r="AO478" s="3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V480" s="17"/>
      <c r="X480" s="12"/>
      <c r="Y480" s="10"/>
    </row>
    <row r="481" spans="1:43" x14ac:dyDescent="0.25">
      <c r="B481" s="12"/>
      <c r="C481" s="10"/>
      <c r="E481" s="14"/>
      <c r="V481" s="17"/>
      <c r="X481" s="12"/>
      <c r="Y481" s="10"/>
      <c r="AA481" s="14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2"/>
      <c r="C485" s="10"/>
      <c r="V485" s="17"/>
      <c r="X485" s="12"/>
      <c r="Y485" s="10"/>
    </row>
    <row r="486" spans="1:43" x14ac:dyDescent="0.25">
      <c r="B486" s="11"/>
      <c r="C486" s="10"/>
      <c r="V486" s="17"/>
      <c r="X486" s="11"/>
      <c r="Y486" s="10"/>
    </row>
    <row r="487" spans="1:43" x14ac:dyDescent="0.25">
      <c r="B487" s="15" t="s">
        <v>18</v>
      </c>
      <c r="C487" s="16" t="e">
        <f>SUM(C468:C486)</f>
        <v>#REF!</v>
      </c>
      <c r="V487" s="17"/>
      <c r="X487" s="15" t="s">
        <v>18</v>
      </c>
      <c r="Y487" s="16" t="e">
        <f>SUM(Y468:Y486)</f>
        <v>#REF!</v>
      </c>
    </row>
    <row r="488" spans="1:43" x14ac:dyDescent="0.25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 x14ac:dyDescent="0.25">
      <c r="E489" s="1" t="s">
        <v>19</v>
      </c>
      <c r="V489" s="17"/>
      <c r="AA489" s="1" t="s">
        <v>19</v>
      </c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V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 x14ac:dyDescent="0.25">
      <c r="V499" s="17"/>
    </row>
    <row r="500" spans="1:43" x14ac:dyDescent="0.25">
      <c r="H500" s="225" t="s">
        <v>30</v>
      </c>
      <c r="I500" s="225"/>
      <c r="J500" s="225"/>
      <c r="V500" s="17"/>
      <c r="AA500" s="225" t="s">
        <v>31</v>
      </c>
      <c r="AB500" s="225"/>
      <c r="AC500" s="225"/>
    </row>
    <row r="501" spans="1:43" x14ac:dyDescent="0.25">
      <c r="H501" s="225"/>
      <c r="I501" s="225"/>
      <c r="J501" s="225"/>
      <c r="V501" s="17"/>
      <c r="AA501" s="225"/>
      <c r="AB501" s="225"/>
      <c r="AC501" s="225"/>
    </row>
    <row r="502" spans="1:43" x14ac:dyDescent="0.25">
      <c r="V502" s="17"/>
    </row>
    <row r="503" spans="1:43" x14ac:dyDescent="0.25">
      <c r="V503" s="17"/>
    </row>
    <row r="504" spans="1:43" ht="23.25" x14ac:dyDescent="0.35">
      <c r="B504" s="24" t="s">
        <v>66</v>
      </c>
      <c r="V504" s="17"/>
      <c r="X504" s="22" t="s">
        <v>66</v>
      </c>
    </row>
    <row r="505" spans="1:43" ht="23.25" x14ac:dyDescent="0.35">
      <c r="B505" s="23" t="s">
        <v>82</v>
      </c>
      <c r="C505" s="20" t="e">
        <f>IF(X460="PAGADO",0,C465)</f>
        <v>#REF!</v>
      </c>
      <c r="E505" s="226" t="s">
        <v>989</v>
      </c>
      <c r="F505" s="226"/>
      <c r="G505" s="226"/>
      <c r="H505" s="226"/>
      <c r="V505" s="17"/>
      <c r="X505" s="23" t="s">
        <v>156</v>
      </c>
      <c r="Y505" s="20">
        <f>IF(B505="PAGADO",0,C510)</f>
        <v>0</v>
      </c>
      <c r="AA505" s="226" t="s">
        <v>20</v>
      </c>
      <c r="AB505" s="226"/>
      <c r="AC505" s="226"/>
      <c r="AD505" s="226"/>
    </row>
    <row r="506" spans="1:43" x14ac:dyDescent="0.25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 x14ac:dyDescent="0.25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 x14ac:dyDescent="0.25">
      <c r="B508" s="1" t="s">
        <v>24</v>
      </c>
      <c r="C508" s="19" t="e">
        <f>IF(C505&gt;0,C505+C506,C506)</f>
        <v>#REF!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1" t="s">
        <v>9</v>
      </c>
      <c r="C509" s="20" t="e">
        <f>C526</f>
        <v>#REF!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 t="e">
        <f>Y526</f>
        <v>#REF!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6" t="s">
        <v>26</v>
      </c>
      <c r="C510" s="21" t="e">
        <f>C508-C509</f>
        <v>#REF!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 t="e">
        <f>Y508-Y509</f>
        <v>#REF!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28" t="e">
        <f>IF(Y510&lt;0,"NO PAGAR","COBRAR'")</f>
        <v>#REF!</v>
      </c>
      <c r="Y511" s="22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 x14ac:dyDescent="0.35">
      <c r="B512" s="228" t="s">
        <v>991</v>
      </c>
      <c r="C512" s="228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219" t="s">
        <v>9</v>
      </c>
      <c r="C513" s="220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219" t="s">
        <v>9</v>
      </c>
      <c r="Y513" s="220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9" t="e">
        <f>IF(Y465&lt;0,"SALDO ADELANTADO","SALDO A FAVOR '")</f>
        <v>#REF!</v>
      </c>
      <c r="C514" s="10" t="e">
        <f>IF(Y465&lt;=0,Y465*-1)</f>
        <v>#REF!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e">
        <f>IF(C510&lt;0,"SALDO ADELANTADO","SALDO A FAVOR'")</f>
        <v>#REF!</v>
      </c>
      <c r="Y514" s="10" t="e">
        <f>IF(C510&lt;=0,C510*-1)</f>
        <v>#REF!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953</v>
      </c>
      <c r="C521" s="10"/>
      <c r="E521" s="221" t="s">
        <v>7</v>
      </c>
      <c r="F521" s="222"/>
      <c r="G521" s="223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21" t="s">
        <v>7</v>
      </c>
      <c r="AB521" s="222"/>
      <c r="AC521" s="223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 x14ac:dyDescent="0.25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 x14ac:dyDescent="0.25">
      <c r="B523" s="12"/>
      <c r="C523" s="10"/>
      <c r="N523" s="221" t="s">
        <v>7</v>
      </c>
      <c r="O523" s="222"/>
      <c r="P523" s="222"/>
      <c r="Q523" s="223"/>
      <c r="R523" s="18">
        <f>SUM(R507:R522)</f>
        <v>0</v>
      </c>
      <c r="S523" s="3"/>
      <c r="V523" s="17"/>
      <c r="X523" s="12"/>
      <c r="Y523" s="10"/>
      <c r="AJ523" s="221" t="s">
        <v>7</v>
      </c>
      <c r="AK523" s="222"/>
      <c r="AL523" s="222"/>
      <c r="AM523" s="223"/>
      <c r="AN523" s="18">
        <f>SUM(AN507:AN522)</f>
        <v>0</v>
      </c>
      <c r="AO523" s="3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 t="e">
        <f>SUM(C514:C525)</f>
        <v>#REF!</v>
      </c>
      <c r="D526" t="s">
        <v>22</v>
      </c>
      <c r="E526" t="s">
        <v>21</v>
      </c>
      <c r="V526" s="17"/>
      <c r="X526" s="15" t="s">
        <v>18</v>
      </c>
      <c r="Y526" s="16" t="e">
        <f>SUM(Y514:Y525)</f>
        <v>#REF!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4" t="s">
        <v>29</v>
      </c>
      <c r="AD546" s="224"/>
      <c r="AE546" s="224"/>
    </row>
    <row r="547" spans="2:41" x14ac:dyDescent="0.25">
      <c r="H547" s="225" t="s">
        <v>28</v>
      </c>
      <c r="I547" s="225"/>
      <c r="J547" s="225"/>
      <c r="V547" s="17"/>
      <c r="AC547" s="224"/>
      <c r="AD547" s="224"/>
      <c r="AE547" s="224"/>
    </row>
    <row r="548" spans="2:41" x14ac:dyDescent="0.25">
      <c r="H548" s="225"/>
      <c r="I548" s="225"/>
      <c r="J548" s="225"/>
      <c r="V548" s="17"/>
      <c r="AC548" s="224"/>
      <c r="AD548" s="224"/>
      <c r="AE548" s="224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32</v>
      </c>
      <c r="C552" s="20">
        <f>IF(X505="PAGADO",0,Y510)</f>
        <v>0</v>
      </c>
      <c r="E552" s="226" t="s">
        <v>20</v>
      </c>
      <c r="F552" s="226"/>
      <c r="G552" s="226"/>
      <c r="H552" s="226"/>
      <c r="V552" s="17"/>
      <c r="X552" s="23" t="s">
        <v>32</v>
      </c>
      <c r="Y552" s="20" t="e">
        <f>IF(B552="PAGADO",0,C557)</f>
        <v>#REF!</v>
      </c>
      <c r="AA552" s="226" t="s">
        <v>20</v>
      </c>
      <c r="AB552" s="226"/>
      <c r="AC552" s="226"/>
      <c r="AD552" s="226"/>
    </row>
    <row r="553" spans="2:41" x14ac:dyDescent="0.25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 t="e">
        <f>IF(Y552&gt;0,Y552+Y553,Y553)</f>
        <v>#REF!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 t="e">
        <f>C579</f>
        <v>#REF!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 t="e">
        <f>Y579</f>
        <v>#REF!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 t="e">
        <f>C555-C556</f>
        <v>#REF!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 t="e">
        <f>Y555-Y556</f>
        <v>#REF!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27" t="e">
        <f>IF(C557&lt;0,"NO PAGAR","COBRAR")</f>
        <v>#REF!</v>
      </c>
      <c r="C558" s="227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27" t="e">
        <f>IF(Y557&lt;0,"NO PAGAR","COBRAR")</f>
        <v>#REF!</v>
      </c>
      <c r="Y558" s="227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219" t="s">
        <v>9</v>
      </c>
      <c r="C559" s="22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219" t="s">
        <v>9</v>
      </c>
      <c r="Y559" s="22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IF(C593&lt;0,"SALDO A FAVOR","SALDO ADELANTAD0'")</f>
        <v>SALDO ADELANTAD0'</v>
      </c>
      <c r="C560" s="10" t="e">
        <f>IF(Y510&lt;=0,Y510*-1)</f>
        <v>#REF!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e">
        <f>IF(C557&lt;0,"SALDO ADELANTADO","SALDO A FAVOR'")</f>
        <v>#REF!</v>
      </c>
      <c r="Y560" s="10" t="e">
        <f>IF(C557&lt;=0,C557*-1)</f>
        <v>#REF!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21" t="s">
        <v>7</v>
      </c>
      <c r="F568" s="222"/>
      <c r="G568" s="223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21" t="s">
        <v>7</v>
      </c>
      <c r="AB568" s="222"/>
      <c r="AC568" s="223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N570" s="221" t="s">
        <v>7</v>
      </c>
      <c r="O570" s="222"/>
      <c r="P570" s="222"/>
      <c r="Q570" s="223"/>
      <c r="R570" s="18">
        <f>SUM(R554:R569)</f>
        <v>0</v>
      </c>
      <c r="S570" s="3"/>
      <c r="V570" s="17"/>
      <c r="X570" s="12"/>
      <c r="Y570" s="10"/>
      <c r="AJ570" s="221" t="s">
        <v>7</v>
      </c>
      <c r="AK570" s="222"/>
      <c r="AL570" s="222"/>
      <c r="AM570" s="223"/>
      <c r="AN570" s="18">
        <f>SUM(AN554:AN569)</f>
        <v>0</v>
      </c>
      <c r="AO570" s="3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E573" s="14"/>
      <c r="V573" s="17"/>
      <c r="X573" s="12"/>
      <c r="Y573" s="10"/>
      <c r="AA573" s="14"/>
    </row>
    <row r="574" spans="2:41" x14ac:dyDescent="0.25">
      <c r="B574" s="12"/>
      <c r="C574" s="10"/>
      <c r="V574" s="17"/>
      <c r="X574" s="12"/>
      <c r="Y574" s="10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2"/>
      <c r="C577" s="10"/>
      <c r="V577" s="17"/>
      <c r="X577" s="12"/>
      <c r="Y577" s="10"/>
    </row>
    <row r="578" spans="1:43" x14ac:dyDescent="0.25">
      <c r="B578" s="11"/>
      <c r="C578" s="10"/>
      <c r="V578" s="17"/>
      <c r="X578" s="11"/>
      <c r="Y578" s="10"/>
    </row>
    <row r="579" spans="1:43" x14ac:dyDescent="0.25">
      <c r="B579" s="15" t="s">
        <v>18</v>
      </c>
      <c r="C579" s="16" t="e">
        <f>SUM(C560:C578)</f>
        <v>#REF!</v>
      </c>
      <c r="V579" s="17"/>
      <c r="X579" s="15" t="s">
        <v>18</v>
      </c>
      <c r="Y579" s="16" t="e">
        <f>SUM(Y560:Y578)</f>
        <v>#REF!</v>
      </c>
    </row>
    <row r="580" spans="1:43" x14ac:dyDescent="0.25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 x14ac:dyDescent="0.25">
      <c r="E581" s="1" t="s">
        <v>19</v>
      </c>
      <c r="V581" s="17"/>
      <c r="AA581" s="1" t="s">
        <v>19</v>
      </c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V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 x14ac:dyDescent="0.25">
      <c r="V591" s="17"/>
    </row>
    <row r="592" spans="1:43" x14ac:dyDescent="0.25">
      <c r="H592" s="225" t="s">
        <v>30</v>
      </c>
      <c r="I592" s="225"/>
      <c r="J592" s="225"/>
      <c r="V592" s="17"/>
      <c r="AA592" s="225" t="s">
        <v>31</v>
      </c>
      <c r="AB592" s="225"/>
      <c r="AC592" s="225"/>
    </row>
    <row r="593" spans="2:41" x14ac:dyDescent="0.25">
      <c r="H593" s="225"/>
      <c r="I593" s="225"/>
      <c r="J593" s="225"/>
      <c r="V593" s="17"/>
      <c r="AA593" s="225"/>
      <c r="AB593" s="225"/>
      <c r="AC593" s="225"/>
    </row>
    <row r="594" spans="2:41" x14ac:dyDescent="0.25">
      <c r="V594" s="17"/>
    </row>
    <row r="595" spans="2:41" x14ac:dyDescent="0.25">
      <c r="V595" s="17"/>
    </row>
    <row r="596" spans="2:41" ht="23.25" x14ac:dyDescent="0.35">
      <c r="B596" s="24" t="s">
        <v>67</v>
      </c>
      <c r="V596" s="17"/>
      <c r="X596" s="22" t="s">
        <v>67</v>
      </c>
    </row>
    <row r="597" spans="2:41" ht="23.25" x14ac:dyDescent="0.35">
      <c r="B597" s="23" t="s">
        <v>32</v>
      </c>
      <c r="C597" s="20" t="e">
        <f>IF(X552="PAGADO",0,C557)</f>
        <v>#REF!</v>
      </c>
      <c r="E597" s="226" t="s">
        <v>20</v>
      </c>
      <c r="F597" s="226"/>
      <c r="G597" s="226"/>
      <c r="H597" s="226"/>
      <c r="V597" s="17"/>
      <c r="X597" s="23" t="s">
        <v>32</v>
      </c>
      <c r="Y597" s="20" t="e">
        <f>IF(B1350="PAGADO",0,C602)</f>
        <v>#REF!</v>
      </c>
      <c r="AA597" s="226" t="s">
        <v>20</v>
      </c>
      <c r="AB597" s="226"/>
      <c r="AC597" s="226"/>
      <c r="AD597" s="226"/>
    </row>
    <row r="598" spans="2:41" x14ac:dyDescent="0.25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 x14ac:dyDescent="0.25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24</v>
      </c>
      <c r="C600" s="19" t="e">
        <f>IF(C597&gt;0,C597+C598,C598)</f>
        <v>#REF!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 t="e">
        <f>IF(Y597&gt;0,Y597+Y598,Y598)</f>
        <v>#REF!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" t="s">
        <v>9</v>
      </c>
      <c r="C601" s="20" t="e">
        <f>C625</f>
        <v>#REF!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 t="e">
        <f>Y625</f>
        <v>#REF!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6" t="s">
        <v>26</v>
      </c>
      <c r="C602" s="21" t="e">
        <f>C600-C601</f>
        <v>#REF!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 t="e">
        <f>Y600-Y601</f>
        <v>#REF!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28" t="e">
        <f>IF(Y602&lt;0,"NO PAGAR","COBRAR'")</f>
        <v>#REF!</v>
      </c>
      <c r="Y603" s="22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 x14ac:dyDescent="0.35">
      <c r="B604" s="228" t="e">
        <f>IF(C602&lt;0,"NO PAGAR","COBRAR'")</f>
        <v>#REF!</v>
      </c>
      <c r="C604" s="228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219" t="s">
        <v>9</v>
      </c>
      <c r="C605" s="22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219" t="s">
        <v>9</v>
      </c>
      <c r="Y605" s="22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9" t="e">
        <f>IF(Y557&lt;0,"SALDO ADELANTADO","SALDO A FAVOR '")</f>
        <v>#REF!</v>
      </c>
      <c r="C606" s="10" t="e">
        <f>IF(Y557&lt;=0,Y557*-1)</f>
        <v>#REF!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e">
        <f>IF(C602&lt;0,"SALDO ADELANTADO","SALDO A FAVOR'")</f>
        <v>#REF!</v>
      </c>
      <c r="Y606" s="10" t="e">
        <f>IF(C602&lt;=0,C602*-1)</f>
        <v>#REF!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16</v>
      </c>
      <c r="C613" s="10"/>
      <c r="E613" s="221" t="s">
        <v>7</v>
      </c>
      <c r="F613" s="222"/>
      <c r="G613" s="223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21" t="s">
        <v>7</v>
      </c>
      <c r="AB613" s="222"/>
      <c r="AC613" s="223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 x14ac:dyDescent="0.25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 x14ac:dyDescent="0.25">
      <c r="B615" s="12"/>
      <c r="C615" s="10"/>
      <c r="N615" s="221" t="s">
        <v>7</v>
      </c>
      <c r="O615" s="222"/>
      <c r="P615" s="222"/>
      <c r="Q615" s="223"/>
      <c r="R615" s="18">
        <f>SUM(R599:R614)</f>
        <v>0</v>
      </c>
      <c r="S615" s="3"/>
      <c r="V615" s="17"/>
      <c r="X615" s="12"/>
      <c r="Y615" s="10"/>
      <c r="AJ615" s="221" t="s">
        <v>7</v>
      </c>
      <c r="AK615" s="222"/>
      <c r="AL615" s="222"/>
      <c r="AM615" s="223"/>
      <c r="AN615" s="18">
        <f>SUM(AN599:AN614)</f>
        <v>0</v>
      </c>
      <c r="AO615" s="3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E618" s="14"/>
      <c r="V618" s="17"/>
      <c r="X618" s="12"/>
      <c r="Y618" s="10"/>
      <c r="AA618" s="14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1"/>
      <c r="C624" s="10"/>
      <c r="V624" s="17"/>
      <c r="X624" s="11"/>
      <c r="Y624" s="10"/>
    </row>
    <row r="625" spans="2:31" x14ac:dyDescent="0.25">
      <c r="B625" s="15" t="s">
        <v>18</v>
      </c>
      <c r="C625" s="16" t="e">
        <f>SUM(C606:C624)</f>
        <v>#REF!</v>
      </c>
      <c r="D625" t="s">
        <v>22</v>
      </c>
      <c r="E625" t="s">
        <v>21</v>
      </c>
      <c r="V625" s="17"/>
      <c r="X625" s="15" t="s">
        <v>18</v>
      </c>
      <c r="Y625" s="16" t="e">
        <f>SUM(Y606:Y624)</f>
        <v>#REF!</v>
      </c>
      <c r="Z625" t="s">
        <v>22</v>
      </c>
      <c r="AA625" t="s">
        <v>21</v>
      </c>
    </row>
    <row r="626" spans="2:31" x14ac:dyDescent="0.25">
      <c r="E626" s="1" t="s">
        <v>19</v>
      </c>
      <c r="V626" s="17"/>
      <c r="AA626" s="1" t="s">
        <v>19</v>
      </c>
    </row>
    <row r="627" spans="2:31" x14ac:dyDescent="0.25">
      <c r="V627" s="17"/>
    </row>
    <row r="628" spans="2:31" x14ac:dyDescent="0.25">
      <c r="V628" s="17"/>
    </row>
    <row r="629" spans="2:31" x14ac:dyDescent="0.25">
      <c r="V629" s="17"/>
    </row>
    <row r="630" spans="2:31" x14ac:dyDescent="0.25">
      <c r="V630" s="17"/>
    </row>
    <row r="631" spans="2:31" x14ac:dyDescent="0.25">
      <c r="V631" s="17"/>
    </row>
    <row r="632" spans="2:31" x14ac:dyDescent="0.25">
      <c r="V632" s="17"/>
    </row>
    <row r="633" spans="2:31" x14ac:dyDescent="0.25">
      <c r="V633" s="17"/>
    </row>
    <row r="634" spans="2:31" x14ac:dyDescent="0.25">
      <c r="V634" s="17"/>
    </row>
    <row r="635" spans="2:31" x14ac:dyDescent="0.25">
      <c r="V635" s="17"/>
    </row>
    <row r="636" spans="2:31" x14ac:dyDescent="0.25">
      <c r="V636" s="17"/>
    </row>
    <row r="637" spans="2:31" x14ac:dyDescent="0.25">
      <c r="V637" s="17"/>
    </row>
    <row r="638" spans="2:31" x14ac:dyDescent="0.25">
      <c r="V638" s="17"/>
    </row>
    <row r="639" spans="2:31" x14ac:dyDescent="0.25">
      <c r="V639" s="17"/>
      <c r="AC639" s="224" t="s">
        <v>29</v>
      </c>
      <c r="AD639" s="224"/>
      <c r="AE639" s="224"/>
    </row>
    <row r="640" spans="2:31" x14ac:dyDescent="0.25">
      <c r="H640" s="225" t="s">
        <v>28</v>
      </c>
      <c r="I640" s="225"/>
      <c r="J640" s="225"/>
      <c r="V640" s="17"/>
      <c r="AC640" s="224"/>
      <c r="AD640" s="224"/>
      <c r="AE640" s="224"/>
    </row>
    <row r="641" spans="2:41" x14ac:dyDescent="0.25">
      <c r="H641" s="225"/>
      <c r="I641" s="225"/>
      <c r="J641" s="225"/>
      <c r="V641" s="17"/>
      <c r="AC641" s="224"/>
      <c r="AD641" s="224"/>
      <c r="AE641" s="224"/>
    </row>
    <row r="642" spans="2:41" x14ac:dyDescent="0.25">
      <c r="V642" s="17"/>
    </row>
    <row r="643" spans="2:41" x14ac:dyDescent="0.25">
      <c r="V643" s="17"/>
    </row>
    <row r="644" spans="2:41" ht="23.25" x14ac:dyDescent="0.35">
      <c r="B644" s="22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 t="e">
        <f>IF(X597="PAGADO",0,Y602)</f>
        <v>#REF!</v>
      </c>
      <c r="E645" s="226" t="s">
        <v>20</v>
      </c>
      <c r="F645" s="226"/>
      <c r="G645" s="226"/>
      <c r="H645" s="226"/>
      <c r="V645" s="17"/>
      <c r="X645" s="23" t="s">
        <v>32</v>
      </c>
      <c r="Y645" s="20" t="e">
        <f>IF(B645="PAGADO",0,C650)</f>
        <v>#REF!</v>
      </c>
      <c r="AA645" s="226" t="s">
        <v>437</v>
      </c>
      <c r="AB645" s="226"/>
      <c r="AC645" s="226"/>
      <c r="AD645" s="226"/>
    </row>
    <row r="646" spans="2:41" x14ac:dyDescent="0.25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 x14ac:dyDescent="0.25">
      <c r="B648" s="1" t="s">
        <v>24</v>
      </c>
      <c r="C648" s="19" t="e">
        <f>IF(C645&gt;0,C645+C646,C646)</f>
        <v>#REF!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 t="e">
        <f>IF(Y645&gt;0,Y645+Y646,Y646)</f>
        <v>#REF!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" t="s">
        <v>9</v>
      </c>
      <c r="C649" s="20" t="e">
        <f>C666</f>
        <v>#REF!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 t="e">
        <f>Y666</f>
        <v>#REF!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6" t="s">
        <v>25</v>
      </c>
      <c r="C650" s="21" t="e">
        <f>C648-C649</f>
        <v>#REF!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 t="e">
        <f>Y648-Y649</f>
        <v>#REF!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 x14ac:dyDescent="0.4">
      <c r="B651" s="227" t="e">
        <f>IF(C650&lt;0,"NO PAGAR","COBRAR")</f>
        <v>#REF!</v>
      </c>
      <c r="C651" s="227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27" t="e">
        <f>IF(Y650&lt;0,"NO PAGAR","COBRAR")</f>
        <v>#REF!</v>
      </c>
      <c r="Y651" s="227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219" t="s">
        <v>9</v>
      </c>
      <c r="C652" s="22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219" t="s">
        <v>9</v>
      </c>
      <c r="Y652" s="22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9" t="str">
        <f>IF(C680&lt;0,"SALDO A FAVOR","SALDO ADELANTAD0'")</f>
        <v>SALDO ADELANTAD0'</v>
      </c>
      <c r="C653" s="10" t="e">
        <f>IF(Y597&lt;=0,Y597*-1)</f>
        <v>#REF!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e">
        <f>IF(C650&lt;0,"SALDO ADELANTADO","SALDO A FAVOR'")</f>
        <v>#REF!</v>
      </c>
      <c r="Y653" s="10" t="e">
        <f>IF(C650&lt;=0,C650*-1)</f>
        <v>#REF!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17</v>
      </c>
      <c r="C661" s="10"/>
      <c r="E661" s="221" t="s">
        <v>7</v>
      </c>
      <c r="F661" s="222"/>
      <c r="G661" s="223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21" t="s">
        <v>7</v>
      </c>
      <c r="AB661" s="222"/>
      <c r="AC661" s="223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 x14ac:dyDescent="0.25">
      <c r="B663" s="12"/>
      <c r="C663" s="10"/>
      <c r="N663" s="221" t="s">
        <v>7</v>
      </c>
      <c r="O663" s="222"/>
      <c r="P663" s="222"/>
      <c r="Q663" s="223"/>
      <c r="R663" s="18">
        <f>SUM(R647:R662)</f>
        <v>0</v>
      </c>
      <c r="S663" s="3"/>
      <c r="V663" s="17"/>
      <c r="X663" s="12"/>
      <c r="Y663" s="10"/>
      <c r="AJ663" s="221" t="s">
        <v>7</v>
      </c>
      <c r="AK663" s="222"/>
      <c r="AL663" s="222"/>
      <c r="AM663" s="223"/>
      <c r="AN663" s="18">
        <f>SUM(AN647:AN662)</f>
        <v>0</v>
      </c>
      <c r="AO663" s="3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1"/>
      <c r="C665" s="10"/>
      <c r="V665" s="17"/>
      <c r="X665" s="11"/>
      <c r="Y665" s="10"/>
    </row>
    <row r="666" spans="2:41" x14ac:dyDescent="0.25">
      <c r="B666" s="15" t="s">
        <v>18</v>
      </c>
      <c r="C666" s="16" t="e">
        <f>SUM(C653:C665)</f>
        <v>#REF!</v>
      </c>
      <c r="V666" s="17"/>
      <c r="X666" s="15" t="s">
        <v>18</v>
      </c>
      <c r="Y666" s="16" t="e">
        <f>SUM(Y653:Y665)</f>
        <v>#REF!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25" t="s">
        <v>30</v>
      </c>
      <c r="I679" s="225"/>
      <c r="J679" s="225"/>
      <c r="V679" s="17"/>
      <c r="AA679" s="225" t="s">
        <v>31</v>
      </c>
      <c r="AB679" s="225"/>
      <c r="AC679" s="225"/>
    </row>
    <row r="680" spans="1:43" x14ac:dyDescent="0.25">
      <c r="H680" s="225"/>
      <c r="I680" s="225"/>
      <c r="J680" s="225"/>
      <c r="V680" s="17"/>
      <c r="AA680" s="225"/>
      <c r="AB680" s="225"/>
      <c r="AC680" s="225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156</v>
      </c>
      <c r="C684" s="20" t="e">
        <f>IF(X645="PAGADO",0,C650)</f>
        <v>#REF!</v>
      </c>
      <c r="E684" s="226" t="s">
        <v>1187</v>
      </c>
      <c r="F684" s="226"/>
      <c r="G684" s="226"/>
      <c r="H684" s="226"/>
      <c r="V684" s="17"/>
      <c r="X684" s="23" t="s">
        <v>82</v>
      </c>
      <c r="Y684" s="20">
        <f>IF(B684="PAGADO",0,C689)</f>
        <v>0</v>
      </c>
      <c r="AA684" s="226" t="s">
        <v>1267</v>
      </c>
      <c r="AB684" s="226"/>
      <c r="AC684" s="226"/>
      <c r="AD684" s="226"/>
    </row>
    <row r="685" spans="1:43" x14ac:dyDescent="0.25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 t="e">
        <f>IF(C684&gt;0,C684+C685,C685)</f>
        <v>#REF!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 t="e">
        <f>C705</f>
        <v>#REF!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 t="e">
        <f>Y705</f>
        <v>#REF!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 t="e">
        <f>C687-C688</f>
        <v>#REF!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 t="e">
        <f>Y687-Y688</f>
        <v>#REF!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8" t="e">
        <f>IF(Y689&lt;0,"NO PAGAR","COBRAR'")</f>
        <v>#REF!</v>
      </c>
      <c r="Y690" s="22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28" t="e">
        <f>IF(C689&lt;0,"NO PAGAR","COBRAR'")</f>
        <v>#REF!</v>
      </c>
      <c r="C691" s="228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19" t="s">
        <v>9</v>
      </c>
      <c r="C692" s="2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9" t="s">
        <v>9</v>
      </c>
      <c r="Y692" s="2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e">
        <f>IF(Y650&lt;0,"SALDO ADELANTADO","SALDO A FAVOR '")</f>
        <v>#REF!</v>
      </c>
      <c r="C693" s="10" t="e">
        <f>IF(Y650&lt;=0,Y650*-1)</f>
        <v>#REF!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e">
        <f>IF(C689&lt;0,"SALDO ADELANTADO","SALDO A FAVOR'")</f>
        <v>#REF!</v>
      </c>
      <c r="Y693" s="10" t="e">
        <f>IF(C689&lt;=0,C689*-1)</f>
        <v>#REF!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21" t="s">
        <v>7</v>
      </c>
      <c r="F700" s="222"/>
      <c r="G700" s="223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21" t="s">
        <v>7</v>
      </c>
      <c r="AB700" s="222"/>
      <c r="AC700" s="223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21" t="s">
        <v>7</v>
      </c>
      <c r="O702" s="222"/>
      <c r="P702" s="222"/>
      <c r="Q702" s="223"/>
      <c r="R702" s="18">
        <f>SUM(R686:R701)</f>
        <v>0</v>
      </c>
      <c r="S702" s="3"/>
      <c r="V702" s="17"/>
      <c r="X702" s="12"/>
      <c r="Y702" s="10"/>
      <c r="AJ702" s="221" t="s">
        <v>7</v>
      </c>
      <c r="AK702" s="222"/>
      <c r="AL702" s="222"/>
      <c r="AM702" s="223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31" x14ac:dyDescent="0.25">
      <c r="B705" s="15" t="s">
        <v>18</v>
      </c>
      <c r="C705" s="16" t="e">
        <f>SUM(C693:C704)</f>
        <v>#REF!</v>
      </c>
      <c r="D705" t="s">
        <v>22</v>
      </c>
      <c r="E705" t="s">
        <v>21</v>
      </c>
      <c r="V705" s="17"/>
      <c r="X705" s="15" t="s">
        <v>18</v>
      </c>
      <c r="Y705" s="16" t="e">
        <f>SUM(Y693:Y704)</f>
        <v>#REF!</v>
      </c>
      <c r="Z705" t="s">
        <v>22</v>
      </c>
      <c r="AA705" t="s">
        <v>21</v>
      </c>
    </row>
    <row r="706" spans="2:31" x14ac:dyDescent="0.25">
      <c r="E706" s="1" t="s">
        <v>19</v>
      </c>
      <c r="V706" s="17"/>
      <c r="AA706" s="1" t="s">
        <v>19</v>
      </c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</row>
    <row r="715" spans="2:31" x14ac:dyDescent="0.25">
      <c r="V715" s="17"/>
    </row>
    <row r="716" spans="2:31" x14ac:dyDescent="0.25">
      <c r="V716" s="17"/>
    </row>
    <row r="717" spans="2:31" x14ac:dyDescent="0.25">
      <c r="V717" s="17"/>
    </row>
    <row r="718" spans="2:31" x14ac:dyDescent="0.25">
      <c r="V718" s="17"/>
    </row>
    <row r="719" spans="2:31" x14ac:dyDescent="0.25">
      <c r="V719" s="17"/>
      <c r="AC719" s="224" t="s">
        <v>29</v>
      </c>
      <c r="AD719" s="224"/>
      <c r="AE719" s="224"/>
    </row>
    <row r="720" spans="2:31" x14ac:dyDescent="0.25">
      <c r="H720" s="225" t="s">
        <v>28</v>
      </c>
      <c r="I720" s="225"/>
      <c r="J720" s="225"/>
      <c r="V720" s="17"/>
      <c r="AC720" s="224"/>
      <c r="AD720" s="224"/>
      <c r="AE720" s="224"/>
    </row>
    <row r="721" spans="2:41" x14ac:dyDescent="0.25">
      <c r="H721" s="225"/>
      <c r="I721" s="225"/>
      <c r="J721" s="225"/>
      <c r="V721" s="17"/>
      <c r="AC721" s="224"/>
      <c r="AD721" s="224"/>
      <c r="AE721" s="224"/>
    </row>
    <row r="722" spans="2:41" x14ac:dyDescent="0.25">
      <c r="V722" s="17"/>
    </row>
    <row r="723" spans="2:41" x14ac:dyDescent="0.25">
      <c r="V723" s="17"/>
    </row>
    <row r="724" spans="2:41" ht="23.25" x14ac:dyDescent="0.35">
      <c r="B724" s="22" t="s">
        <v>69</v>
      </c>
      <c r="V724" s="17"/>
      <c r="X724" s="22" t="s">
        <v>69</v>
      </c>
    </row>
    <row r="725" spans="2:41" ht="23.25" x14ac:dyDescent="0.35">
      <c r="B725" s="23" t="s">
        <v>130</v>
      </c>
      <c r="C725" s="20">
        <f>IF(X684="PAGADO",0,Y689)</f>
        <v>0</v>
      </c>
      <c r="E725" s="226" t="s">
        <v>1308</v>
      </c>
      <c r="F725" s="226"/>
      <c r="G725" s="226"/>
      <c r="H725" s="226"/>
      <c r="V725" s="17"/>
      <c r="X725" s="23" t="s">
        <v>82</v>
      </c>
      <c r="Y725" s="20">
        <f>IF(B725="PAGADO",0,C730)</f>
        <v>0</v>
      </c>
      <c r="AA725" s="226" t="s">
        <v>1364</v>
      </c>
      <c r="AB725" s="226"/>
      <c r="AC725" s="226"/>
      <c r="AD725" s="226"/>
    </row>
    <row r="726" spans="2:41" x14ac:dyDescent="0.25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 x14ac:dyDescent="0.25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 x14ac:dyDescent="0.25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 x14ac:dyDescent="0.4">
      <c r="B731" s="227" t="str">
        <f>IF(C730&lt;0,"NO PAGAR","COBRAR")</f>
        <v>COBRAR</v>
      </c>
      <c r="C731" s="227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27" t="str">
        <f>IF(Y730&lt;0,"NO PAGAR","COBRAR")</f>
        <v>COBRAR</v>
      </c>
      <c r="Y731" s="227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219" t="s">
        <v>9</v>
      </c>
      <c r="C732" s="22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219" t="s">
        <v>9</v>
      </c>
      <c r="Y732" s="22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17</v>
      </c>
      <c r="C741" s="10"/>
      <c r="E741" s="221" t="s">
        <v>7</v>
      </c>
      <c r="F741" s="222"/>
      <c r="G741" s="223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21" t="s">
        <v>7</v>
      </c>
      <c r="AB741" s="222"/>
      <c r="AC741" s="223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 x14ac:dyDescent="0.25">
      <c r="B743" s="12"/>
      <c r="C743" s="10"/>
      <c r="E743" t="s">
        <v>1318</v>
      </c>
      <c r="F743" s="47" t="s">
        <v>1314</v>
      </c>
      <c r="N743" s="221" t="s">
        <v>7</v>
      </c>
      <c r="O743" s="222"/>
      <c r="P743" s="222"/>
      <c r="Q743" s="223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221" t="s">
        <v>7</v>
      </c>
      <c r="AK743" s="222"/>
      <c r="AL743" s="222"/>
      <c r="AM743" s="223"/>
      <c r="AN743" s="18">
        <f>SUM(AN727:AN742)</f>
        <v>0</v>
      </c>
      <c r="AO743" s="3"/>
    </row>
    <row r="744" spans="2:41" x14ac:dyDescent="0.25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2"/>
      <c r="C746" s="10"/>
      <c r="E746" s="14"/>
      <c r="V746" s="17"/>
      <c r="X746" s="12"/>
      <c r="Y746" s="10"/>
      <c r="AA746" s="14"/>
    </row>
    <row r="747" spans="2:41" x14ac:dyDescent="0.25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 x14ac:dyDescent="0.25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 x14ac:dyDescent="0.25">
      <c r="E749" s="1" t="s">
        <v>19</v>
      </c>
      <c r="H749" s="1" t="s">
        <v>1310</v>
      </c>
      <c r="V749" s="17"/>
      <c r="AA749" s="1" t="s">
        <v>19</v>
      </c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25" t="s">
        <v>30</v>
      </c>
      <c r="I760" s="225"/>
      <c r="J760" s="225"/>
      <c r="V760" s="17"/>
      <c r="AA760" s="225" t="s">
        <v>31</v>
      </c>
      <c r="AB760" s="225"/>
      <c r="AC760" s="225"/>
    </row>
    <row r="761" spans="1:43" x14ac:dyDescent="0.25">
      <c r="H761" s="225"/>
      <c r="I761" s="225"/>
      <c r="J761" s="225"/>
      <c r="V761" s="17"/>
      <c r="AA761" s="225"/>
      <c r="AB761" s="225"/>
      <c r="AC761" s="225"/>
    </row>
    <row r="762" spans="1:43" ht="23.25" x14ac:dyDescent="0.35">
      <c r="B762" s="24" t="s">
        <v>69</v>
      </c>
      <c r="V762" s="17"/>
      <c r="X762" s="22" t="s">
        <v>69</v>
      </c>
    </row>
    <row r="763" spans="1:43" ht="23.25" x14ac:dyDescent="0.35">
      <c r="B763" s="23" t="s">
        <v>32</v>
      </c>
      <c r="C763" s="20">
        <f>IF(X725="PAGADO",0,Y730)</f>
        <v>0</v>
      </c>
      <c r="E763" s="226" t="s">
        <v>20</v>
      </c>
      <c r="F763" s="226"/>
      <c r="G763" s="226"/>
      <c r="H763" s="226"/>
      <c r="V763" s="17"/>
      <c r="X763" s="23" t="s">
        <v>130</v>
      </c>
      <c r="Y763" s="20">
        <f>IF(B1536="PAGADO",0,C768)</f>
        <v>0</v>
      </c>
      <c r="AA763" s="226" t="s">
        <v>195</v>
      </c>
      <c r="AB763" s="226"/>
      <c r="AC763" s="226"/>
      <c r="AD763" s="226"/>
    </row>
    <row r="764" spans="1:43" x14ac:dyDescent="0.25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 x14ac:dyDescent="0.25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 x14ac:dyDescent="0.25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x14ac:dyDescent="0.25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8" t="str">
        <f>IF(Y768&lt;0,"NO PAGAR","COBRAR'")</f>
        <v>COBRAR'</v>
      </c>
      <c r="Y769" s="228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28" t="str">
        <f>IF(C768&lt;0,"NO PAGAR","COBRAR'")</f>
        <v>COBRAR'</v>
      </c>
      <c r="C770" s="228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219" t="s">
        <v>9</v>
      </c>
      <c r="C771" s="2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9" t="s">
        <v>9</v>
      </c>
      <c r="Y771" s="2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21" t="s">
        <v>7</v>
      </c>
      <c r="F779" s="222"/>
      <c r="G779" s="223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21" t="s">
        <v>7</v>
      </c>
      <c r="AB779" s="222"/>
      <c r="AC779" s="223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21" t="s">
        <v>7</v>
      </c>
      <c r="O781" s="222"/>
      <c r="P781" s="222"/>
      <c r="Q781" s="223"/>
      <c r="R781" s="18">
        <f>SUM(R765:R780)</f>
        <v>0</v>
      </c>
      <c r="S781" s="3"/>
      <c r="V781" s="17"/>
      <c r="X781" s="12"/>
      <c r="Y781" s="10"/>
      <c r="AJ781" s="221" t="s">
        <v>7</v>
      </c>
      <c r="AK781" s="222"/>
      <c r="AL781" s="222"/>
      <c r="AM781" s="223"/>
      <c r="AN781" s="18">
        <f>SUM(AN765:AN780)</f>
        <v>0</v>
      </c>
      <c r="AO781" s="3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E784" s="14"/>
      <c r="V784" s="17"/>
      <c r="X784" s="12"/>
      <c r="Y784" s="10"/>
      <c r="AA784" s="13"/>
      <c r="AB784" s="13"/>
    </row>
    <row r="785" spans="2:28" x14ac:dyDescent="0.25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 x14ac:dyDescent="0.25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 x14ac:dyDescent="0.25">
      <c r="B787" s="12"/>
      <c r="C787" s="10"/>
      <c r="V787" s="17"/>
      <c r="X787" s="12"/>
      <c r="Y787" s="10"/>
    </row>
    <row r="788" spans="2:28" x14ac:dyDescent="0.25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 x14ac:dyDescent="0.25">
      <c r="E789" s="1" t="s">
        <v>19</v>
      </c>
      <c r="V789" s="17"/>
      <c r="AA789" s="1" t="s">
        <v>19</v>
      </c>
    </row>
    <row r="790" spans="2:28" x14ac:dyDescent="0.25">
      <c r="V790" s="17"/>
    </row>
    <row r="791" spans="2:28" x14ac:dyDescent="0.25">
      <c r="V791" s="17"/>
    </row>
    <row r="792" spans="2:28" x14ac:dyDescent="0.25">
      <c r="V792" s="17"/>
    </row>
    <row r="793" spans="2:28" x14ac:dyDescent="0.25">
      <c r="V793" s="17"/>
    </row>
    <row r="794" spans="2:28" x14ac:dyDescent="0.25">
      <c r="V794" s="17"/>
    </row>
    <row r="795" spans="2:28" x14ac:dyDescent="0.25">
      <c r="V795" s="17"/>
    </row>
    <row r="796" spans="2:28" x14ac:dyDescent="0.25">
      <c r="V796" s="17"/>
    </row>
    <row r="797" spans="2:28" x14ac:dyDescent="0.25">
      <c r="V797" s="17"/>
    </row>
    <row r="798" spans="2:28" x14ac:dyDescent="0.25">
      <c r="V798" s="17"/>
    </row>
    <row r="799" spans="2:28" x14ac:dyDescent="0.25">
      <c r="V799" s="17"/>
    </row>
    <row r="800" spans="2:28" x14ac:dyDescent="0.25">
      <c r="V800" s="17"/>
    </row>
    <row r="801" spans="2:41" x14ac:dyDescent="0.25">
      <c r="V801" s="17"/>
    </row>
    <row r="802" spans="2:41" x14ac:dyDescent="0.25">
      <c r="G802" s="225" t="s">
        <v>28</v>
      </c>
      <c r="H802" s="225"/>
      <c r="V802" s="17"/>
      <c r="AC802" s="224" t="s">
        <v>29</v>
      </c>
      <c r="AD802" s="224"/>
      <c r="AE802" s="224"/>
    </row>
    <row r="803" spans="2:41" ht="15" customHeight="1" x14ac:dyDescent="0.4">
      <c r="G803" s="225"/>
      <c r="H803" s="225"/>
      <c r="I803" s="75"/>
      <c r="V803" s="17"/>
      <c r="AC803" s="224"/>
      <c r="AD803" s="224"/>
      <c r="AE803" s="224"/>
    </row>
    <row r="804" spans="2:41" ht="15" customHeight="1" x14ac:dyDescent="0.4">
      <c r="G804" s="225"/>
      <c r="H804" s="225"/>
      <c r="I804" s="75"/>
      <c r="V804" s="17"/>
      <c r="AC804" s="224"/>
      <c r="AD804" s="224"/>
      <c r="AE804" s="224"/>
    </row>
    <row r="805" spans="2:41" ht="23.25" x14ac:dyDescent="0.35">
      <c r="B805" s="22" t="s">
        <v>70</v>
      </c>
      <c r="V805" s="17"/>
      <c r="X805" s="22" t="s">
        <v>70</v>
      </c>
    </row>
    <row r="806" spans="2:41" ht="23.25" x14ac:dyDescent="0.35">
      <c r="B806" s="23" t="s">
        <v>130</v>
      </c>
      <c r="C806" s="20">
        <f>IF(X763="PAGADO",0,Y768)</f>
        <v>0</v>
      </c>
      <c r="E806" s="226" t="s">
        <v>1582</v>
      </c>
      <c r="F806" s="226"/>
      <c r="G806" s="226"/>
      <c r="H806" s="226"/>
      <c r="V806" s="17"/>
      <c r="X806" s="23" t="s">
        <v>82</v>
      </c>
      <c r="Y806" s="20">
        <f>IF(B806="PAGADO",0,C811)</f>
        <v>0</v>
      </c>
      <c r="AA806" s="226" t="s">
        <v>1581</v>
      </c>
      <c r="AB806" s="226"/>
      <c r="AC806" s="226"/>
      <c r="AD806" s="226"/>
    </row>
    <row r="807" spans="2:41" x14ac:dyDescent="0.25">
      <c r="B807" s="1" t="s">
        <v>0</v>
      </c>
      <c r="C807" s="19">
        <f>H822</f>
        <v>1100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1100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 x14ac:dyDescent="0.25">
      <c r="C808" s="20"/>
      <c r="E808" s="4">
        <v>45191</v>
      </c>
      <c r="F808" s="3" t="s">
        <v>199</v>
      </c>
      <c r="G808" s="3" t="s">
        <v>203</v>
      </c>
      <c r="H808" s="5">
        <v>550</v>
      </c>
      <c r="N808" s="3"/>
      <c r="O808" s="3"/>
      <c r="P808" s="3"/>
      <c r="Q808" s="3"/>
      <c r="R808" s="18"/>
      <c r="S808" s="3"/>
      <c r="V808" s="17"/>
      <c r="Y808" s="20"/>
      <c r="AA808" s="4">
        <v>45191</v>
      </c>
      <c r="AB808" s="3" t="s">
        <v>397</v>
      </c>
      <c r="AC808" s="3" t="s">
        <v>203</v>
      </c>
      <c r="AD808" s="5">
        <v>550</v>
      </c>
      <c r="AE808" t="s">
        <v>1580</v>
      </c>
      <c r="AJ808" s="3"/>
      <c r="AK808" s="3"/>
      <c r="AL808" s="3"/>
      <c r="AM808" s="3"/>
      <c r="AN808" s="18"/>
      <c r="AO808" s="3"/>
    </row>
    <row r="809" spans="2:41" x14ac:dyDescent="0.25">
      <c r="B809" s="1" t="s">
        <v>24</v>
      </c>
      <c r="C809" s="19">
        <f>IF(C806&gt;0,C806+C807,C807)</f>
        <v>1100</v>
      </c>
      <c r="E809" s="4">
        <v>45197</v>
      </c>
      <c r="F809" s="3" t="s">
        <v>199</v>
      </c>
      <c r="G809" s="3" t="s">
        <v>203</v>
      </c>
      <c r="H809" s="5">
        <v>550</v>
      </c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1100</v>
      </c>
      <c r="AA809" s="4">
        <v>45198</v>
      </c>
      <c r="AB809" s="3" t="s">
        <v>397</v>
      </c>
      <c r="AC809" s="3" t="s">
        <v>203</v>
      </c>
      <c r="AD809" s="5">
        <v>550</v>
      </c>
      <c r="AE809" t="s">
        <v>1102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9</v>
      </c>
      <c r="C810" s="20">
        <f>C830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Y830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6" t="s">
        <v>25</v>
      </c>
      <c r="C811" s="21">
        <f>C809-C810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 x14ac:dyDescent="0.4">
      <c r="B812" s="227" t="str">
        <f>IF(C811&lt;0,"NO PAGAR","COBRAR")</f>
        <v>COBRAR</v>
      </c>
      <c r="C812" s="22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27" t="str">
        <f>IF(Y811&lt;0,"NO PAGAR","COBRAR")</f>
        <v>COBRAR</v>
      </c>
      <c r="Y812" s="227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219" t="s">
        <v>9</v>
      </c>
      <c r="C813" s="22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9" t="s">
        <v>9</v>
      </c>
      <c r="Y813" s="22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IF(C844&lt;0,"SALDO A FAVOR","SALDO ADELANTAD0'")</f>
        <v>SALDO ADELANTAD0'</v>
      </c>
      <c r="C814" s="10">
        <f>IF(Y763&lt;=0,Y763*-1)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221" t="s">
        <v>7</v>
      </c>
      <c r="F822" s="222"/>
      <c r="G822" s="223"/>
      <c r="H822" s="5">
        <f>SUM(H808:H821)</f>
        <v>1100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221" t="s">
        <v>7</v>
      </c>
      <c r="AB822" s="222"/>
      <c r="AC822" s="223"/>
      <c r="AD822" s="5">
        <f>SUM(AD808:AD821)</f>
        <v>1100</v>
      </c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t="s">
        <v>484</v>
      </c>
      <c r="F824" s="3">
        <v>58225296</v>
      </c>
      <c r="N824" s="221" t="s">
        <v>7</v>
      </c>
      <c r="O824" s="222"/>
      <c r="P824" s="222"/>
      <c r="Q824" s="223"/>
      <c r="R824" s="18">
        <f>SUM(R808:R823)</f>
        <v>0</v>
      </c>
      <c r="S824" s="3"/>
      <c r="V824" s="17"/>
      <c r="X824" s="12"/>
      <c r="Y824" s="10"/>
      <c r="AA824" t="s">
        <v>484</v>
      </c>
      <c r="AB824" s="3" t="s">
        <v>1601</v>
      </c>
      <c r="AJ824" s="221" t="s">
        <v>7</v>
      </c>
      <c r="AK824" s="222"/>
      <c r="AL824" s="222"/>
      <c r="AM824" s="223"/>
      <c r="AN824" s="18">
        <f>SUM(AN808:AN823)</f>
        <v>0</v>
      </c>
      <c r="AO824" s="3"/>
    </row>
    <row r="825" spans="2:41" x14ac:dyDescent="0.25">
      <c r="B825" s="12"/>
      <c r="C825" s="10"/>
      <c r="E825" t="s">
        <v>37</v>
      </c>
      <c r="F825" s="3">
        <v>2310</v>
      </c>
      <c r="V825" s="17"/>
      <c r="X825" s="12"/>
      <c r="Y825" s="10"/>
      <c r="AA825" t="s">
        <v>37</v>
      </c>
      <c r="AB825" s="3" t="s">
        <v>1611</v>
      </c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E827" s="14"/>
      <c r="V827" s="17"/>
      <c r="X827" s="12"/>
      <c r="Y827" s="10"/>
      <c r="AA827" s="14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F829" t="s">
        <v>22</v>
      </c>
      <c r="G829" t="s">
        <v>21</v>
      </c>
      <c r="V829" s="17"/>
      <c r="X829" s="12"/>
      <c r="Y829" s="10"/>
    </row>
    <row r="830" spans="2:41" x14ac:dyDescent="0.25">
      <c r="B830" s="15" t="s">
        <v>18</v>
      </c>
      <c r="C830" s="16">
        <f>SUM(C814:C829)</f>
        <v>0</v>
      </c>
      <c r="G830" s="1" t="s">
        <v>19</v>
      </c>
      <c r="V830" s="17"/>
      <c r="X830" s="15" t="s">
        <v>18</v>
      </c>
      <c r="Y830" s="16">
        <f>SUM(Y814:Y829)</f>
        <v>0</v>
      </c>
    </row>
    <row r="831" spans="2:41" x14ac:dyDescent="0.25">
      <c r="V831" s="17"/>
      <c r="Z831" t="s">
        <v>22</v>
      </c>
      <c r="AA831" t="s">
        <v>21</v>
      </c>
    </row>
    <row r="832" spans="2:41" x14ac:dyDescent="0.25">
      <c r="E832" s="1"/>
      <c r="V832" s="17"/>
      <c r="AA832" s="1" t="s">
        <v>19</v>
      </c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V842" s="17"/>
    </row>
    <row r="843" spans="1:43" x14ac:dyDescent="0.25">
      <c r="H843" s="225" t="s">
        <v>30</v>
      </c>
      <c r="I843" s="225"/>
      <c r="J843" s="225"/>
      <c r="V843" s="17"/>
      <c r="AA843" s="225" t="s">
        <v>31</v>
      </c>
      <c r="AB843" s="225"/>
      <c r="AC843" s="225"/>
    </row>
    <row r="844" spans="1:43" x14ac:dyDescent="0.25">
      <c r="H844" s="225"/>
      <c r="I844" s="225"/>
      <c r="J844" s="225"/>
      <c r="V844" s="17"/>
      <c r="AA844" s="225"/>
      <c r="AB844" s="225"/>
      <c r="AC844" s="225"/>
    </row>
    <row r="845" spans="1:43" ht="23.25" x14ac:dyDescent="0.35">
      <c r="B845" s="24" t="s">
        <v>70</v>
      </c>
      <c r="V845" s="17"/>
      <c r="X845" s="22" t="s">
        <v>70</v>
      </c>
    </row>
    <row r="846" spans="1:43" ht="23.25" x14ac:dyDescent="0.35">
      <c r="B846" s="23" t="s">
        <v>82</v>
      </c>
      <c r="C846" s="20">
        <f>IF(X806="PAGADO",0,Y811)</f>
        <v>0</v>
      </c>
      <c r="E846" s="226" t="s">
        <v>287</v>
      </c>
      <c r="F846" s="226"/>
      <c r="G846" s="226"/>
      <c r="H846" s="226"/>
      <c r="V846" s="17"/>
      <c r="X846" s="23" t="s">
        <v>82</v>
      </c>
      <c r="Y846" s="20">
        <f>IF(B846="PAGADO",0,C851)</f>
        <v>0</v>
      </c>
      <c r="AA846" s="226" t="s">
        <v>1613</v>
      </c>
      <c r="AB846" s="226"/>
      <c r="AC846" s="226"/>
      <c r="AD846" s="226"/>
    </row>
    <row r="847" spans="1:43" x14ac:dyDescent="0.25">
      <c r="B847" s="1" t="s">
        <v>0</v>
      </c>
      <c r="C847" s="19">
        <f>H862</f>
        <v>1100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270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 x14ac:dyDescent="0.25">
      <c r="C848" s="20"/>
      <c r="E848" s="4">
        <v>45182</v>
      </c>
      <c r="F848" s="3" t="s">
        <v>199</v>
      </c>
      <c r="G848" s="3" t="s">
        <v>1544</v>
      </c>
      <c r="H848" s="5">
        <v>550</v>
      </c>
      <c r="N848" s="3"/>
      <c r="O848" s="3"/>
      <c r="P848" s="3"/>
      <c r="Q848" s="3"/>
      <c r="R848" s="18"/>
      <c r="S848" s="3"/>
      <c r="V848" s="17"/>
      <c r="Y848" s="20"/>
      <c r="AA848" s="4">
        <v>45189</v>
      </c>
      <c r="AB848" s="3" t="s">
        <v>199</v>
      </c>
      <c r="AC848" s="3" t="s">
        <v>203</v>
      </c>
      <c r="AD848" s="5">
        <v>270</v>
      </c>
      <c r="AJ848" s="3"/>
      <c r="AK848" s="3"/>
      <c r="AL848" s="3"/>
      <c r="AM848" s="3"/>
      <c r="AN848" s="18"/>
      <c r="AO848" s="3"/>
    </row>
    <row r="849" spans="2:41" x14ac:dyDescent="0.25">
      <c r="B849" s="1" t="s">
        <v>24</v>
      </c>
      <c r="C849" s="19">
        <f>IF(C846&gt;0,C846+C847,C847)</f>
        <v>1100</v>
      </c>
      <c r="E849" s="4">
        <v>45168</v>
      </c>
      <c r="F849" s="3" t="s">
        <v>199</v>
      </c>
      <c r="G849" s="3" t="s">
        <v>203</v>
      </c>
      <c r="H849" s="5">
        <v>550</v>
      </c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270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9</v>
      </c>
      <c r="C850" s="20">
        <f>C870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Y870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6" t="s">
        <v>26</v>
      </c>
      <c r="C851" s="21">
        <f>C849-C850</f>
        <v>1100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270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 x14ac:dyDescent="0.3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28" t="str">
        <f>IF(Y851&lt;0,"NO PAGAR","COBRAR'")</f>
        <v>COBRAR'</v>
      </c>
      <c r="Y852" s="228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 x14ac:dyDescent="0.35">
      <c r="B853" s="228" t="str">
        <f>IF(C851&lt;0,"NO PAGAR","COBRAR'")</f>
        <v>COBRAR'</v>
      </c>
      <c r="C853" s="228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219" t="s">
        <v>9</v>
      </c>
      <c r="C854" s="2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9" t="s">
        <v>9</v>
      </c>
      <c r="Y854" s="2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IF(Y811&lt;0,"SALDO ADELANTADO","SALDO A FAVOR '")</f>
        <v>SALDO A FAVOR '</v>
      </c>
      <c r="C855" s="10" t="b">
        <f>IF(Y811&lt;=0,Y811*-1)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 FAVOR'</v>
      </c>
      <c r="Y855" s="10" t="b">
        <f>IF(C851&lt;=0,C851*-1)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221" t="s">
        <v>7</v>
      </c>
      <c r="F862" s="222"/>
      <c r="G862" s="223"/>
      <c r="H862" s="5">
        <f>SUM(H848:H861)</f>
        <v>1100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21" t="s">
        <v>7</v>
      </c>
      <c r="AB862" s="222"/>
      <c r="AC862" s="223"/>
      <c r="AD862" s="5">
        <f>SUM(AD848:AD861)</f>
        <v>270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t="s">
        <v>484</v>
      </c>
      <c r="F864" s="3" t="s">
        <v>1601</v>
      </c>
      <c r="N864" s="221" t="s">
        <v>7</v>
      </c>
      <c r="O864" s="222"/>
      <c r="P864" s="222"/>
      <c r="Q864" s="223"/>
      <c r="R864" s="18">
        <f>SUM(R848:R863)</f>
        <v>0</v>
      </c>
      <c r="S864" s="3"/>
      <c r="V864" s="17"/>
      <c r="X864" s="12"/>
      <c r="Y864" s="10"/>
      <c r="AA864" t="s">
        <v>484</v>
      </c>
      <c r="AB864" s="3" t="s">
        <v>1603</v>
      </c>
      <c r="AJ864" s="221" t="s">
        <v>7</v>
      </c>
      <c r="AK864" s="222"/>
      <c r="AL864" s="222"/>
      <c r="AM864" s="223"/>
      <c r="AN864" s="18">
        <f>SUM(AN848:AN863)</f>
        <v>0</v>
      </c>
      <c r="AO864" s="3"/>
    </row>
    <row r="865" spans="2:28" x14ac:dyDescent="0.25">
      <c r="B865" s="12"/>
      <c r="C865" s="10"/>
      <c r="E865" t="s">
        <v>37</v>
      </c>
      <c r="F865" s="3" t="s">
        <v>1611</v>
      </c>
      <c r="V865" s="17"/>
      <c r="X865" s="12"/>
      <c r="Y865" s="10"/>
      <c r="AA865" t="s">
        <v>37</v>
      </c>
      <c r="AB865" s="3">
        <v>2789</v>
      </c>
    </row>
    <row r="866" spans="2:28" x14ac:dyDescent="0.25">
      <c r="B866" s="12"/>
      <c r="C866" s="10"/>
      <c r="V866" s="17"/>
      <c r="X866" s="12"/>
      <c r="Y866" s="10"/>
    </row>
    <row r="867" spans="2:28" x14ac:dyDescent="0.25">
      <c r="B867" s="12"/>
      <c r="C867" s="10"/>
      <c r="E867" s="14"/>
      <c r="V867" s="17"/>
      <c r="X867" s="12"/>
      <c r="Y867" s="10"/>
      <c r="AA867" s="14"/>
    </row>
    <row r="868" spans="2:28" x14ac:dyDescent="0.25">
      <c r="B868" s="12"/>
      <c r="C868" s="10"/>
      <c r="V868" s="17"/>
      <c r="X868" s="12"/>
      <c r="Y868" s="10"/>
    </row>
    <row r="869" spans="2:28" x14ac:dyDescent="0.25">
      <c r="B869" s="12"/>
      <c r="C869" s="10"/>
      <c r="V869" s="17"/>
      <c r="X869" s="12"/>
      <c r="Y869" s="10"/>
    </row>
    <row r="870" spans="2:28" x14ac:dyDescent="0.25">
      <c r="B870" s="15" t="s">
        <v>18</v>
      </c>
      <c r="C870" s="16">
        <f>SUM(C855:C869)</f>
        <v>0</v>
      </c>
      <c r="D870" t="s">
        <v>22</v>
      </c>
      <c r="E870" t="s">
        <v>21</v>
      </c>
      <c r="V870" s="17"/>
      <c r="X870" s="15" t="s">
        <v>18</v>
      </c>
      <c r="Y870" s="16">
        <f>SUM(Y855:Y869)</f>
        <v>0</v>
      </c>
      <c r="Z870" t="s">
        <v>22</v>
      </c>
      <c r="AA870" t="s">
        <v>21</v>
      </c>
    </row>
    <row r="871" spans="2:28" x14ac:dyDescent="0.25">
      <c r="E871" s="1" t="s">
        <v>19</v>
      </c>
      <c r="V871" s="17"/>
      <c r="AA871" s="1" t="s">
        <v>19</v>
      </c>
    </row>
    <row r="872" spans="2:28" x14ac:dyDescent="0.25">
      <c r="V872" s="17"/>
    </row>
    <row r="873" spans="2:28" x14ac:dyDescent="0.25">
      <c r="V873" s="17"/>
    </row>
    <row r="874" spans="2:28" x14ac:dyDescent="0.25">
      <c r="V874" s="17"/>
    </row>
    <row r="875" spans="2:28" x14ac:dyDescent="0.25">
      <c r="V875" s="17"/>
    </row>
    <row r="876" spans="2:28" x14ac:dyDescent="0.25">
      <c r="V876" s="17"/>
    </row>
    <row r="877" spans="2:28" x14ac:dyDescent="0.25">
      <c r="V877" s="17"/>
    </row>
    <row r="878" spans="2:28" x14ac:dyDescent="0.25">
      <c r="V878" s="17"/>
    </row>
    <row r="879" spans="2:28" x14ac:dyDescent="0.25">
      <c r="V879" s="17"/>
    </row>
    <row r="880" spans="2:28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  <c r="AC885" s="224" t="s">
        <v>29</v>
      </c>
      <c r="AD885" s="224"/>
      <c r="AE885" s="224"/>
    </row>
    <row r="886" spans="2:41" ht="15" customHeight="1" x14ac:dyDescent="0.25">
      <c r="F886" s="225" t="s">
        <v>28</v>
      </c>
      <c r="G886" s="225"/>
      <c r="H886" s="225"/>
      <c r="V886" s="17"/>
      <c r="AC886" s="224"/>
      <c r="AD886" s="224"/>
      <c r="AE886" s="224"/>
    </row>
    <row r="887" spans="2:41" ht="15" customHeight="1" x14ac:dyDescent="0.25">
      <c r="F887" s="225"/>
      <c r="G887" s="225"/>
      <c r="H887" s="225"/>
      <c r="V887" s="17"/>
      <c r="AC887" s="224"/>
      <c r="AD887" s="224"/>
      <c r="AE887" s="224"/>
    </row>
    <row r="888" spans="2:41" ht="23.25" x14ac:dyDescent="0.35">
      <c r="B888" s="22" t="s">
        <v>71</v>
      </c>
      <c r="V888" s="17"/>
      <c r="X888" s="22" t="s">
        <v>71</v>
      </c>
    </row>
    <row r="889" spans="2:41" ht="23.25" x14ac:dyDescent="0.35">
      <c r="B889" s="23" t="s">
        <v>82</v>
      </c>
      <c r="C889" s="20">
        <f>IF(X846="PAGADO",0,Y851)</f>
        <v>0</v>
      </c>
      <c r="E889" s="226" t="s">
        <v>1584</v>
      </c>
      <c r="F889" s="226"/>
      <c r="G889" s="226"/>
      <c r="H889" s="226"/>
      <c r="V889" s="17"/>
      <c r="X889" s="23" t="s">
        <v>32</v>
      </c>
      <c r="Y889" s="20">
        <f>IF(B889="PAGADO",0,C894)</f>
        <v>0</v>
      </c>
      <c r="AA889" s="226" t="s">
        <v>20</v>
      </c>
      <c r="AB889" s="226"/>
      <c r="AC889" s="226"/>
      <c r="AD889" s="226"/>
    </row>
    <row r="890" spans="2:41" x14ac:dyDescent="0.25">
      <c r="B890" s="1" t="s">
        <v>0</v>
      </c>
      <c r="C890" s="19">
        <f>H905</f>
        <v>490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 x14ac:dyDescent="0.25">
      <c r="C891" s="20"/>
      <c r="E891" s="4">
        <v>45198</v>
      </c>
      <c r="F891" s="3" t="s">
        <v>199</v>
      </c>
      <c r="G891" s="3" t="s">
        <v>203</v>
      </c>
      <c r="H891" s="5">
        <v>490</v>
      </c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" t="s">
        <v>24</v>
      </c>
      <c r="C892" s="19">
        <f>IF(C889&gt;0,C889+C890,C890)</f>
        <v>490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6" t="s">
        <v>25</v>
      </c>
      <c r="C894" s="21">
        <f>C892-C893</f>
        <v>490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 x14ac:dyDescent="0.4">
      <c r="B895" s="227" t="str">
        <f>IF(C894&lt;0,"NO PAGAR","COBRAR")</f>
        <v>COBRAR</v>
      </c>
      <c r="C895" s="227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227" t="str">
        <f>IF(Y894&lt;0,"NO PAGAR","COBRAR")</f>
        <v>COBRAR</v>
      </c>
      <c r="Y895" s="227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219" t="s">
        <v>9</v>
      </c>
      <c r="C896" s="22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219" t="s">
        <v>9</v>
      </c>
      <c r="Y896" s="2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9" t="str">
        <f>IF(C930&lt;0,"SALDO A FAVOR","SALDO ADELANTAD0'")</f>
        <v>SALDO ADELANTAD0'</v>
      </c>
      <c r="C897" s="10" t="b">
        <f>IF(Y851&lt;=0,Y851*-1)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 t="b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17</v>
      </c>
      <c r="C905" s="10"/>
      <c r="E905" s="221" t="s">
        <v>7</v>
      </c>
      <c r="F905" s="222"/>
      <c r="G905" s="223"/>
      <c r="H905" s="5">
        <f>SUM(H891:H904)</f>
        <v>490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221" t="s">
        <v>7</v>
      </c>
      <c r="AB905" s="222"/>
      <c r="AC905" s="223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 x14ac:dyDescent="0.25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N907" s="221" t="s">
        <v>7</v>
      </c>
      <c r="O907" s="222"/>
      <c r="P907" s="222"/>
      <c r="Q907" s="223"/>
      <c r="R907" s="18">
        <f>SUM(R891:R906)</f>
        <v>0</v>
      </c>
      <c r="S907" s="3"/>
      <c r="V907" s="17"/>
      <c r="X907" s="12"/>
      <c r="Y907" s="10"/>
      <c r="AJ907" s="221" t="s">
        <v>7</v>
      </c>
      <c r="AK907" s="222"/>
      <c r="AL907" s="222"/>
      <c r="AM907" s="223"/>
      <c r="AN907" s="18">
        <f>SUM(AN891:AN906)</f>
        <v>0</v>
      </c>
      <c r="AO907" s="3"/>
    </row>
    <row r="908" spans="2:41" x14ac:dyDescent="0.25">
      <c r="B908" s="12"/>
      <c r="C908" s="10"/>
      <c r="E908" t="s">
        <v>484</v>
      </c>
      <c r="F908" s="3">
        <v>58225297</v>
      </c>
      <c r="V908" s="17"/>
      <c r="X908" s="12"/>
      <c r="Y908" s="10"/>
    </row>
    <row r="909" spans="2:41" x14ac:dyDescent="0.25">
      <c r="B909" s="12"/>
      <c r="C909" s="10"/>
      <c r="E909" t="s">
        <v>37</v>
      </c>
      <c r="F909" s="3">
        <v>2044</v>
      </c>
      <c r="V909" s="17"/>
      <c r="X909" s="12"/>
      <c r="Y909" s="10"/>
    </row>
    <row r="910" spans="2:41" x14ac:dyDescent="0.25">
      <c r="B910" s="12"/>
      <c r="C910" s="10"/>
      <c r="E910" s="14"/>
      <c r="V910" s="17"/>
      <c r="X910" s="12"/>
      <c r="Y910" s="10"/>
      <c r="AA910" s="14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E914" t="s">
        <v>22</v>
      </c>
      <c r="F914" t="s">
        <v>21</v>
      </c>
      <c r="V914" s="17"/>
      <c r="X914" s="12"/>
      <c r="Y914" s="10"/>
    </row>
    <row r="915" spans="1:43" x14ac:dyDescent="0.25">
      <c r="B915" s="11"/>
      <c r="C915" s="10"/>
      <c r="F915" s="1" t="s">
        <v>19</v>
      </c>
      <c r="V915" s="17"/>
      <c r="X915" s="11"/>
      <c r="Y915" s="10"/>
    </row>
    <row r="916" spans="1:43" x14ac:dyDescent="0.25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 x14ac:dyDescent="0.25">
      <c r="V917" s="17"/>
      <c r="Z917" t="s">
        <v>22</v>
      </c>
      <c r="AA917" t="s">
        <v>21</v>
      </c>
    </row>
    <row r="918" spans="1:43" x14ac:dyDescent="0.25">
      <c r="V918" s="17"/>
      <c r="AA918" s="1" t="s">
        <v>19</v>
      </c>
    </row>
    <row r="919" spans="1:43" x14ac:dyDescent="0.25">
      <c r="V919" s="17"/>
    </row>
    <row r="920" spans="1:43" x14ac:dyDescent="0.25">
      <c r="V920" s="17"/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V928" s="17"/>
    </row>
    <row r="929" spans="2:41" x14ac:dyDescent="0.25">
      <c r="H929" s="225" t="s">
        <v>30</v>
      </c>
      <c r="I929" s="225"/>
      <c r="J929" s="225"/>
      <c r="V929" s="17"/>
      <c r="AA929" s="225" t="s">
        <v>31</v>
      </c>
      <c r="AB929" s="225"/>
      <c r="AC929" s="225"/>
    </row>
    <row r="930" spans="2:41" x14ac:dyDescent="0.25">
      <c r="H930" s="225"/>
      <c r="I930" s="225"/>
      <c r="J930" s="225"/>
      <c r="V930" s="17"/>
      <c r="AA930" s="225"/>
      <c r="AB930" s="225"/>
      <c r="AC930" s="225"/>
    </row>
    <row r="931" spans="2:41" x14ac:dyDescent="0.25">
      <c r="V931" s="17"/>
    </row>
    <row r="932" spans="2:41" x14ac:dyDescent="0.25">
      <c r="V932" s="17"/>
    </row>
    <row r="933" spans="2:41" ht="23.25" x14ac:dyDescent="0.35">
      <c r="B933" s="24" t="s">
        <v>73</v>
      </c>
      <c r="V933" s="17"/>
      <c r="X933" s="22" t="s">
        <v>71</v>
      </c>
    </row>
    <row r="934" spans="2:41" ht="23.25" x14ac:dyDescent="0.35">
      <c r="B934" s="23" t="s">
        <v>130</v>
      </c>
      <c r="C934" s="20">
        <f>IF(X889="PAGADO",0,Y894)</f>
        <v>0</v>
      </c>
      <c r="E934" s="226" t="s">
        <v>1308</v>
      </c>
      <c r="F934" s="226"/>
      <c r="G934" s="226"/>
      <c r="H934" s="226"/>
      <c r="V934" s="17"/>
      <c r="X934" s="23" t="s">
        <v>32</v>
      </c>
      <c r="Y934" s="20">
        <f>IF(B934="PAGADO",0,C939)</f>
        <v>0</v>
      </c>
      <c r="AA934" s="226" t="s">
        <v>20</v>
      </c>
      <c r="AB934" s="226"/>
      <c r="AC934" s="226"/>
      <c r="AD934" s="226"/>
    </row>
    <row r="935" spans="2:41" x14ac:dyDescent="0.25">
      <c r="B935" s="1" t="s">
        <v>0</v>
      </c>
      <c r="C935" s="19">
        <f>H950</f>
        <v>1200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 x14ac:dyDescent="0.25">
      <c r="C936" s="20"/>
      <c r="E936" s="4">
        <v>45220</v>
      </c>
      <c r="F936" s="3" t="s">
        <v>1202</v>
      </c>
      <c r="G936" s="3" t="s">
        <v>203</v>
      </c>
      <c r="H936" s="5">
        <v>520</v>
      </c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" t="s">
        <v>24</v>
      </c>
      <c r="C937" s="19">
        <f>IF(C934&gt;0,C934+C935,C935)</f>
        <v>1200</v>
      </c>
      <c r="E937" s="4">
        <v>45225</v>
      </c>
      <c r="F937" s="3" t="s">
        <v>1202</v>
      </c>
      <c r="G937" s="3" t="s">
        <v>152</v>
      </c>
      <c r="H937" s="5">
        <v>160</v>
      </c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" t="s">
        <v>9</v>
      </c>
      <c r="C938" s="20">
        <f>C962</f>
        <v>0</v>
      </c>
      <c r="E938" s="4">
        <v>45225</v>
      </c>
      <c r="F938" s="3" t="s">
        <v>1202</v>
      </c>
      <c r="G938" s="3" t="s">
        <v>203</v>
      </c>
      <c r="H938" s="5">
        <v>520</v>
      </c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6" t="s">
        <v>26</v>
      </c>
      <c r="C939" s="21">
        <f>C937-C938</f>
        <v>1200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 x14ac:dyDescent="0.3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228" t="str">
        <f>IF(Y939&lt;0,"NO PAGAR","COBRAR'")</f>
        <v>COBRAR'</v>
      </c>
      <c r="Y940" s="228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 x14ac:dyDescent="0.35">
      <c r="B941" s="228" t="str">
        <f>IF(C939&lt;0,"NO PAGAR","COBRAR'")</f>
        <v>COBRAR'</v>
      </c>
      <c r="C941" s="228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219" t="s">
        <v>9</v>
      </c>
      <c r="C942" s="22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219" t="s">
        <v>9</v>
      </c>
      <c r="Y942" s="22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9" t="str">
        <f>IF(Y894&lt;0,"SALDO ADELANTADO","SALDO A FAVOR '")</f>
        <v>SALDO A FAVOR '</v>
      </c>
      <c r="C943" s="10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 t="b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16</v>
      </c>
      <c r="C950" s="10"/>
      <c r="E950" s="221" t="s">
        <v>7</v>
      </c>
      <c r="F950" s="222"/>
      <c r="G950" s="223"/>
      <c r="H950" s="5">
        <f>SUM(H936:H949)</f>
        <v>1200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221" t="s">
        <v>7</v>
      </c>
      <c r="AB950" s="222"/>
      <c r="AC950" s="223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 x14ac:dyDescent="0.25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 x14ac:dyDescent="0.25">
      <c r="B952" s="12"/>
      <c r="C952" s="10"/>
      <c r="N952" s="221" t="s">
        <v>7</v>
      </c>
      <c r="O952" s="222"/>
      <c r="P952" s="222"/>
      <c r="Q952" s="223"/>
      <c r="R952" s="18">
        <f>SUM(R936:R951)</f>
        <v>0</v>
      </c>
      <c r="S952" s="3"/>
      <c r="V952" s="17"/>
      <c r="X952" s="12"/>
      <c r="Y952" s="10"/>
      <c r="AJ952" s="221" t="s">
        <v>7</v>
      </c>
      <c r="AK952" s="222"/>
      <c r="AL952" s="222"/>
      <c r="AM952" s="223"/>
      <c r="AN952" s="18">
        <f>SUM(AN936:AN951)</f>
        <v>0</v>
      </c>
      <c r="AO952" s="3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E955" s="14"/>
      <c r="V955" s="17"/>
      <c r="X955" s="12"/>
      <c r="Y955" s="10"/>
      <c r="AA955" s="14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2:31" x14ac:dyDescent="0.25">
      <c r="B961" s="11"/>
      <c r="C961" s="10"/>
      <c r="V961" s="17"/>
      <c r="X961" s="11"/>
      <c r="Y961" s="10"/>
    </row>
    <row r="962" spans="2:31" x14ac:dyDescent="0.25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 x14ac:dyDescent="0.25">
      <c r="E963" s="1" t="s">
        <v>19</v>
      </c>
      <c r="V963" s="17"/>
      <c r="AA963" s="1" t="s">
        <v>19</v>
      </c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</row>
    <row r="976" spans="2:31" x14ac:dyDescent="0.25">
      <c r="V976" s="17"/>
      <c r="AC976" s="224" t="s">
        <v>29</v>
      </c>
      <c r="AD976" s="224"/>
      <c r="AE976" s="224"/>
    </row>
    <row r="977" spans="2:41" ht="15" customHeight="1" x14ac:dyDescent="0.4">
      <c r="G977" s="225" t="s">
        <v>28</v>
      </c>
      <c r="H977" s="225"/>
      <c r="I977" s="225"/>
      <c r="J977" s="208"/>
      <c r="V977" s="17"/>
      <c r="AC977" s="224"/>
      <c r="AD977" s="224"/>
      <c r="AE977" s="224"/>
    </row>
    <row r="978" spans="2:41" ht="15" customHeight="1" x14ac:dyDescent="0.4">
      <c r="G978" s="225"/>
      <c r="H978" s="225"/>
      <c r="I978" s="225"/>
      <c r="J978" s="208"/>
      <c r="V978" s="17"/>
      <c r="AC978" s="224"/>
      <c r="AD978" s="224"/>
      <c r="AE978" s="224"/>
    </row>
    <row r="979" spans="2:41" ht="23.25" x14ac:dyDescent="0.35">
      <c r="B979" s="22" t="s">
        <v>72</v>
      </c>
      <c r="V979" s="17"/>
      <c r="X979" s="22" t="s">
        <v>74</v>
      </c>
    </row>
    <row r="980" spans="2:41" ht="23.25" x14ac:dyDescent="0.35">
      <c r="B980" s="23" t="s">
        <v>130</v>
      </c>
      <c r="C980" s="20">
        <f>IF(X934="PAGADO",0,Y939)</f>
        <v>0</v>
      </c>
      <c r="E980" s="226" t="s">
        <v>1308</v>
      </c>
      <c r="F980" s="226"/>
      <c r="G980" s="226"/>
      <c r="H980" s="226"/>
      <c r="V980" s="17"/>
      <c r="X980" s="23" t="s">
        <v>130</v>
      </c>
      <c r="Y980" s="20">
        <f>IF(B980="PAGADO",0,C985)</f>
        <v>0</v>
      </c>
      <c r="AA980" s="226" t="s">
        <v>1787</v>
      </c>
      <c r="AB980" s="226"/>
      <c r="AC980" s="226"/>
      <c r="AD980" s="226"/>
    </row>
    <row r="981" spans="2:41" x14ac:dyDescent="0.25">
      <c r="B981" s="1" t="s">
        <v>0</v>
      </c>
      <c r="C981" s="19">
        <f>H996</f>
        <v>1190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1" t="s">
        <v>0</v>
      </c>
      <c r="Y981" s="19">
        <f>AD996</f>
        <v>520</v>
      </c>
      <c r="AA981" s="2" t="s">
        <v>1</v>
      </c>
      <c r="AB981" s="2" t="s">
        <v>2</v>
      </c>
      <c r="AC981" s="2" t="s">
        <v>3</v>
      </c>
      <c r="AD981" s="2" t="s">
        <v>4</v>
      </c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 x14ac:dyDescent="0.25">
      <c r="C982" s="20"/>
      <c r="E982" s="4">
        <v>45234</v>
      </c>
      <c r="F982" s="3" t="s">
        <v>1202</v>
      </c>
      <c r="G982" s="3" t="s">
        <v>203</v>
      </c>
      <c r="H982" s="5">
        <v>520</v>
      </c>
      <c r="I982" s="70"/>
      <c r="N982" s="3"/>
      <c r="O982" s="3"/>
      <c r="P982" s="3"/>
      <c r="Q982" s="3"/>
      <c r="R982" s="18"/>
      <c r="S982" s="3"/>
      <c r="V982" s="17"/>
      <c r="Y982" s="20"/>
      <c r="AA982" s="4">
        <v>45260</v>
      </c>
      <c r="AB982" s="3" t="s">
        <v>1202</v>
      </c>
      <c r="AC982" s="3" t="s">
        <v>1544</v>
      </c>
      <c r="AD982" s="5">
        <v>520</v>
      </c>
      <c r="AJ982" s="3"/>
      <c r="AK982" s="3"/>
      <c r="AL982" s="3"/>
      <c r="AM982" s="3"/>
      <c r="AN982" s="18"/>
      <c r="AO982" s="3"/>
    </row>
    <row r="983" spans="2:41" x14ac:dyDescent="0.25">
      <c r="B983" s="1" t="s">
        <v>24</v>
      </c>
      <c r="C983" s="19">
        <f>IF(C980&gt;0,C980+C981,C981)</f>
        <v>1190</v>
      </c>
      <c r="E983" s="4">
        <v>45246</v>
      </c>
      <c r="F983" s="3" t="s">
        <v>1202</v>
      </c>
      <c r="G983" s="3" t="s">
        <v>1760</v>
      </c>
      <c r="H983" s="5">
        <v>150</v>
      </c>
      <c r="N983" s="3"/>
      <c r="O983" s="3"/>
      <c r="P983" s="3"/>
      <c r="Q983" s="3"/>
      <c r="R983" s="18"/>
      <c r="S983" s="3"/>
      <c r="V983" s="17"/>
      <c r="X983" s="1" t="s">
        <v>24</v>
      </c>
      <c r="Y983" s="19">
        <f>IF(Y980&gt;0,Y980+Y981,Y981)</f>
        <v>520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9</v>
      </c>
      <c r="C984" s="20">
        <f>C1001</f>
        <v>0</v>
      </c>
      <c r="E984" s="4">
        <v>45252</v>
      </c>
      <c r="F984" s="3" t="s">
        <v>1202</v>
      </c>
      <c r="G984" s="3" t="s">
        <v>203</v>
      </c>
      <c r="H984" s="5">
        <v>520</v>
      </c>
      <c r="N984" s="3"/>
      <c r="O984" s="3"/>
      <c r="P984" s="3"/>
      <c r="Q984" s="3"/>
      <c r="R984" s="18"/>
      <c r="S984" s="3"/>
      <c r="V984" s="17"/>
      <c r="X984" s="1" t="s">
        <v>9</v>
      </c>
      <c r="Y984" s="20">
        <f>Y1001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6" t="s">
        <v>25</v>
      </c>
      <c r="C985" s="21">
        <f>C983-C984</f>
        <v>1190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6" t="s">
        <v>8</v>
      </c>
      <c r="Y985" s="21">
        <f>Y983-Y984</f>
        <v>520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6.25" x14ac:dyDescent="0.4">
      <c r="B986" s="227" t="str">
        <f>IF(C985&lt;0,"NO PAGAR","COBRAR")</f>
        <v>COBRAR</v>
      </c>
      <c r="C986" s="227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227" t="str">
        <f>IF(Y985&lt;0,"NO PAGAR","COBRAR")</f>
        <v>COBRAR</v>
      </c>
      <c r="Y986" s="227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219" t="s">
        <v>9</v>
      </c>
      <c r="C987" s="22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19" t="s">
        <v>9</v>
      </c>
      <c r="Y987" s="22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9" t="str">
        <f>IF(C1015&lt;0,"SALDO A FAVOR","SALDO ADELANTAD0'")</f>
        <v>SALDO ADELANTAD0'</v>
      </c>
      <c r="C988" s="10">
        <f>IF(Y934&lt;=0,Y934*-1)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IF(C985&lt;0,"SALDO ADELANTADO","SALDO A FAVOR'")</f>
        <v>SALDO A FAVOR'</v>
      </c>
      <c r="Y988" s="10" t="b">
        <f>IF(C985&lt;=0,C985*-1)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10</v>
      </c>
      <c r="C989" s="10">
        <f>R998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AN998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16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17</v>
      </c>
      <c r="C996" s="10"/>
      <c r="E996" s="221" t="s">
        <v>7</v>
      </c>
      <c r="F996" s="222"/>
      <c r="G996" s="223"/>
      <c r="H996" s="5">
        <f>SUM(H982:H995)</f>
        <v>1190</v>
      </c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221" t="s">
        <v>7</v>
      </c>
      <c r="AB996" s="222"/>
      <c r="AC996" s="223"/>
      <c r="AD996" s="5">
        <f>SUM(AD982:AD995)</f>
        <v>520</v>
      </c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3"/>
      <c r="AB997" s="13"/>
      <c r="AC997" s="13"/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N998" s="221" t="s">
        <v>7</v>
      </c>
      <c r="O998" s="222"/>
      <c r="P998" s="222"/>
      <c r="Q998" s="223"/>
      <c r="R998" s="18">
        <f>SUM(R982:R997)</f>
        <v>0</v>
      </c>
      <c r="S998" s="3"/>
      <c r="V998" s="17"/>
      <c r="X998" s="12"/>
      <c r="Y998" s="10"/>
      <c r="AJ998" s="221" t="s">
        <v>7</v>
      </c>
      <c r="AK998" s="222"/>
      <c r="AL998" s="222"/>
      <c r="AM998" s="223"/>
      <c r="AN998" s="18">
        <f>SUM(AN982:AN997)</f>
        <v>0</v>
      </c>
      <c r="AO998" s="3"/>
    </row>
    <row r="999" spans="2:41" x14ac:dyDescent="0.25">
      <c r="B999" s="12"/>
      <c r="C999" s="10"/>
      <c r="V999" s="17"/>
      <c r="X999" s="12"/>
      <c r="Y999" s="10"/>
      <c r="AA999" t="s">
        <v>484</v>
      </c>
      <c r="AB999">
        <v>145</v>
      </c>
    </row>
    <row r="1000" spans="2:41" x14ac:dyDescent="0.25">
      <c r="B1000" s="12"/>
      <c r="C1000" s="10"/>
      <c r="V1000" s="17"/>
      <c r="X1000" s="12"/>
      <c r="Y1000" s="10"/>
      <c r="AA1000" t="s">
        <v>37</v>
      </c>
      <c r="AB1000">
        <v>1771</v>
      </c>
    </row>
    <row r="1001" spans="2:41" x14ac:dyDescent="0.25">
      <c r="B1001" s="15" t="s">
        <v>18</v>
      </c>
      <c r="C1001" s="16">
        <f>SUM(C988:C1000)</f>
        <v>0</v>
      </c>
      <c r="V1001" s="17"/>
      <c r="X1001" s="15" t="s">
        <v>18</v>
      </c>
      <c r="Y1001" s="16">
        <f>SUM(Y988:Y1000)</f>
        <v>0</v>
      </c>
    </row>
    <row r="1002" spans="2:41" x14ac:dyDescent="0.25">
      <c r="D1002" t="s">
        <v>22</v>
      </c>
      <c r="E1002" t="s">
        <v>21</v>
      </c>
      <c r="V1002" s="17"/>
      <c r="Z1002" t="s">
        <v>22</v>
      </c>
      <c r="AA1002" t="s">
        <v>21</v>
      </c>
    </row>
    <row r="1003" spans="2:41" x14ac:dyDescent="0.25">
      <c r="E1003" s="1" t="s">
        <v>19</v>
      </c>
      <c r="V1003" s="17"/>
      <c r="AA1003" s="1" t="s">
        <v>19</v>
      </c>
    </row>
    <row r="1004" spans="2:41" x14ac:dyDescent="0.25">
      <c r="V1004" s="17"/>
    </row>
    <row r="1005" spans="2:41" x14ac:dyDescent="0.25">
      <c r="V1005" s="17"/>
    </row>
    <row r="1006" spans="2:41" x14ac:dyDescent="0.25">
      <c r="V1006" s="17"/>
    </row>
    <row r="1007" spans="2:41" x14ac:dyDescent="0.25">
      <c r="V1007" s="17"/>
    </row>
    <row r="1008" spans="2:41" x14ac:dyDescent="0.25">
      <c r="V1008" s="17"/>
    </row>
    <row r="1009" spans="1:43" x14ac:dyDescent="0.25">
      <c r="V1009" s="17"/>
    </row>
    <row r="1010" spans="1:43" x14ac:dyDescent="0.25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</row>
    <row r="1011" spans="1:43" x14ac:dyDescent="0.25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x14ac:dyDescent="0.25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x14ac:dyDescent="0.25">
      <c r="V1013" s="17"/>
    </row>
    <row r="1014" spans="1:43" x14ac:dyDescent="0.25">
      <c r="H1014" s="225" t="s">
        <v>30</v>
      </c>
      <c r="I1014" s="225"/>
      <c r="J1014" s="225"/>
      <c r="V1014" s="17"/>
      <c r="AA1014" s="225" t="s">
        <v>31</v>
      </c>
      <c r="AB1014" s="225"/>
      <c r="AC1014" s="225"/>
    </row>
    <row r="1015" spans="1:43" x14ac:dyDescent="0.25">
      <c r="H1015" s="225"/>
      <c r="I1015" s="225"/>
      <c r="J1015" s="225"/>
      <c r="V1015" s="17"/>
      <c r="AA1015" s="225"/>
      <c r="AB1015" s="225"/>
      <c r="AC1015" s="225"/>
    </row>
    <row r="1016" spans="1:43" x14ac:dyDescent="0.25">
      <c r="V1016" s="17"/>
    </row>
    <row r="1017" spans="1:43" x14ac:dyDescent="0.25">
      <c r="V1017" s="17"/>
    </row>
    <row r="1018" spans="1:43" ht="23.25" x14ac:dyDescent="0.35">
      <c r="B1018" s="24" t="s">
        <v>72</v>
      </c>
      <c r="V1018" s="17"/>
      <c r="X1018" s="22" t="s">
        <v>72</v>
      </c>
    </row>
    <row r="1019" spans="1:43" ht="23.25" x14ac:dyDescent="0.35">
      <c r="B1019" s="23" t="s">
        <v>130</v>
      </c>
      <c r="C1019" s="20">
        <f>IF(X980="PAGADO",0,Y985)</f>
        <v>0</v>
      </c>
      <c r="E1019" s="226" t="s">
        <v>1781</v>
      </c>
      <c r="F1019" s="226"/>
      <c r="G1019" s="226"/>
      <c r="H1019" s="226"/>
      <c r="V1019" s="17"/>
      <c r="X1019" s="23" t="s">
        <v>383</v>
      </c>
      <c r="Y1019" s="20">
        <f>IF(B1816="PAGADO",0,C1024)</f>
        <v>1070</v>
      </c>
      <c r="AA1019" s="226" t="s">
        <v>20</v>
      </c>
      <c r="AB1019" s="226"/>
      <c r="AC1019" s="226"/>
      <c r="AD1019" s="226"/>
    </row>
    <row r="1020" spans="1:43" x14ac:dyDescent="0.25">
      <c r="B1020" s="1" t="s">
        <v>0</v>
      </c>
      <c r="C1020" s="19">
        <f>H1035</f>
        <v>1070</v>
      </c>
      <c r="E1020" s="2" t="s">
        <v>1</v>
      </c>
      <c r="F1020" s="2" t="s">
        <v>2</v>
      </c>
      <c r="G1020" s="2" t="s">
        <v>3</v>
      </c>
      <c r="H1020" s="2" t="s">
        <v>4</v>
      </c>
      <c r="N1020" s="2" t="s">
        <v>1</v>
      </c>
      <c r="O1020" s="2" t="s">
        <v>5</v>
      </c>
      <c r="P1020" s="2" t="s">
        <v>4</v>
      </c>
      <c r="Q1020" s="2" t="s">
        <v>6</v>
      </c>
      <c r="R1020" s="2" t="s">
        <v>7</v>
      </c>
      <c r="S1020" s="3"/>
      <c r="V1020" s="17"/>
      <c r="X1020" s="1" t="s">
        <v>0</v>
      </c>
      <c r="Y1020" s="19">
        <f>AD1035</f>
        <v>0</v>
      </c>
      <c r="AA1020" s="2" t="s">
        <v>1</v>
      </c>
      <c r="AB1020" s="2" t="s">
        <v>2</v>
      </c>
      <c r="AC1020" s="2" t="s">
        <v>3</v>
      </c>
      <c r="AD1020" s="2" t="s">
        <v>4</v>
      </c>
      <c r="AJ1020" s="2" t="s">
        <v>1</v>
      </c>
      <c r="AK1020" s="2" t="s">
        <v>5</v>
      </c>
      <c r="AL1020" s="2" t="s">
        <v>4</v>
      </c>
      <c r="AM1020" s="2" t="s">
        <v>6</v>
      </c>
      <c r="AN1020" s="2" t="s">
        <v>7</v>
      </c>
      <c r="AO1020" s="3"/>
    </row>
    <row r="1021" spans="1:43" x14ac:dyDescent="0.25">
      <c r="C1021" s="20"/>
      <c r="E1021" s="4">
        <v>45260</v>
      </c>
      <c r="F1021" s="3" t="s">
        <v>397</v>
      </c>
      <c r="G1021" s="3" t="s">
        <v>203</v>
      </c>
      <c r="H1021" s="5">
        <v>550</v>
      </c>
      <c r="N1021" s="3"/>
      <c r="O1021" s="3"/>
      <c r="P1021" s="3"/>
      <c r="Q1021" s="3"/>
      <c r="R1021" s="18"/>
      <c r="S1021" s="3"/>
      <c r="V1021" s="17"/>
      <c r="Y1021" s="2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x14ac:dyDescent="0.25">
      <c r="B1022" s="1" t="s">
        <v>24</v>
      </c>
      <c r="C1022" s="19">
        <f>IF(C1019&gt;0,C1019+C1020,C1020)</f>
        <v>1070</v>
      </c>
      <c r="E1022" s="4">
        <v>45256</v>
      </c>
      <c r="F1022" s="3" t="s">
        <v>1237</v>
      </c>
      <c r="G1022" s="3" t="s">
        <v>1784</v>
      </c>
      <c r="H1022" s="5">
        <v>520</v>
      </c>
      <c r="N1022" s="3"/>
      <c r="O1022" s="3"/>
      <c r="P1022" s="3"/>
      <c r="Q1022" s="3"/>
      <c r="R1022" s="18"/>
      <c r="S1022" s="3"/>
      <c r="V1022" s="17"/>
      <c r="X1022" s="1" t="s">
        <v>24</v>
      </c>
      <c r="Y1022" s="19">
        <f>IF(Y1019&gt;0,Y1019+Y1020,Y1020)</f>
        <v>1070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x14ac:dyDescent="0.25">
      <c r="B1023" s="1" t="s">
        <v>9</v>
      </c>
      <c r="C1023" s="20">
        <f>C1044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9</v>
      </c>
      <c r="Y1023" s="20">
        <f>Y1044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 x14ac:dyDescent="0.25">
      <c r="B1024" s="6" t="s">
        <v>26</v>
      </c>
      <c r="C1024" s="21">
        <f>C1022-C1023</f>
        <v>1070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6" t="s">
        <v>27</v>
      </c>
      <c r="Y1024" s="21">
        <f>Y1022-Y1023</f>
        <v>1070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ht="23.25" x14ac:dyDescent="0.35">
      <c r="B1025" s="6"/>
      <c r="C1025" s="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228" t="str">
        <f>IF(Y1024&lt;0,"NO PAGAR","COBRAR'")</f>
        <v>COBRAR'</v>
      </c>
      <c r="Y1025" s="228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 x14ac:dyDescent="0.35">
      <c r="B1026" s="228" t="str">
        <f>IF(C1024&lt;0,"NO PAGAR","COBRAR'")</f>
        <v>COBRAR'</v>
      </c>
      <c r="C1026" s="228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/>
      <c r="Y1026" s="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219" t="s">
        <v>9</v>
      </c>
      <c r="C1027" s="22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219" t="s">
        <v>9</v>
      </c>
      <c r="Y1027" s="22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9" t="str">
        <f>IF(Y985&lt;0,"SALDO ADELANTADO","SALDO A FAVOR '")</f>
        <v>SALDO A FAVOR '</v>
      </c>
      <c r="C1028" s="10" t="b">
        <f>IF(Y985&lt;=0,Y985*-1)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IF(C1024&lt;0,"SALDO ADELANTADO","SALDO A FAVOR'")</f>
        <v>SALDO A FAVOR'</v>
      </c>
      <c r="Y1028" s="10" t="b">
        <f>IF(C1024&lt;=0,C1024*-1)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10</v>
      </c>
      <c r="C1029" s="10">
        <f>R1037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AN1037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16</v>
      </c>
      <c r="C1035" s="10"/>
      <c r="E1035" s="221" t="s">
        <v>7</v>
      </c>
      <c r="F1035" s="222"/>
      <c r="G1035" s="223"/>
      <c r="H1035" s="5">
        <f>SUM(H1021:H1034)</f>
        <v>1070</v>
      </c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221" t="s">
        <v>7</v>
      </c>
      <c r="AB1035" s="222"/>
      <c r="AC1035" s="223"/>
      <c r="AD1035" s="5">
        <f>SUM(AD1021:AD1034)</f>
        <v>0</v>
      </c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17</v>
      </c>
      <c r="C1036" s="10"/>
      <c r="E1036" s="13"/>
      <c r="F1036" s="13"/>
      <c r="G1036" s="13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3"/>
      <c r="AB1036" s="13"/>
      <c r="AC1036" s="13"/>
      <c r="AJ1036" s="3"/>
      <c r="AK1036" s="3"/>
      <c r="AL1036" s="3"/>
      <c r="AM1036" s="3"/>
      <c r="AN1036" s="18"/>
      <c r="AO1036" s="3"/>
    </row>
    <row r="1037" spans="2:41" x14ac:dyDescent="0.25">
      <c r="B1037" s="12"/>
      <c r="C1037" s="10"/>
      <c r="N1037" s="221" t="s">
        <v>7</v>
      </c>
      <c r="O1037" s="222"/>
      <c r="P1037" s="222"/>
      <c r="Q1037" s="223"/>
      <c r="R1037" s="18">
        <f>SUM(R1021:R1036)</f>
        <v>0</v>
      </c>
      <c r="S1037" s="3"/>
      <c r="V1037" s="17"/>
      <c r="X1037" s="12"/>
      <c r="Y1037" s="10"/>
      <c r="AJ1037" s="221" t="s">
        <v>7</v>
      </c>
      <c r="AK1037" s="222"/>
      <c r="AL1037" s="222"/>
      <c r="AM1037" s="223"/>
      <c r="AN1037" s="18">
        <f>SUM(AN1021:AN1036)</f>
        <v>0</v>
      </c>
      <c r="AO1037" s="3"/>
    </row>
    <row r="1038" spans="2:41" x14ac:dyDescent="0.25">
      <c r="B1038" s="12"/>
      <c r="C1038" s="10"/>
      <c r="F1038" t="s">
        <v>484</v>
      </c>
      <c r="G1038">
        <v>144</v>
      </c>
      <c r="V1038" s="17"/>
      <c r="X1038" s="12"/>
      <c r="Y1038" s="10"/>
    </row>
    <row r="1039" spans="2:41" x14ac:dyDescent="0.25">
      <c r="B1039" s="12"/>
      <c r="C1039" s="10"/>
      <c r="F1039" t="s">
        <v>37</v>
      </c>
      <c r="G1039">
        <v>42</v>
      </c>
      <c r="V1039" s="17"/>
      <c r="X1039" s="12"/>
      <c r="Y1039" s="10"/>
    </row>
    <row r="1040" spans="2:41" x14ac:dyDescent="0.25">
      <c r="B1040" s="12"/>
      <c r="C1040" s="10"/>
      <c r="E1040" s="14"/>
      <c r="V1040" s="17"/>
      <c r="X1040" s="12"/>
      <c r="Y1040" s="10"/>
      <c r="AA1040" s="14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1"/>
      <c r="C1043" s="10"/>
      <c r="F1043" t="s">
        <v>22</v>
      </c>
      <c r="G1043" t="s">
        <v>21</v>
      </c>
      <c r="V1043" s="17"/>
      <c r="X1043" s="11"/>
      <c r="Y1043" s="10"/>
    </row>
    <row r="1044" spans="2:27" x14ac:dyDescent="0.25">
      <c r="B1044" s="15" t="s">
        <v>18</v>
      </c>
      <c r="C1044" s="16">
        <f>SUM(C1028:C1043)</f>
        <v>0</v>
      </c>
      <c r="G1044" s="1" t="s">
        <v>19</v>
      </c>
      <c r="V1044" s="17"/>
      <c r="X1044" s="15" t="s">
        <v>18</v>
      </c>
      <c r="Y1044" s="16">
        <f>SUM(Y1028:Y1043)</f>
        <v>0</v>
      </c>
      <c r="Z1044" t="s">
        <v>22</v>
      </c>
      <c r="AA1044" t="s">
        <v>21</v>
      </c>
    </row>
    <row r="1045" spans="2:27" x14ac:dyDescent="0.25">
      <c r="E1045" s="1"/>
      <c r="V1045" s="17"/>
      <c r="AA1045" s="1" t="s">
        <v>19</v>
      </c>
    </row>
    <row r="1046" spans="2:27" x14ac:dyDescent="0.25">
      <c r="V1046" s="17"/>
    </row>
    <row r="1047" spans="2:27" x14ac:dyDescent="0.25">
      <c r="V1047" s="17"/>
    </row>
    <row r="1048" spans="2:27" x14ac:dyDescent="0.25">
      <c r="V1048" s="17"/>
    </row>
    <row r="1049" spans="2:27" x14ac:dyDescent="0.25">
      <c r="V1049" s="17"/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</sheetData>
  <mergeCells count="288">
    <mergeCell ref="E1035:G1035"/>
    <mergeCell ref="AA1035:AC1035"/>
    <mergeCell ref="N1037:Q1037"/>
    <mergeCell ref="AJ1037:AM1037"/>
    <mergeCell ref="E1019:H1019"/>
    <mergeCell ref="AA1019:AD1019"/>
    <mergeCell ref="X1025:Y1025"/>
    <mergeCell ref="B1026:C1026"/>
    <mergeCell ref="B1027:C1027"/>
    <mergeCell ref="X1027:Y1027"/>
    <mergeCell ref="E996:G996"/>
    <mergeCell ref="AA996:AC996"/>
    <mergeCell ref="N998:Q998"/>
    <mergeCell ref="AJ998:AM998"/>
    <mergeCell ref="H1014:J1015"/>
    <mergeCell ref="AA1014:AC1015"/>
    <mergeCell ref="E980:H980"/>
    <mergeCell ref="AA980:AD980"/>
    <mergeCell ref="B986:C986"/>
    <mergeCell ref="X986:Y986"/>
    <mergeCell ref="B987:C987"/>
    <mergeCell ref="X987:Y987"/>
    <mergeCell ref="E950:G950"/>
    <mergeCell ref="AA950:AC950"/>
    <mergeCell ref="N952:Q952"/>
    <mergeCell ref="AJ952:AM952"/>
    <mergeCell ref="AC976:AE978"/>
    <mergeCell ref="E934:H934"/>
    <mergeCell ref="AA934:AD934"/>
    <mergeCell ref="X940:Y940"/>
    <mergeCell ref="G977:I978"/>
    <mergeCell ref="B941:C941"/>
    <mergeCell ref="B942:C942"/>
    <mergeCell ref="X942:Y942"/>
    <mergeCell ref="E905:G905"/>
    <mergeCell ref="AA905:AC905"/>
    <mergeCell ref="N907:Q907"/>
    <mergeCell ref="AJ907:AM907"/>
    <mergeCell ref="H929:J930"/>
    <mergeCell ref="AA929:AC930"/>
    <mergeCell ref="E889:H889"/>
    <mergeCell ref="AA889:AD889"/>
    <mergeCell ref="B895:C895"/>
    <mergeCell ref="X895:Y895"/>
    <mergeCell ref="B896:C896"/>
    <mergeCell ref="X896:Y896"/>
    <mergeCell ref="E862:G862"/>
    <mergeCell ref="AA862:AC862"/>
    <mergeCell ref="N864:Q864"/>
    <mergeCell ref="AJ864:AM864"/>
    <mergeCell ref="AC885:AE887"/>
    <mergeCell ref="E846:H846"/>
    <mergeCell ref="AA846:AD846"/>
    <mergeCell ref="X852:Y852"/>
    <mergeCell ref="B853:C853"/>
    <mergeCell ref="B854:C854"/>
    <mergeCell ref="X854:Y854"/>
    <mergeCell ref="F886:H887"/>
    <mergeCell ref="E822:G822"/>
    <mergeCell ref="AA822:AC822"/>
    <mergeCell ref="N824:Q824"/>
    <mergeCell ref="AJ824:AM824"/>
    <mergeCell ref="H843:J844"/>
    <mergeCell ref="AA843:AC844"/>
    <mergeCell ref="E806:H806"/>
    <mergeCell ref="AA806:AD806"/>
    <mergeCell ref="B812:C812"/>
    <mergeCell ref="X812:Y812"/>
    <mergeCell ref="B813:C813"/>
    <mergeCell ref="X813:Y813"/>
    <mergeCell ref="E779:G779"/>
    <mergeCell ref="AA779:AC779"/>
    <mergeCell ref="N781:Q781"/>
    <mergeCell ref="AJ781:AM781"/>
    <mergeCell ref="AC802:AE804"/>
    <mergeCell ref="E763:H763"/>
    <mergeCell ref="AA763:AD763"/>
    <mergeCell ref="X769:Y769"/>
    <mergeCell ref="G802:H804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7"/>
  <sheetViews>
    <sheetView topLeftCell="A1047" zoomScaleNormal="100" workbookViewId="0">
      <selection activeCell="X866" sqref="X866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5" t="s">
        <v>28</v>
      </c>
      <c r="I3" s="225"/>
      <c r="J3" s="225"/>
      <c r="V3" s="17"/>
      <c r="AC3" s="224"/>
      <c r="AD3" s="224"/>
      <c r="AE3" s="224"/>
    </row>
    <row r="4" spans="2:41" x14ac:dyDescent="0.25">
      <c r="H4" s="225"/>
      <c r="I4" s="225"/>
      <c r="J4" s="225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6" t="s">
        <v>20</v>
      </c>
      <c r="F8" s="226"/>
      <c r="G8" s="226"/>
      <c r="H8" s="226"/>
      <c r="V8" s="17"/>
      <c r="X8" s="23" t="s">
        <v>82</v>
      </c>
      <c r="Y8" s="20">
        <f>IF(B8="PAGADO",0,C13)</f>
        <v>0</v>
      </c>
      <c r="AA8" s="226" t="s">
        <v>62</v>
      </c>
      <c r="AB8" s="226"/>
      <c r="AC8" s="226"/>
      <c r="AD8" s="226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COBRAR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COBRAR</v>
      </c>
      <c r="Y14" s="227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1" t="s">
        <v>7</v>
      </c>
      <c r="AB24" s="222"/>
      <c r="AC24" s="223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0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5" t="s">
        <v>30</v>
      </c>
      <c r="I48" s="225"/>
      <c r="J48" s="225"/>
      <c r="V48" s="17"/>
      <c r="AA48" s="225" t="s">
        <v>31</v>
      </c>
      <c r="AB48" s="225"/>
      <c r="AC48" s="225"/>
    </row>
    <row r="49" spans="2:41" x14ac:dyDescent="0.25">
      <c r="H49" s="225"/>
      <c r="I49" s="225"/>
      <c r="J49" s="225"/>
      <c r="V49" s="17"/>
      <c r="AA49" s="225"/>
      <c r="AB49" s="225"/>
      <c r="AC49" s="22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226" t="s">
        <v>206</v>
      </c>
      <c r="F53" s="226"/>
      <c r="G53" s="226"/>
      <c r="H53" s="226"/>
      <c r="V53" s="17"/>
      <c r="X53" s="23" t="s">
        <v>32</v>
      </c>
      <c r="Y53" s="20">
        <f>IF(B53="PAGADO",0,C58)</f>
        <v>0</v>
      </c>
      <c r="AA53" s="226" t="s">
        <v>20</v>
      </c>
      <c r="AB53" s="226"/>
      <c r="AC53" s="226"/>
      <c r="AD53" s="226"/>
    </row>
    <row r="54" spans="2:41" x14ac:dyDescent="0.25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8" t="str">
        <f>IF(Y58&lt;0,"NO PAGAR","COBRAR'")</f>
        <v>COBRAR'</v>
      </c>
      <c r="Y59" s="22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8" t="str">
        <f>IF(C58&lt;0,"NO PAGAR","COBRAR'")</f>
        <v>COBRAR'</v>
      </c>
      <c r="C60" s="22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1" t="s">
        <v>7</v>
      </c>
      <c r="F69" s="222"/>
      <c r="G69" s="223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4" t="s">
        <v>29</v>
      </c>
      <c r="AD100" s="224"/>
      <c r="AE100" s="224"/>
    </row>
    <row r="101" spans="2:41" x14ac:dyDescent="0.25">
      <c r="H101" s="225" t="s">
        <v>28</v>
      </c>
      <c r="I101" s="225"/>
      <c r="J101" s="225"/>
      <c r="V101" s="17"/>
      <c r="AC101" s="224"/>
      <c r="AD101" s="224"/>
      <c r="AE101" s="224"/>
    </row>
    <row r="102" spans="2:41" x14ac:dyDescent="0.25">
      <c r="H102" s="225"/>
      <c r="I102" s="225"/>
      <c r="J102" s="225"/>
      <c r="V102" s="17"/>
      <c r="AC102" s="224"/>
      <c r="AD102" s="224"/>
      <c r="AE102" s="22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6"/>
      <c r="F106" s="226"/>
      <c r="G106" s="226"/>
      <c r="H106" s="226"/>
      <c r="V106" s="17"/>
      <c r="X106" s="23" t="s">
        <v>32</v>
      </c>
      <c r="Y106" s="20">
        <f>IF(B106="PAGADO",0,C111)</f>
        <v>0</v>
      </c>
      <c r="AA106" s="226" t="s">
        <v>20</v>
      </c>
      <c r="AB106" s="226"/>
      <c r="AC106" s="226"/>
      <c r="AD106" s="226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7" t="str">
        <f>IF(C111&lt;0,"NO PAGAR","COBRAR")</f>
        <v>COBRAR</v>
      </c>
      <c r="C112" s="22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7" t="str">
        <f>IF(Y111&lt;0,"NO PAGAR","COBRAR")</f>
        <v>COBRAR</v>
      </c>
      <c r="Y112" s="22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9" t="s">
        <v>9</v>
      </c>
      <c r="C113" s="22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9" t="s">
        <v>9</v>
      </c>
      <c r="Y113" s="22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1" t="s">
        <v>7</v>
      </c>
      <c r="F122" s="222"/>
      <c r="G122" s="22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1" t="s">
        <v>7</v>
      </c>
      <c r="AB122" s="222"/>
      <c r="AC122" s="22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1" t="s">
        <v>7</v>
      </c>
      <c r="O124" s="222"/>
      <c r="P124" s="222"/>
      <c r="Q124" s="223"/>
      <c r="R124" s="18">
        <f>SUM(R108:R123)</f>
        <v>0</v>
      </c>
      <c r="S124" s="3"/>
      <c r="V124" s="17"/>
      <c r="X124" s="12"/>
      <c r="Y124" s="10"/>
      <c r="AJ124" s="221" t="s">
        <v>7</v>
      </c>
      <c r="AK124" s="222"/>
      <c r="AL124" s="222"/>
      <c r="AM124" s="22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5" t="s">
        <v>30</v>
      </c>
      <c r="I146" s="225"/>
      <c r="J146" s="225"/>
      <c r="V146" s="17"/>
      <c r="AA146" s="225" t="s">
        <v>31</v>
      </c>
      <c r="AB146" s="225"/>
      <c r="AC146" s="225"/>
    </row>
    <row r="147" spans="2:41" x14ac:dyDescent="0.25">
      <c r="H147" s="225"/>
      <c r="I147" s="225"/>
      <c r="J147" s="225"/>
      <c r="V147" s="17"/>
      <c r="AA147" s="225"/>
      <c r="AB147" s="225"/>
      <c r="AC147" s="225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IF(X106="PAGADO",0,C111)</f>
        <v>0</v>
      </c>
      <c r="E151" s="226" t="s">
        <v>342</v>
      </c>
      <c r="F151" s="226"/>
      <c r="G151" s="226"/>
      <c r="H151" s="226"/>
      <c r="V151" s="17"/>
      <c r="X151" s="23" t="s">
        <v>32</v>
      </c>
      <c r="Y151" s="20">
        <f>IF(B151="PAGADO",0,C156)</f>
        <v>0</v>
      </c>
      <c r="AA151" s="226" t="s">
        <v>20</v>
      </c>
      <c r="AB151" s="226"/>
      <c r="AC151" s="226"/>
      <c r="AD151" s="226"/>
    </row>
    <row r="152" spans="2:41" x14ac:dyDescent="0.25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28" t="str">
        <f>IF(Y156&lt;0,"NO PAGAR","COBRAR'")</f>
        <v>COBRAR'</v>
      </c>
      <c r="Y157" s="22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8" t="str">
        <f>IF(C156&lt;0,"NO PAGAR","COBRAR'")</f>
        <v>COBRAR'</v>
      </c>
      <c r="C158" s="228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9" t="s">
        <v>9</v>
      </c>
      <c r="C159" s="220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219" t="s">
        <v>9</v>
      </c>
      <c r="Y159" s="22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1" t="s">
        <v>7</v>
      </c>
      <c r="F167" s="222"/>
      <c r="G167" s="223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1" t="s">
        <v>7</v>
      </c>
      <c r="AB167" s="222"/>
      <c r="AC167" s="22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1" t="s">
        <v>7</v>
      </c>
      <c r="O169" s="222"/>
      <c r="P169" s="222"/>
      <c r="Q169" s="223"/>
      <c r="R169" s="18">
        <f>SUM(R153:R168)</f>
        <v>0</v>
      </c>
      <c r="S169" s="3"/>
      <c r="V169" s="17"/>
      <c r="X169" s="12"/>
      <c r="Y169" s="10"/>
      <c r="AJ169" s="221" t="s">
        <v>7</v>
      </c>
      <c r="AK169" s="222"/>
      <c r="AL169" s="222"/>
      <c r="AM169" s="223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4" t="s">
        <v>29</v>
      </c>
      <c r="AD185" s="224"/>
      <c r="AE185" s="224"/>
    </row>
    <row r="186" spans="2:41" x14ac:dyDescent="0.25">
      <c r="H186" s="225" t="s">
        <v>28</v>
      </c>
      <c r="I186" s="225"/>
      <c r="J186" s="225"/>
      <c r="V186" s="17"/>
      <c r="AC186" s="224"/>
      <c r="AD186" s="224"/>
      <c r="AE186" s="224"/>
    </row>
    <row r="187" spans="2:41" x14ac:dyDescent="0.25">
      <c r="H187" s="225"/>
      <c r="I187" s="225"/>
      <c r="J187" s="225"/>
      <c r="V187" s="17"/>
      <c r="AC187" s="224"/>
      <c r="AD187" s="224"/>
      <c r="AE187" s="224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156</v>
      </c>
      <c r="C191" s="20">
        <f>IF(X151="PAGADO",0,Y156)</f>
        <v>0</v>
      </c>
      <c r="E191" s="226" t="s">
        <v>308</v>
      </c>
      <c r="F191" s="226"/>
      <c r="G191" s="226"/>
      <c r="H191" s="226"/>
      <c r="V191" s="17"/>
      <c r="X191" s="23" t="s">
        <v>32</v>
      </c>
      <c r="Y191" s="20">
        <f>IF(B191="PAGADO",0,C196)</f>
        <v>0</v>
      </c>
      <c r="AA191" s="226" t="s">
        <v>20</v>
      </c>
      <c r="AB191" s="226"/>
      <c r="AC191" s="226"/>
      <c r="AD191" s="226"/>
    </row>
    <row r="192" spans="2:41" x14ac:dyDescent="0.25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7" t="str">
        <f>IF(C196&lt;0,"NO PAGAR","COBRAR")</f>
        <v>COBRAR</v>
      </c>
      <c r="C197" s="227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27" t="str">
        <f>IF(Y196&lt;0,"NO PAGAR","COBRAR")</f>
        <v>COBRAR</v>
      </c>
      <c r="Y197" s="22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19" t="s">
        <v>9</v>
      </c>
      <c r="C198" s="22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9" t="s">
        <v>9</v>
      </c>
      <c r="Y198" s="22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21" t="s">
        <v>7</v>
      </c>
      <c r="F207" s="222"/>
      <c r="G207" s="223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21" t="s">
        <v>7</v>
      </c>
      <c r="AB207" s="222"/>
      <c r="AC207" s="223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21" t="s">
        <v>7</v>
      </c>
      <c r="O209" s="222"/>
      <c r="P209" s="222"/>
      <c r="Q209" s="223"/>
      <c r="R209" s="18">
        <f>SUM(R193:R208)</f>
        <v>0</v>
      </c>
      <c r="S209" s="3"/>
      <c r="V209" s="17"/>
      <c r="X209" s="12"/>
      <c r="Y209" s="10"/>
      <c r="AJ209" s="221" t="s">
        <v>7</v>
      </c>
      <c r="AK209" s="222"/>
      <c r="AL209" s="222"/>
      <c r="AM209" s="223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25" t="s">
        <v>30</v>
      </c>
      <c r="I231" s="225"/>
      <c r="J231" s="225"/>
      <c r="V231" s="17"/>
      <c r="AA231" s="225" t="s">
        <v>31</v>
      </c>
      <c r="AB231" s="225"/>
      <c r="AC231" s="225"/>
    </row>
    <row r="232" spans="1:43" x14ac:dyDescent="0.25">
      <c r="H232" s="225"/>
      <c r="I232" s="225"/>
      <c r="J232" s="225"/>
      <c r="V232" s="17"/>
      <c r="AA232" s="225"/>
      <c r="AB232" s="225"/>
      <c r="AC232" s="225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226" t="s">
        <v>20</v>
      </c>
      <c r="F236" s="226"/>
      <c r="G236" s="226"/>
      <c r="H236" s="226"/>
      <c r="V236" s="17"/>
      <c r="X236" s="23" t="s">
        <v>82</v>
      </c>
      <c r="Y236" s="20">
        <f>IF(B1005="PAGADO",0,C241)</f>
        <v>0</v>
      </c>
      <c r="AA236" s="226" t="s">
        <v>253</v>
      </c>
      <c r="AB236" s="226"/>
      <c r="AC236" s="226"/>
      <c r="AD236" s="226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8" t="str">
        <f>IF(Y241&lt;0,"NO PAGAR","COBRAR'")</f>
        <v>COBRAR'</v>
      </c>
      <c r="Y242" s="228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 x14ac:dyDescent="0.35">
      <c r="B243" s="228" t="str">
        <f>IF(C241&lt;0,"NO PAGAR","COBRAR'")</f>
        <v>COBRAR'</v>
      </c>
      <c r="C243" s="22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 x14ac:dyDescent="0.25">
      <c r="B244" s="219" t="s">
        <v>9</v>
      </c>
      <c r="C244" s="22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9" t="s">
        <v>9</v>
      </c>
      <c r="Y244" s="220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21" t="s">
        <v>7</v>
      </c>
      <c r="F252" s="222"/>
      <c r="G252" s="223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21" t="s">
        <v>7</v>
      </c>
      <c r="AB252" s="222"/>
      <c r="AC252" s="223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21" t="s">
        <v>7</v>
      </c>
      <c r="O254" s="222"/>
      <c r="P254" s="222"/>
      <c r="Q254" s="223"/>
      <c r="R254" s="18">
        <f>SUM(R238:R253)</f>
        <v>0</v>
      </c>
      <c r="S254" s="3"/>
      <c r="V254" s="17"/>
      <c r="X254" s="12"/>
      <c r="Y254" s="10"/>
      <c r="AJ254" s="221" t="s">
        <v>7</v>
      </c>
      <c r="AK254" s="222"/>
      <c r="AL254" s="222"/>
      <c r="AM254" s="223"/>
      <c r="AN254" s="18">
        <f>SUM(AN238:AN253)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E257" s="14"/>
      <c r="V257" s="17"/>
      <c r="X257" s="12"/>
      <c r="Y257" s="10"/>
      <c r="AA257" s="14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4" t="s">
        <v>29</v>
      </c>
      <c r="AD277" s="224"/>
      <c r="AE277" s="224"/>
    </row>
    <row r="278" spans="2:41" x14ac:dyDescent="0.25">
      <c r="H278" s="225" t="s">
        <v>28</v>
      </c>
      <c r="I278" s="225"/>
      <c r="J278" s="225"/>
      <c r="V278" s="17"/>
      <c r="AC278" s="224"/>
      <c r="AD278" s="224"/>
      <c r="AE278" s="224"/>
    </row>
    <row r="279" spans="2:41" x14ac:dyDescent="0.25">
      <c r="H279" s="225"/>
      <c r="I279" s="225"/>
      <c r="J279" s="225"/>
      <c r="V279" s="17"/>
      <c r="AC279" s="224"/>
      <c r="AD279" s="224"/>
      <c r="AE279" s="224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32</v>
      </c>
      <c r="C283" s="20">
        <f>IF(X236="PAGADO",0,Y241)</f>
        <v>0</v>
      </c>
      <c r="E283" s="226" t="s">
        <v>20</v>
      </c>
      <c r="F283" s="226"/>
      <c r="G283" s="226"/>
      <c r="H283" s="226"/>
      <c r="V283" s="17"/>
      <c r="X283" s="23" t="s">
        <v>32</v>
      </c>
      <c r="Y283" s="20">
        <f>IF(B283="PAGADO",0,C288)</f>
        <v>0</v>
      </c>
      <c r="AA283" s="226" t="s">
        <v>20</v>
      </c>
      <c r="AB283" s="226"/>
      <c r="AC283" s="226"/>
      <c r="AD283" s="226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7" t="str">
        <f>IF(C288&lt;0,"NO PAGAR","COBRAR")</f>
        <v>COBRAR</v>
      </c>
      <c r="C289" s="227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7" t="str">
        <f>IF(Y288&lt;0,"NO PAGAR","COBRAR")</f>
        <v>COBRAR</v>
      </c>
      <c r="Y289" s="22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19" t="s">
        <v>9</v>
      </c>
      <c r="C290" s="22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9" t="s">
        <v>9</v>
      </c>
      <c r="Y290" s="22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21" t="s">
        <v>7</v>
      </c>
      <c r="F299" s="222"/>
      <c r="G299" s="223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21" t="s">
        <v>7</v>
      </c>
      <c r="AB299" s="222"/>
      <c r="AC299" s="223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21" t="s">
        <v>7</v>
      </c>
      <c r="O301" s="222"/>
      <c r="P301" s="222"/>
      <c r="Q301" s="223"/>
      <c r="R301" s="18">
        <f>SUM(R285:R300)</f>
        <v>0</v>
      </c>
      <c r="S301" s="3"/>
      <c r="V301" s="17"/>
      <c r="X301" s="12"/>
      <c r="Y301" s="10"/>
      <c r="AJ301" s="221" t="s">
        <v>7</v>
      </c>
      <c r="AK301" s="222"/>
      <c r="AL301" s="222"/>
      <c r="AM301" s="223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25" t="s">
        <v>30</v>
      </c>
      <c r="I323" s="225"/>
      <c r="J323" s="225"/>
      <c r="V323" s="17"/>
      <c r="AA323" s="225" t="s">
        <v>31</v>
      </c>
      <c r="AB323" s="225"/>
      <c r="AC323" s="225"/>
    </row>
    <row r="324" spans="1:43" x14ac:dyDescent="0.25">
      <c r="H324" s="225"/>
      <c r="I324" s="225"/>
      <c r="J324" s="225"/>
      <c r="V324" s="17"/>
      <c r="AA324" s="225"/>
      <c r="AB324" s="225"/>
      <c r="AC324" s="225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IF(X283="PAGADO",0,C288)</f>
        <v>0</v>
      </c>
      <c r="E328" s="226" t="s">
        <v>20</v>
      </c>
      <c r="F328" s="226"/>
      <c r="G328" s="226"/>
      <c r="H328" s="226"/>
      <c r="V328" s="17"/>
      <c r="X328" s="23" t="s">
        <v>82</v>
      </c>
      <c r="Y328" s="20">
        <f>IF(B1097="PAGADO",0,C333)</f>
        <v>0</v>
      </c>
      <c r="AA328" s="226" t="s">
        <v>697</v>
      </c>
      <c r="AB328" s="226"/>
      <c r="AC328" s="226"/>
      <c r="AD328" s="226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8" t="str">
        <f>IF(Y333&lt;0,"NO PAGAR","COBRAR'")</f>
        <v>COBRAR'</v>
      </c>
      <c r="Y334" s="228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 x14ac:dyDescent="0.35">
      <c r="B335" s="228" t="str">
        <f>IF(C333&lt;0,"NO PAGAR","COBRAR'")</f>
        <v>COBRAR'</v>
      </c>
      <c r="C335" s="228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 x14ac:dyDescent="0.25">
      <c r="B336" s="219" t="s">
        <v>9</v>
      </c>
      <c r="C336" s="22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9" t="s">
        <v>9</v>
      </c>
      <c r="Y336" s="220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16</v>
      </c>
      <c r="C344" s="10"/>
      <c r="E344" s="221" t="s">
        <v>7</v>
      </c>
      <c r="F344" s="222"/>
      <c r="G344" s="223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21" t="s">
        <v>7</v>
      </c>
      <c r="AB344" s="222"/>
      <c r="AC344" s="223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21" t="s">
        <v>7</v>
      </c>
      <c r="O346" s="222"/>
      <c r="P346" s="222"/>
      <c r="Q346" s="223"/>
      <c r="R346" s="18">
        <f>SUM(R330:R345)</f>
        <v>0</v>
      </c>
      <c r="S346" s="3"/>
      <c r="V346" s="17"/>
      <c r="X346" s="12"/>
      <c r="Y346" s="10"/>
      <c r="AJ346" s="221" t="s">
        <v>7</v>
      </c>
      <c r="AK346" s="222"/>
      <c r="AL346" s="222"/>
      <c r="AM346" s="223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1"/>
      <c r="C348" s="10"/>
      <c r="V348" s="17"/>
      <c r="X348" s="11"/>
      <c r="Y348" s="10"/>
    </row>
    <row r="349" spans="2:41" x14ac:dyDescent="0.25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 x14ac:dyDescent="0.25">
      <c r="E350" s="1" t="s">
        <v>19</v>
      </c>
      <c r="V350" s="17"/>
      <c r="AA350" s="1" t="s">
        <v>19</v>
      </c>
    </row>
    <row r="351" spans="2:41" x14ac:dyDescent="0.25">
      <c r="V351" s="17"/>
    </row>
    <row r="352" spans="2:41" x14ac:dyDescent="0.25">
      <c r="V352" s="17"/>
    </row>
    <row r="353" spans="2:31" x14ac:dyDescent="0.25">
      <c r="V353" s="17"/>
    </row>
    <row r="354" spans="2:31" x14ac:dyDescent="0.25">
      <c r="V354" s="17"/>
    </row>
    <row r="355" spans="2:31" x14ac:dyDescent="0.25">
      <c r="V355" s="17"/>
    </row>
    <row r="356" spans="2:31" x14ac:dyDescent="0.25">
      <c r="V356" s="17"/>
    </row>
    <row r="357" spans="2:31" x14ac:dyDescent="0.25">
      <c r="V357" s="17"/>
    </row>
    <row r="358" spans="2:31" x14ac:dyDescent="0.25">
      <c r="V358" s="17"/>
    </row>
    <row r="359" spans="2:31" x14ac:dyDescent="0.25">
      <c r="V359" s="17"/>
    </row>
    <row r="360" spans="2:31" x14ac:dyDescent="0.25">
      <c r="V360" s="17"/>
    </row>
    <row r="361" spans="2:31" x14ac:dyDescent="0.25">
      <c r="V361" s="17"/>
    </row>
    <row r="362" spans="2:31" x14ac:dyDescent="0.25">
      <c r="V362" s="17"/>
    </row>
    <row r="363" spans="2:31" x14ac:dyDescent="0.25">
      <c r="V363" s="17"/>
      <c r="AC363" s="224" t="s">
        <v>29</v>
      </c>
      <c r="AD363" s="224"/>
      <c r="AE363" s="224"/>
    </row>
    <row r="364" spans="2:31" x14ac:dyDescent="0.25">
      <c r="H364" s="225" t="s">
        <v>28</v>
      </c>
      <c r="I364" s="225"/>
      <c r="J364" s="225"/>
      <c r="V364" s="17"/>
      <c r="AC364" s="224"/>
      <c r="AD364" s="224"/>
      <c r="AE364" s="224"/>
    </row>
    <row r="365" spans="2:31" x14ac:dyDescent="0.25">
      <c r="H365" s="225"/>
      <c r="I365" s="225"/>
      <c r="J365" s="225"/>
      <c r="V365" s="17"/>
      <c r="AC365" s="224"/>
      <c r="AD365" s="224"/>
      <c r="AE365" s="224"/>
    </row>
    <row r="366" spans="2:31" x14ac:dyDescent="0.25">
      <c r="V366" s="17"/>
    </row>
    <row r="367" spans="2:31" x14ac:dyDescent="0.25">
      <c r="V367" s="17"/>
    </row>
    <row r="368" spans="2:31" ht="23.25" x14ac:dyDescent="0.35">
      <c r="B368" s="22" t="s">
        <v>64</v>
      </c>
      <c r="V368" s="17"/>
      <c r="X368" s="22" t="s">
        <v>64</v>
      </c>
    </row>
    <row r="369" spans="2:41" ht="23.25" x14ac:dyDescent="0.35">
      <c r="B369" s="23" t="s">
        <v>32</v>
      </c>
      <c r="C369" s="20">
        <f>IF(X328="PAGADO",0,Y333)</f>
        <v>0</v>
      </c>
      <c r="E369" s="226" t="s">
        <v>20</v>
      </c>
      <c r="F369" s="226"/>
      <c r="G369" s="226"/>
      <c r="H369" s="226"/>
      <c r="V369" s="17"/>
      <c r="X369" s="23" t="s">
        <v>32</v>
      </c>
      <c r="Y369" s="20">
        <f>IF(B369="PAGADO",0,C374)</f>
        <v>0</v>
      </c>
      <c r="AA369" s="226" t="s">
        <v>20</v>
      </c>
      <c r="AB369" s="226"/>
      <c r="AC369" s="226"/>
      <c r="AD369" s="226"/>
    </row>
    <row r="370" spans="2:41" x14ac:dyDescent="0.25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 x14ac:dyDescent="0.25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 x14ac:dyDescent="0.25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 x14ac:dyDescent="0.4">
      <c r="B375" s="227" t="str">
        <f>IF(C374&lt;0,"NO PAGAR","COBRAR")</f>
        <v>COBRAR</v>
      </c>
      <c r="C375" s="227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27" t="str">
        <f>IF(Y374&lt;0,"NO PAGAR","COBRAR")</f>
        <v>COBRAR</v>
      </c>
      <c r="Y375" s="227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219" t="s">
        <v>9</v>
      </c>
      <c r="C376" s="22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19" t="s">
        <v>9</v>
      </c>
      <c r="Y376" s="220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17</v>
      </c>
      <c r="C385" s="10"/>
      <c r="E385" s="221" t="s">
        <v>7</v>
      </c>
      <c r="F385" s="222"/>
      <c r="G385" s="223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21" t="s">
        <v>7</v>
      </c>
      <c r="AB385" s="222"/>
      <c r="AC385" s="223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 x14ac:dyDescent="0.25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N387" s="221" t="s">
        <v>7</v>
      </c>
      <c r="O387" s="222"/>
      <c r="P387" s="222"/>
      <c r="Q387" s="223"/>
      <c r="R387" s="18">
        <f>SUM(R371:R386)</f>
        <v>0</v>
      </c>
      <c r="S387" s="3"/>
      <c r="V387" s="17"/>
      <c r="X387" s="12"/>
      <c r="Y387" s="10"/>
      <c r="AJ387" s="221" t="s">
        <v>7</v>
      </c>
      <c r="AK387" s="222"/>
      <c r="AL387" s="222"/>
      <c r="AM387" s="223"/>
      <c r="AN387" s="18">
        <f>SUM(AN371:AN386)</f>
        <v>0</v>
      </c>
      <c r="AO387" s="3"/>
    </row>
    <row r="388" spans="2:41" x14ac:dyDescent="0.25">
      <c r="B388" s="12"/>
      <c r="C388" s="10"/>
      <c r="V388" s="17"/>
      <c r="X388" s="12"/>
      <c r="Y388" s="10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E390" s="14"/>
      <c r="V390" s="17"/>
      <c r="X390" s="12"/>
      <c r="Y390" s="10"/>
      <c r="AA390" s="14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1"/>
      <c r="C395" s="10"/>
      <c r="V395" s="17"/>
      <c r="X395" s="11"/>
      <c r="Y395" s="10"/>
    </row>
    <row r="396" spans="2:41" x14ac:dyDescent="0.25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 x14ac:dyDescent="0.25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 x14ac:dyDescent="0.25">
      <c r="E398" s="1" t="s">
        <v>19</v>
      </c>
      <c r="V398" s="17"/>
      <c r="AA398" s="1" t="s">
        <v>19</v>
      </c>
    </row>
    <row r="399" spans="2:41" x14ac:dyDescent="0.25">
      <c r="V399" s="17"/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V408" s="17"/>
    </row>
    <row r="409" spans="1:43" x14ac:dyDescent="0.25">
      <c r="H409" s="225" t="s">
        <v>30</v>
      </c>
      <c r="I409" s="225"/>
      <c r="J409" s="225"/>
      <c r="V409" s="17"/>
      <c r="AA409" s="225" t="s">
        <v>31</v>
      </c>
      <c r="AB409" s="225"/>
      <c r="AC409" s="225"/>
    </row>
    <row r="410" spans="1:43" x14ac:dyDescent="0.25">
      <c r="H410" s="225"/>
      <c r="I410" s="225"/>
      <c r="J410" s="225"/>
      <c r="V410" s="17"/>
      <c r="AA410" s="225"/>
      <c r="AB410" s="225"/>
      <c r="AC410" s="225"/>
    </row>
    <row r="411" spans="1:43" x14ac:dyDescent="0.25">
      <c r="V411" s="17"/>
    </row>
    <row r="412" spans="1:43" x14ac:dyDescent="0.25">
      <c r="V412" s="17"/>
    </row>
    <row r="413" spans="1:43" ht="23.25" x14ac:dyDescent="0.35">
      <c r="B413" s="24" t="s">
        <v>64</v>
      </c>
      <c r="V413" s="17"/>
      <c r="X413" s="22" t="s">
        <v>64</v>
      </c>
    </row>
    <row r="414" spans="1:43" ht="23.25" x14ac:dyDescent="0.35">
      <c r="B414" s="23" t="s">
        <v>130</v>
      </c>
      <c r="C414" s="20">
        <f>IF(X369="PAGADO",0,C374)</f>
        <v>0</v>
      </c>
      <c r="E414" s="226" t="s">
        <v>308</v>
      </c>
      <c r="F414" s="226"/>
      <c r="G414" s="226"/>
      <c r="H414" s="226"/>
      <c r="V414" s="17"/>
      <c r="X414" s="23" t="s">
        <v>32</v>
      </c>
      <c r="Y414" s="20">
        <f>IF(B414="PAGADO",0,C419)</f>
        <v>0</v>
      </c>
      <c r="AA414" s="226" t="s">
        <v>20</v>
      </c>
      <c r="AB414" s="226"/>
      <c r="AC414" s="226"/>
      <c r="AD414" s="226"/>
    </row>
    <row r="415" spans="1:43" x14ac:dyDescent="0.25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 x14ac:dyDescent="0.25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x14ac:dyDescent="0.25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 x14ac:dyDescent="0.3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28" t="str">
        <f>IF(Y419&lt;0,"NO PAGAR","COBRAR'")</f>
        <v>COBRAR'</v>
      </c>
      <c r="Y420" s="228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228" t="str">
        <f>IF(C419&lt;0,"NO PAGAR","COBRAR'")</f>
        <v>COBRAR'</v>
      </c>
      <c r="C421" s="228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219" t="s">
        <v>9</v>
      </c>
      <c r="C422" s="220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219" t="s">
        <v>9</v>
      </c>
      <c r="Y422" s="220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16</v>
      </c>
      <c r="C430" s="10"/>
      <c r="E430" s="221" t="s">
        <v>7</v>
      </c>
      <c r="F430" s="222"/>
      <c r="G430" s="223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21" t="s">
        <v>7</v>
      </c>
      <c r="AB430" s="222"/>
      <c r="AC430" s="223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 x14ac:dyDescent="0.25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 x14ac:dyDescent="0.25">
      <c r="B432" s="12"/>
      <c r="C432" s="10"/>
      <c r="N432" s="221" t="s">
        <v>7</v>
      </c>
      <c r="O432" s="222"/>
      <c r="P432" s="222"/>
      <c r="Q432" s="223"/>
      <c r="R432" s="18">
        <f>SUM(R416:R431)</f>
        <v>0</v>
      </c>
      <c r="S432" s="3"/>
      <c r="V432" s="17"/>
      <c r="X432" s="12"/>
      <c r="Y432" s="10"/>
      <c r="AJ432" s="221" t="s">
        <v>7</v>
      </c>
      <c r="AK432" s="222"/>
      <c r="AL432" s="222"/>
      <c r="AM432" s="223"/>
      <c r="AN432" s="18">
        <f>SUM(AN416:AN431)</f>
        <v>0</v>
      </c>
      <c r="AO432" s="3"/>
    </row>
    <row r="433" spans="2:27" x14ac:dyDescent="0.25">
      <c r="B433" s="12"/>
      <c r="C433" s="10"/>
      <c r="V433" s="17"/>
      <c r="X433" s="12"/>
      <c r="Y433" s="10"/>
    </row>
    <row r="434" spans="2:27" x14ac:dyDescent="0.25">
      <c r="B434" s="11"/>
      <c r="C434" s="10"/>
      <c r="V434" s="17"/>
      <c r="X434" s="11"/>
      <c r="Y434" s="10"/>
    </row>
    <row r="435" spans="2:27" x14ac:dyDescent="0.25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 x14ac:dyDescent="0.25">
      <c r="E436" s="1" t="s">
        <v>19</v>
      </c>
      <c r="V436" s="17"/>
      <c r="AA436" s="1" t="s">
        <v>19</v>
      </c>
    </row>
    <row r="437" spans="2:27" x14ac:dyDescent="0.25">
      <c r="V437" s="17"/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  <c r="AC453" s="224" t="s">
        <v>29</v>
      </c>
      <c r="AD453" s="224"/>
      <c r="AE453" s="224"/>
    </row>
    <row r="454" spans="2:41" x14ac:dyDescent="0.25">
      <c r="H454" s="225" t="s">
        <v>28</v>
      </c>
      <c r="I454" s="225"/>
      <c r="J454" s="225"/>
      <c r="V454" s="17"/>
      <c r="AC454" s="224"/>
      <c r="AD454" s="224"/>
      <c r="AE454" s="224"/>
    </row>
    <row r="455" spans="2:41" x14ac:dyDescent="0.25">
      <c r="H455" s="225"/>
      <c r="I455" s="225"/>
      <c r="J455" s="225"/>
      <c r="V455" s="17"/>
      <c r="AC455" s="224"/>
      <c r="AD455" s="224"/>
      <c r="AE455" s="224"/>
    </row>
    <row r="456" spans="2:41" x14ac:dyDescent="0.25">
      <c r="V456" s="17"/>
    </row>
    <row r="457" spans="2:41" x14ac:dyDescent="0.25">
      <c r="V457" s="17"/>
    </row>
    <row r="458" spans="2:41" ht="23.25" x14ac:dyDescent="0.35">
      <c r="B458" s="22" t="s">
        <v>66</v>
      </c>
      <c r="V458" s="17"/>
      <c r="X458" s="22" t="s">
        <v>66</v>
      </c>
    </row>
    <row r="459" spans="2:41" ht="23.25" x14ac:dyDescent="0.35">
      <c r="B459" s="23" t="s">
        <v>32</v>
      </c>
      <c r="C459" s="20">
        <f>IF(X414="PAGADO",0,Y419)</f>
        <v>0</v>
      </c>
      <c r="E459" s="226" t="s">
        <v>20</v>
      </c>
      <c r="F459" s="226"/>
      <c r="G459" s="226"/>
      <c r="H459" s="226"/>
      <c r="V459" s="17"/>
      <c r="X459" s="23" t="s">
        <v>32</v>
      </c>
      <c r="Y459" s="20">
        <f>IF(B459="PAGADO",0,C464)</f>
        <v>0</v>
      </c>
      <c r="AA459" s="226" t="s">
        <v>20</v>
      </c>
      <c r="AB459" s="226"/>
      <c r="AC459" s="226"/>
      <c r="AD459" s="226"/>
    </row>
    <row r="460" spans="2:41" x14ac:dyDescent="0.25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 x14ac:dyDescent="0.25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 x14ac:dyDescent="0.4">
      <c r="B465" s="227" t="str">
        <f>IF(C464&lt;0,"NO PAGAR","COBRAR")</f>
        <v>COBRAR</v>
      </c>
      <c r="C465" s="227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27" t="str">
        <f>IF(Y464&lt;0,"NO PAGAR","COBRAR")</f>
        <v>COBRAR</v>
      </c>
      <c r="Y465" s="227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219" t="s">
        <v>9</v>
      </c>
      <c r="C466" s="2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19" t="s">
        <v>9</v>
      </c>
      <c r="Y466" s="2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17</v>
      </c>
      <c r="C475" s="10"/>
      <c r="E475" s="221" t="s">
        <v>7</v>
      </c>
      <c r="F475" s="222"/>
      <c r="G475" s="223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21" t="s">
        <v>7</v>
      </c>
      <c r="AB475" s="222"/>
      <c r="AC475" s="223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 x14ac:dyDescent="0.25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N477" s="221" t="s">
        <v>7</v>
      </c>
      <c r="O477" s="222"/>
      <c r="P477" s="222"/>
      <c r="Q477" s="223"/>
      <c r="R477" s="18">
        <f>SUM(R461:R476)</f>
        <v>0</v>
      </c>
      <c r="S477" s="3"/>
      <c r="V477" s="17"/>
      <c r="X477" s="12"/>
      <c r="Y477" s="10"/>
      <c r="AJ477" s="221" t="s">
        <v>7</v>
      </c>
      <c r="AK477" s="222"/>
      <c r="AL477" s="222"/>
      <c r="AM477" s="223"/>
      <c r="AN477" s="18">
        <f>SUM(AN461:AN476)</f>
        <v>0</v>
      </c>
      <c r="AO477" s="3"/>
    </row>
    <row r="478" spans="2:41" x14ac:dyDescent="0.25">
      <c r="B478" s="12"/>
      <c r="C478" s="10"/>
      <c r="V478" s="17"/>
      <c r="X478" s="12"/>
      <c r="Y478" s="10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E480" s="14"/>
      <c r="V480" s="17"/>
      <c r="X480" s="12"/>
      <c r="Y480" s="10"/>
      <c r="AA480" s="14"/>
    </row>
    <row r="481" spans="1:43" x14ac:dyDescent="0.25">
      <c r="B481" s="12"/>
      <c r="C481" s="10"/>
      <c r="V481" s="17"/>
      <c r="X481" s="12"/>
      <c r="Y481" s="10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1"/>
      <c r="C485" s="10"/>
      <c r="V485" s="17"/>
      <c r="X485" s="11"/>
      <c r="Y485" s="10"/>
    </row>
    <row r="486" spans="1:43" x14ac:dyDescent="0.25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 x14ac:dyDescent="0.25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 x14ac:dyDescent="0.25">
      <c r="E488" s="1" t="s">
        <v>19</v>
      </c>
      <c r="V488" s="17"/>
      <c r="AA488" s="1" t="s">
        <v>19</v>
      </c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V498" s="17"/>
    </row>
    <row r="499" spans="1:43" x14ac:dyDescent="0.25">
      <c r="H499" s="225" t="s">
        <v>30</v>
      </c>
      <c r="I499" s="225"/>
      <c r="J499" s="225"/>
      <c r="V499" s="17"/>
      <c r="AA499" s="225" t="s">
        <v>31</v>
      </c>
      <c r="AB499" s="225"/>
      <c r="AC499" s="225"/>
    </row>
    <row r="500" spans="1:43" x14ac:dyDescent="0.25">
      <c r="H500" s="225"/>
      <c r="I500" s="225"/>
      <c r="J500" s="225"/>
      <c r="V500" s="17"/>
      <c r="AA500" s="225"/>
      <c r="AB500" s="225"/>
      <c r="AC500" s="225"/>
    </row>
    <row r="501" spans="1:43" x14ac:dyDescent="0.25">
      <c r="V501" s="17"/>
    </row>
    <row r="502" spans="1:43" x14ac:dyDescent="0.25">
      <c r="V502" s="17"/>
    </row>
    <row r="503" spans="1:43" ht="23.25" x14ac:dyDescent="0.35">
      <c r="B503" s="24" t="s">
        <v>66</v>
      </c>
      <c r="V503" s="17"/>
      <c r="X503" s="22" t="s">
        <v>66</v>
      </c>
    </row>
    <row r="504" spans="1:43" ht="23.25" x14ac:dyDescent="0.35">
      <c r="B504" s="23" t="s">
        <v>130</v>
      </c>
      <c r="C504" s="20">
        <f>IF(X459="PAGADO",0,C464)</f>
        <v>0</v>
      </c>
      <c r="E504" s="226" t="s">
        <v>253</v>
      </c>
      <c r="F504" s="226"/>
      <c r="G504" s="226"/>
      <c r="H504" s="226"/>
      <c r="V504" s="17"/>
      <c r="X504" s="23" t="s">
        <v>32</v>
      </c>
      <c r="Y504" s="20">
        <f>IF(B504="PAGADO",0,C509)</f>
        <v>0</v>
      </c>
      <c r="AA504" s="226" t="s">
        <v>1003</v>
      </c>
      <c r="AB504" s="226"/>
      <c r="AC504" s="226"/>
      <c r="AD504" s="226"/>
    </row>
    <row r="505" spans="1:43" x14ac:dyDescent="0.25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 x14ac:dyDescent="0.25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 x14ac:dyDescent="0.25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 x14ac:dyDescent="0.25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 x14ac:dyDescent="0.3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28" t="str">
        <f>IF(Y509&lt;0,"NO PAGAR","COBRAR'")</f>
        <v>COBRAR'</v>
      </c>
      <c r="Y510" s="228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228" t="str">
        <f>IF(C509&lt;0,"NO PAGAR","COBRAR'")</f>
        <v>COBRAR'</v>
      </c>
      <c r="C511" s="228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219" t="s">
        <v>9</v>
      </c>
      <c r="C512" s="22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219" t="s">
        <v>9</v>
      </c>
      <c r="Y512" s="22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16</v>
      </c>
      <c r="C520" s="10"/>
      <c r="E520" s="221" t="s">
        <v>7</v>
      </c>
      <c r="F520" s="222"/>
      <c r="G520" s="223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21" t="s">
        <v>7</v>
      </c>
      <c r="AB520" s="222"/>
      <c r="AC520" s="223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 x14ac:dyDescent="0.25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 x14ac:dyDescent="0.25">
      <c r="B522" s="12"/>
      <c r="C522" s="10"/>
      <c r="N522" s="221" t="s">
        <v>7</v>
      </c>
      <c r="O522" s="222"/>
      <c r="P522" s="222"/>
      <c r="Q522" s="223"/>
      <c r="R522" s="18">
        <f>SUM(R506:R521)</f>
        <v>0</v>
      </c>
      <c r="S522" s="3"/>
      <c r="V522" s="17"/>
      <c r="X522" s="12"/>
      <c r="Y522" s="10"/>
      <c r="AJ522" s="221" t="s">
        <v>7</v>
      </c>
      <c r="AK522" s="222"/>
      <c r="AL522" s="222"/>
      <c r="AM522" s="223"/>
      <c r="AN522" s="18">
        <f>SUM(AN506:AN521)</f>
        <v>0</v>
      </c>
      <c r="AO522" s="3"/>
    </row>
    <row r="523" spans="2:41" x14ac:dyDescent="0.25">
      <c r="B523" s="12"/>
      <c r="C523" s="10"/>
      <c r="V523" s="17"/>
      <c r="X523" s="12"/>
      <c r="Y523" s="10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4" t="s">
        <v>29</v>
      </c>
      <c r="AD546" s="224"/>
      <c r="AE546" s="224"/>
    </row>
    <row r="547" spans="2:41" x14ac:dyDescent="0.25">
      <c r="H547" s="225" t="s">
        <v>28</v>
      </c>
      <c r="I547" s="225"/>
      <c r="J547" s="225"/>
      <c r="V547" s="17"/>
      <c r="AC547" s="224"/>
      <c r="AD547" s="224"/>
      <c r="AE547" s="224"/>
    </row>
    <row r="548" spans="2:41" x14ac:dyDescent="0.25">
      <c r="H548" s="225"/>
      <c r="I548" s="225"/>
      <c r="J548" s="225"/>
      <c r="V548" s="17"/>
      <c r="AC548" s="224"/>
      <c r="AD548" s="224"/>
      <c r="AE548" s="224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130</v>
      </c>
      <c r="C552" s="20">
        <f>IF(X504="PAGADO",0,Y509)</f>
        <v>0</v>
      </c>
      <c r="E552" s="226" t="s">
        <v>253</v>
      </c>
      <c r="F552" s="226"/>
      <c r="G552" s="226"/>
      <c r="H552" s="226"/>
      <c r="V552" s="17"/>
      <c r="X552" s="23" t="s">
        <v>32</v>
      </c>
      <c r="Y552" s="20">
        <f>IF(B552="PAGADO",0,C557)</f>
        <v>0</v>
      </c>
      <c r="AA552" s="226" t="s">
        <v>20</v>
      </c>
      <c r="AB552" s="226"/>
      <c r="AC552" s="226"/>
      <c r="AD552" s="226"/>
    </row>
    <row r="553" spans="2:41" x14ac:dyDescent="0.25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27" t="str">
        <f>IF(C557&lt;0,"NO PAGAR","COBRAR")</f>
        <v>COBRAR</v>
      </c>
      <c r="C558" s="227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27" t="str">
        <f>IF(Y557&lt;0,"NO PAGAR","COBRAR")</f>
        <v>COBRAR</v>
      </c>
      <c r="Y558" s="227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219" t="s">
        <v>9</v>
      </c>
      <c r="C559" s="220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219" t="s">
        <v>9</v>
      </c>
      <c r="Y559" s="22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21" t="s">
        <v>7</v>
      </c>
      <c r="AB568" s="222"/>
      <c r="AC568" s="223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221" t="s">
        <v>7</v>
      </c>
      <c r="O570" s="222"/>
      <c r="P570" s="222"/>
      <c r="Q570" s="223"/>
      <c r="R570" s="18">
        <f>SUM(R554:R569)</f>
        <v>0</v>
      </c>
      <c r="S570" s="3"/>
      <c r="V570" s="17"/>
      <c r="X570" s="12"/>
      <c r="Y570" s="10"/>
      <c r="AJ570" s="221" t="s">
        <v>7</v>
      </c>
      <c r="AK570" s="222"/>
      <c r="AL570" s="222"/>
      <c r="AM570" s="223"/>
      <c r="AN570" s="18">
        <f>SUM(AN554:AN569)</f>
        <v>0</v>
      </c>
      <c r="AO570" s="3"/>
    </row>
    <row r="571" spans="2:41" x14ac:dyDescent="0.25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 x14ac:dyDescent="0.25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 x14ac:dyDescent="0.25">
      <c r="B573" s="173"/>
      <c r="C573" s="174"/>
      <c r="E573" s="25"/>
      <c r="F573" s="221" t="s">
        <v>7</v>
      </c>
      <c r="G573" s="223"/>
      <c r="H573" s="150">
        <f>SUM(H554:H572)</f>
        <v>290</v>
      </c>
      <c r="V573" s="17"/>
      <c r="X573" s="173"/>
      <c r="Y573" s="174"/>
    </row>
    <row r="574" spans="2:41" x14ac:dyDescent="0.25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 x14ac:dyDescent="0.25">
      <c r="E575" s="1" t="s">
        <v>19</v>
      </c>
      <c r="V575" s="17"/>
      <c r="AA575" s="1" t="s">
        <v>19</v>
      </c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V580" s="17"/>
    </row>
    <row r="581" spans="1:43" x14ac:dyDescent="0.25">
      <c r="V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 x14ac:dyDescent="0.2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 x14ac:dyDescent="0.25">
      <c r="V585" s="17"/>
    </row>
    <row r="586" spans="1:43" x14ac:dyDescent="0.25">
      <c r="H586" s="225" t="s">
        <v>30</v>
      </c>
      <c r="I586" s="225"/>
      <c r="J586" s="225"/>
      <c r="V586" s="17"/>
      <c r="AA586" s="225" t="s">
        <v>31</v>
      </c>
      <c r="AB586" s="225"/>
      <c r="AC586" s="225"/>
    </row>
    <row r="587" spans="1:43" x14ac:dyDescent="0.25">
      <c r="H587" s="225"/>
      <c r="I587" s="225"/>
      <c r="J587" s="225"/>
      <c r="V587" s="17"/>
      <c r="AA587" s="225"/>
      <c r="AB587" s="225"/>
      <c r="AC587" s="225"/>
    </row>
    <row r="588" spans="1:43" x14ac:dyDescent="0.25">
      <c r="V588" s="17"/>
    </row>
    <row r="589" spans="1:43" x14ac:dyDescent="0.25">
      <c r="V589" s="17"/>
    </row>
    <row r="590" spans="1:43" ht="23.25" x14ac:dyDescent="0.35">
      <c r="B590" s="24" t="s">
        <v>67</v>
      </c>
      <c r="V590" s="17"/>
      <c r="X590" s="22" t="s">
        <v>67</v>
      </c>
    </row>
    <row r="591" spans="1:43" ht="23.25" x14ac:dyDescent="0.35">
      <c r="B591" s="23" t="s">
        <v>32</v>
      </c>
      <c r="C591" s="20">
        <f>IF(X552="PAGADO",0,Y557)</f>
        <v>0</v>
      </c>
      <c r="E591" s="226" t="s">
        <v>20</v>
      </c>
      <c r="F591" s="226"/>
      <c r="G591" s="226"/>
      <c r="H591" s="226"/>
      <c r="V591" s="17"/>
      <c r="X591" s="23" t="s">
        <v>32</v>
      </c>
      <c r="Y591" s="20">
        <f>IF(B1386="PAGADO",0,C596)</f>
        <v>0</v>
      </c>
      <c r="AA591" s="226" t="s">
        <v>20</v>
      </c>
      <c r="AB591" s="226"/>
      <c r="AC591" s="226"/>
      <c r="AD591" s="226"/>
    </row>
    <row r="592" spans="1:43" x14ac:dyDescent="0.25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 x14ac:dyDescent="0.25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 x14ac:dyDescent="0.3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28" t="str">
        <f>IF(Y596&lt;0,"NO PAGAR","COBRAR'")</f>
        <v>COBRAR'</v>
      </c>
      <c r="Y597" s="228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 x14ac:dyDescent="0.35">
      <c r="B598" s="228" t="str">
        <f>IF(C596&lt;0,"NO PAGAR","COBRAR'")</f>
        <v>COBRAR'</v>
      </c>
      <c r="C598" s="228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219" t="s">
        <v>9</v>
      </c>
      <c r="C599" s="2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219" t="s">
        <v>9</v>
      </c>
      <c r="Y599" s="2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16</v>
      </c>
      <c r="C607" s="10"/>
      <c r="E607" s="221" t="s">
        <v>7</v>
      </c>
      <c r="F607" s="222"/>
      <c r="G607" s="223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21" t="s">
        <v>7</v>
      </c>
      <c r="AB607" s="222"/>
      <c r="AC607" s="223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 x14ac:dyDescent="0.25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 x14ac:dyDescent="0.25">
      <c r="B609" s="12"/>
      <c r="C609" s="10"/>
      <c r="N609" s="221" t="s">
        <v>7</v>
      </c>
      <c r="O609" s="222"/>
      <c r="P609" s="222"/>
      <c r="Q609" s="223"/>
      <c r="R609" s="18">
        <f>SUM(R593:R608)</f>
        <v>0</v>
      </c>
      <c r="S609" s="3"/>
      <c r="V609" s="17"/>
      <c r="X609" s="12"/>
      <c r="Y609" s="10"/>
      <c r="AJ609" s="221" t="s">
        <v>7</v>
      </c>
      <c r="AK609" s="222"/>
      <c r="AL609" s="222"/>
      <c r="AM609" s="223"/>
      <c r="AN609" s="18">
        <f>SUM(AN593:AN608)</f>
        <v>0</v>
      </c>
      <c r="AO609" s="3"/>
    </row>
    <row r="610" spans="2:41" x14ac:dyDescent="0.25">
      <c r="B610" s="12"/>
      <c r="C610" s="10"/>
      <c r="V610" s="17"/>
      <c r="X610" s="12"/>
      <c r="Y610" s="10"/>
    </row>
    <row r="611" spans="2:41" x14ac:dyDescent="0.25">
      <c r="B611" s="12"/>
      <c r="C611" s="10"/>
      <c r="V611" s="17"/>
      <c r="X611" s="12"/>
      <c r="Y611" s="10"/>
    </row>
    <row r="612" spans="2:41" x14ac:dyDescent="0.25">
      <c r="B612" s="12"/>
      <c r="C612" s="10"/>
      <c r="E612" s="14"/>
      <c r="V612" s="17"/>
      <c r="X612" s="12"/>
      <c r="Y612" s="10"/>
      <c r="AA612" s="14"/>
    </row>
    <row r="613" spans="2:41" x14ac:dyDescent="0.25">
      <c r="B613" s="12"/>
      <c r="C613" s="10"/>
      <c r="V613" s="17"/>
      <c r="X613" s="12"/>
      <c r="Y613" s="10"/>
    </row>
    <row r="614" spans="2:41" x14ac:dyDescent="0.25">
      <c r="B614" s="12"/>
      <c r="C614" s="10"/>
      <c r="V614" s="17"/>
      <c r="X614" s="12"/>
      <c r="Y614" s="10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1"/>
      <c r="C618" s="10"/>
      <c r="V618" s="17"/>
      <c r="X618" s="11"/>
      <c r="Y618" s="10"/>
    </row>
    <row r="619" spans="2:41" x14ac:dyDescent="0.25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 x14ac:dyDescent="0.25">
      <c r="E620" s="1" t="s">
        <v>19</v>
      </c>
      <c r="V620" s="17"/>
      <c r="AA620" s="1" t="s">
        <v>19</v>
      </c>
    </row>
    <row r="621" spans="2:41" x14ac:dyDescent="0.25">
      <c r="V621" s="17"/>
    </row>
    <row r="622" spans="2:41" x14ac:dyDescent="0.25">
      <c r="V622" s="17"/>
    </row>
    <row r="623" spans="2:41" x14ac:dyDescent="0.25">
      <c r="V623" s="17"/>
    </row>
    <row r="624" spans="2:41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</row>
    <row r="630" spans="2:41" x14ac:dyDescent="0.25">
      <c r="V630" s="17"/>
    </row>
    <row r="631" spans="2:41" x14ac:dyDescent="0.25">
      <c r="V631" s="17"/>
    </row>
    <row r="632" spans="2:41" x14ac:dyDescent="0.25">
      <c r="V632" s="17"/>
    </row>
    <row r="633" spans="2:41" x14ac:dyDescent="0.25">
      <c r="V633" s="17"/>
      <c r="AC633" s="224" t="s">
        <v>29</v>
      </c>
      <c r="AD633" s="224"/>
      <c r="AE633" s="224"/>
    </row>
    <row r="634" spans="2:41" x14ac:dyDescent="0.25">
      <c r="H634" s="225" t="s">
        <v>28</v>
      </c>
      <c r="I634" s="225"/>
      <c r="J634" s="225"/>
      <c r="V634" s="17"/>
      <c r="AC634" s="224"/>
      <c r="AD634" s="224"/>
      <c r="AE634" s="224"/>
    </row>
    <row r="635" spans="2:41" x14ac:dyDescent="0.25">
      <c r="H635" s="225"/>
      <c r="I635" s="225"/>
      <c r="J635" s="225"/>
      <c r="V635" s="17"/>
      <c r="AC635" s="224"/>
      <c r="AD635" s="224"/>
      <c r="AE635" s="224"/>
    </row>
    <row r="636" spans="2:41" x14ac:dyDescent="0.25">
      <c r="V636" s="17"/>
    </row>
    <row r="637" spans="2:41" x14ac:dyDescent="0.25">
      <c r="V637" s="17"/>
    </row>
    <row r="638" spans="2:41" ht="23.25" x14ac:dyDescent="0.35">
      <c r="B638" s="22" t="s">
        <v>68</v>
      </c>
      <c r="V638" s="17"/>
      <c r="X638" s="22" t="s">
        <v>68</v>
      </c>
    </row>
    <row r="639" spans="2:41" ht="23.25" x14ac:dyDescent="0.35">
      <c r="B639" s="23" t="s">
        <v>130</v>
      </c>
      <c r="C639" s="20">
        <f>IF(X591="PAGADO",0,Y596)</f>
        <v>0</v>
      </c>
      <c r="E639" s="226" t="s">
        <v>308</v>
      </c>
      <c r="F639" s="226"/>
      <c r="G639" s="226"/>
      <c r="H639" s="226"/>
      <c r="V639" s="17"/>
      <c r="X639" s="23" t="s">
        <v>32</v>
      </c>
      <c r="Y639" s="20">
        <f>IF(B639="PAGADO",0,C644)</f>
        <v>0</v>
      </c>
      <c r="AA639" s="226" t="s">
        <v>20</v>
      </c>
      <c r="AB639" s="226"/>
      <c r="AC639" s="226"/>
      <c r="AD639" s="226"/>
    </row>
    <row r="640" spans="2:41" x14ac:dyDescent="0.25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 x14ac:dyDescent="0.25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 x14ac:dyDescent="0.4">
      <c r="B645" s="227" t="str">
        <f>IF(C644&lt;0,"NO PAGAR","COBRAR")</f>
        <v>COBRAR</v>
      </c>
      <c r="C645" s="227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27" t="str">
        <f>IF(Y644&lt;0,"NO PAGAR","COBRAR")</f>
        <v>COBRAR</v>
      </c>
      <c r="Y645" s="227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219" t="s">
        <v>9</v>
      </c>
      <c r="C646" s="220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219" t="s">
        <v>9</v>
      </c>
      <c r="Y646" s="22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17</v>
      </c>
      <c r="C655" s="10"/>
      <c r="E655" s="221" t="s">
        <v>7</v>
      </c>
      <c r="F655" s="222"/>
      <c r="G655" s="223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21" t="s">
        <v>7</v>
      </c>
      <c r="AB655" s="222"/>
      <c r="AC655" s="223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 x14ac:dyDescent="0.25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 x14ac:dyDescent="0.25">
      <c r="B657" s="12"/>
      <c r="C657" s="10"/>
      <c r="N657" s="221" t="s">
        <v>7</v>
      </c>
      <c r="O657" s="222"/>
      <c r="P657" s="222"/>
      <c r="Q657" s="223"/>
      <c r="R657" s="18">
        <f>SUM(R641:R656)</f>
        <v>0</v>
      </c>
      <c r="S657" s="3"/>
      <c r="V657" s="17"/>
      <c r="X657" s="12"/>
      <c r="Y657" s="10"/>
      <c r="AJ657" s="221" t="s">
        <v>7</v>
      </c>
      <c r="AK657" s="222"/>
      <c r="AL657" s="222"/>
      <c r="AM657" s="223"/>
      <c r="AN657" s="18">
        <f>SUM(AN641:AN656)</f>
        <v>0</v>
      </c>
      <c r="AO657" s="3"/>
    </row>
    <row r="658" spans="1:43" x14ac:dyDescent="0.25">
      <c r="B658" s="12"/>
      <c r="C658" s="10"/>
      <c r="V658" s="17"/>
      <c r="X658" s="12"/>
      <c r="Y658" s="10"/>
    </row>
    <row r="659" spans="1:43" x14ac:dyDescent="0.25">
      <c r="B659" s="12"/>
      <c r="C659" s="10"/>
      <c r="E659" s="14"/>
      <c r="V659" s="17"/>
      <c r="X659" s="12"/>
      <c r="Y659" s="10"/>
      <c r="AA659" s="14"/>
    </row>
    <row r="660" spans="1:43" x14ac:dyDescent="0.25">
      <c r="B660" s="12"/>
      <c r="C660" s="10"/>
      <c r="V660" s="17"/>
      <c r="X660" s="12"/>
      <c r="Y660" s="10"/>
    </row>
    <row r="661" spans="1:43" x14ac:dyDescent="0.25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 x14ac:dyDescent="0.25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 x14ac:dyDescent="0.25">
      <c r="E663" s="1" t="s">
        <v>19</v>
      </c>
      <c r="V663" s="17"/>
      <c r="AA663" s="1" t="s">
        <v>19</v>
      </c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V667" s="17"/>
    </row>
    <row r="668" spans="1:43" x14ac:dyDescent="0.25">
      <c r="V668" s="17"/>
    </row>
    <row r="669" spans="1:43" x14ac:dyDescent="0.25">
      <c r="V669" s="17"/>
    </row>
    <row r="670" spans="1:43" x14ac:dyDescent="0.25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 x14ac:dyDescent="0.2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 x14ac:dyDescent="0.2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 x14ac:dyDescent="0.25">
      <c r="V673" s="17"/>
    </row>
    <row r="674" spans="2:41" x14ac:dyDescent="0.25">
      <c r="H674" s="225" t="s">
        <v>30</v>
      </c>
      <c r="I674" s="225"/>
      <c r="J674" s="225"/>
      <c r="V674" s="17"/>
      <c r="AA674" s="225" t="s">
        <v>31</v>
      </c>
      <c r="AB674" s="225"/>
      <c r="AC674" s="225"/>
    </row>
    <row r="675" spans="2:41" x14ac:dyDescent="0.25">
      <c r="H675" s="225"/>
      <c r="I675" s="225"/>
      <c r="J675" s="225"/>
      <c r="V675" s="17"/>
      <c r="AA675" s="225"/>
      <c r="AB675" s="225"/>
      <c r="AC675" s="225"/>
    </row>
    <row r="676" spans="2:41" x14ac:dyDescent="0.25">
      <c r="V676" s="17"/>
    </row>
    <row r="677" spans="2:41" x14ac:dyDescent="0.25">
      <c r="V677" s="17"/>
    </row>
    <row r="678" spans="2:41" ht="23.25" x14ac:dyDescent="0.35">
      <c r="B678" s="24" t="s">
        <v>68</v>
      </c>
      <c r="V678" s="17"/>
      <c r="X678" s="22" t="s">
        <v>68</v>
      </c>
    </row>
    <row r="679" spans="2:41" ht="23.25" x14ac:dyDescent="0.35">
      <c r="B679" s="23" t="s">
        <v>32</v>
      </c>
      <c r="C679" s="20">
        <f>IF(X639="PAGADO",0,Y644)</f>
        <v>0</v>
      </c>
      <c r="E679" s="226" t="s">
        <v>20</v>
      </c>
      <c r="F679" s="226"/>
      <c r="G679" s="226"/>
      <c r="H679" s="226"/>
      <c r="V679" s="17"/>
      <c r="X679" s="23" t="s">
        <v>32</v>
      </c>
      <c r="Y679" s="20">
        <f>IF(B1479="PAGADO",0,C684)</f>
        <v>0</v>
      </c>
      <c r="AA679" s="226" t="s">
        <v>20</v>
      </c>
      <c r="AB679" s="226"/>
      <c r="AC679" s="226"/>
      <c r="AD679" s="226"/>
    </row>
    <row r="680" spans="2:41" x14ac:dyDescent="0.25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 x14ac:dyDescent="0.25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 x14ac:dyDescent="0.3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28" t="str">
        <f>IF(Y684&lt;0,"NO PAGAR","COBRAR'")</f>
        <v>COBRAR'</v>
      </c>
      <c r="Y685" s="228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 x14ac:dyDescent="0.35">
      <c r="B686" s="228" t="str">
        <f>IF(C684&lt;0,"NO PAGAR","COBRAR'")</f>
        <v>COBRAR'</v>
      </c>
      <c r="C686" s="228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219" t="s">
        <v>9</v>
      </c>
      <c r="C687" s="22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219" t="s">
        <v>9</v>
      </c>
      <c r="Y687" s="22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16</v>
      </c>
      <c r="C695" s="10"/>
      <c r="E695" s="221" t="s">
        <v>7</v>
      </c>
      <c r="F695" s="222"/>
      <c r="G695" s="223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21" t="s">
        <v>7</v>
      </c>
      <c r="AB695" s="222"/>
      <c r="AC695" s="223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 x14ac:dyDescent="0.25">
      <c r="B697" s="12"/>
      <c r="C697" s="10"/>
      <c r="N697" s="221" t="s">
        <v>7</v>
      </c>
      <c r="O697" s="222"/>
      <c r="P697" s="222"/>
      <c r="Q697" s="223"/>
      <c r="R697" s="18">
        <f>SUM(R681:R696)</f>
        <v>0</v>
      </c>
      <c r="S697" s="3"/>
      <c r="V697" s="17"/>
      <c r="X697" s="12"/>
      <c r="Y697" s="10"/>
      <c r="AJ697" s="221" t="s">
        <v>7</v>
      </c>
      <c r="AK697" s="222"/>
      <c r="AL697" s="222"/>
      <c r="AM697" s="223"/>
      <c r="AN697" s="18">
        <f>SUM(AN681:AN696)</f>
        <v>0</v>
      </c>
      <c r="AO697" s="3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2"/>
      <c r="C700" s="10"/>
      <c r="E700" s="14"/>
      <c r="V700" s="17"/>
      <c r="X700" s="12"/>
      <c r="Y700" s="10"/>
      <c r="AA700" s="14"/>
    </row>
    <row r="701" spans="2:41" x14ac:dyDescent="0.25">
      <c r="B701" s="12"/>
      <c r="C701" s="10"/>
      <c r="V701" s="17"/>
      <c r="X701" s="12"/>
      <c r="Y701" s="10"/>
    </row>
    <row r="702" spans="2:41" x14ac:dyDescent="0.25">
      <c r="B702" s="12"/>
      <c r="C702" s="10"/>
      <c r="V702" s="17"/>
      <c r="X702" s="12"/>
      <c r="Y702" s="10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1"/>
      <c r="C706" s="10"/>
      <c r="V706" s="17"/>
      <c r="X706" s="11"/>
      <c r="Y706" s="10"/>
    </row>
    <row r="707" spans="2:27" x14ac:dyDescent="0.25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 x14ac:dyDescent="0.25">
      <c r="E708" s="1" t="s">
        <v>19</v>
      </c>
      <c r="V708" s="17"/>
      <c r="AA708" s="1" t="s">
        <v>19</v>
      </c>
    </row>
    <row r="709" spans="2:27" x14ac:dyDescent="0.25">
      <c r="V709" s="17"/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  <c r="AC721" s="224" t="s">
        <v>29</v>
      </c>
      <c r="AD721" s="224"/>
      <c r="AE721" s="224"/>
    </row>
    <row r="722" spans="2:41" x14ac:dyDescent="0.25">
      <c r="H722" s="225" t="s">
        <v>28</v>
      </c>
      <c r="I722" s="225"/>
      <c r="J722" s="225"/>
      <c r="V722" s="17"/>
      <c r="AC722" s="224"/>
      <c r="AD722" s="224"/>
      <c r="AE722" s="224"/>
    </row>
    <row r="723" spans="2:41" x14ac:dyDescent="0.25">
      <c r="H723" s="225"/>
      <c r="I723" s="225"/>
      <c r="J723" s="225"/>
      <c r="V723" s="17"/>
      <c r="AC723" s="224"/>
      <c r="AD723" s="224"/>
      <c r="AE723" s="224"/>
    </row>
    <row r="724" spans="2:41" x14ac:dyDescent="0.25">
      <c r="V724" s="17"/>
    </row>
    <row r="725" spans="2:41" x14ac:dyDescent="0.25">
      <c r="V725" s="17"/>
    </row>
    <row r="726" spans="2:41" ht="23.25" x14ac:dyDescent="0.35">
      <c r="B726" s="22" t="s">
        <v>69</v>
      </c>
      <c r="V726" s="17"/>
      <c r="X726" s="22" t="s">
        <v>69</v>
      </c>
    </row>
    <row r="727" spans="2:41" ht="23.25" x14ac:dyDescent="0.35">
      <c r="B727" s="23" t="s">
        <v>130</v>
      </c>
      <c r="C727" s="20">
        <f>IF(X679="PAGADO",0,Y684)</f>
        <v>0</v>
      </c>
      <c r="E727" s="226" t="s">
        <v>308</v>
      </c>
      <c r="F727" s="226"/>
      <c r="G727" s="226"/>
      <c r="H727" s="226"/>
      <c r="V727" s="17"/>
      <c r="X727" s="23" t="s">
        <v>32</v>
      </c>
      <c r="Y727" s="20">
        <f>IF(B727="PAGADO",0,C732)</f>
        <v>0</v>
      </c>
      <c r="AA727" s="226" t="s">
        <v>20</v>
      </c>
      <c r="AB727" s="226"/>
      <c r="AC727" s="226"/>
      <c r="AD727" s="226"/>
    </row>
    <row r="728" spans="2:41" x14ac:dyDescent="0.25">
      <c r="B728" s="1" t="s">
        <v>0</v>
      </c>
      <c r="C728" s="19">
        <f>H743</f>
        <v>400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 x14ac:dyDescent="0.25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" t="s">
        <v>24</v>
      </c>
      <c r="C730" s="19">
        <f>IF(C727&gt;0,C727+C728,C728)</f>
        <v>400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1430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6" t="s">
        <v>25</v>
      </c>
      <c r="C732" s="21">
        <f>C730-C731</f>
        <v>400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 x14ac:dyDescent="0.4">
      <c r="B733" s="227" t="str">
        <f>IF(C732&lt;0,"NO PAGAR","COBRAR")</f>
        <v>COBRAR</v>
      </c>
      <c r="C733" s="227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27" t="str">
        <f>IF(Y732&lt;0,"NO PAGAR","COBRAR")</f>
        <v>COBRAR</v>
      </c>
      <c r="Y733" s="227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219" t="s">
        <v>9</v>
      </c>
      <c r="C734" s="220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219" t="s">
        <v>9</v>
      </c>
      <c r="Y734" s="2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 t="s">
        <v>1572</v>
      </c>
      <c r="G735" s="3"/>
      <c r="H735" s="5">
        <v>100</v>
      </c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10</v>
      </c>
      <c r="C736" s="10">
        <f>R745</f>
        <v>0</v>
      </c>
      <c r="E736" s="4">
        <v>45222</v>
      </c>
      <c r="F736" s="3" t="s">
        <v>1571</v>
      </c>
      <c r="G736" s="3"/>
      <c r="H736" s="5">
        <v>140</v>
      </c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11</v>
      </c>
      <c r="C737" s="10"/>
      <c r="E737" s="4"/>
      <c r="F737" s="3" t="s">
        <v>1573</v>
      </c>
      <c r="G737" s="3"/>
      <c r="H737" s="5">
        <v>100</v>
      </c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17</v>
      </c>
      <c r="C743" s="10"/>
      <c r="E743" s="221" t="s">
        <v>7</v>
      </c>
      <c r="F743" s="222"/>
      <c r="G743" s="223"/>
      <c r="H743" s="5">
        <f>SUM(H729:H742)</f>
        <v>400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21" t="s">
        <v>7</v>
      </c>
      <c r="AB743" s="222"/>
      <c r="AC743" s="223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 x14ac:dyDescent="0.25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N745" s="221" t="s">
        <v>7</v>
      </c>
      <c r="O745" s="222"/>
      <c r="P745" s="222"/>
      <c r="Q745" s="223"/>
      <c r="R745" s="18">
        <f>SUM(R729:R744)</f>
        <v>0</v>
      </c>
      <c r="S745" s="3"/>
      <c r="V745" s="17"/>
      <c r="X745" s="12"/>
      <c r="Y745" s="10"/>
      <c r="AJ745" s="221" t="s">
        <v>7</v>
      </c>
      <c r="AK745" s="222"/>
      <c r="AL745" s="222"/>
      <c r="AM745" s="223"/>
      <c r="AN745" s="18">
        <f>SUM(AN729:AN744)</f>
        <v>0</v>
      </c>
      <c r="AO745" s="3"/>
    </row>
    <row r="746" spans="2:41" x14ac:dyDescent="0.25">
      <c r="B746" s="12"/>
      <c r="C746" s="10"/>
      <c r="V746" s="17"/>
      <c r="X746" s="12"/>
      <c r="Y746" s="10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E748" s="14"/>
      <c r="V748" s="17"/>
      <c r="X748" s="12"/>
      <c r="Y748" s="10"/>
      <c r="AA748" s="14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2"/>
      <c r="C750" s="10"/>
      <c r="V750" s="17"/>
      <c r="X750" s="12"/>
      <c r="Y750" s="10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1"/>
      <c r="C753" s="10"/>
      <c r="V753" s="17"/>
      <c r="X753" s="11"/>
      <c r="Y753" s="10"/>
    </row>
    <row r="754" spans="1:43" x14ac:dyDescent="0.25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 x14ac:dyDescent="0.25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 x14ac:dyDescent="0.25">
      <c r="E756" s="1" t="s">
        <v>19</v>
      </c>
      <c r="V756" s="17"/>
      <c r="AA756" s="1" t="s">
        <v>19</v>
      </c>
    </row>
    <row r="757" spans="1:43" x14ac:dyDescent="0.25">
      <c r="V757" s="17"/>
    </row>
    <row r="758" spans="1:43" x14ac:dyDescent="0.25">
      <c r="V758" s="17"/>
    </row>
    <row r="759" spans="1:43" x14ac:dyDescent="0.25">
      <c r="V759" s="17"/>
    </row>
    <row r="760" spans="1:43" x14ac:dyDescent="0.25">
      <c r="V760" s="17"/>
    </row>
    <row r="761" spans="1:43" x14ac:dyDescent="0.25">
      <c r="V761" s="17"/>
    </row>
    <row r="762" spans="1:43" x14ac:dyDescent="0.25">
      <c r="V762" s="17"/>
    </row>
    <row r="763" spans="1:43" x14ac:dyDescent="0.2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 x14ac:dyDescent="0.2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 x14ac:dyDescent="0.2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 x14ac:dyDescent="0.25">
      <c r="V766" s="17"/>
    </row>
    <row r="767" spans="1:43" x14ac:dyDescent="0.25">
      <c r="H767" s="225" t="s">
        <v>30</v>
      </c>
      <c r="I767" s="225"/>
      <c r="J767" s="225"/>
      <c r="V767" s="17"/>
      <c r="AA767" s="225" t="s">
        <v>31</v>
      </c>
      <c r="AB767" s="225"/>
      <c r="AC767" s="225"/>
    </row>
    <row r="768" spans="1:43" x14ac:dyDescent="0.25">
      <c r="H768" s="225"/>
      <c r="I768" s="225"/>
      <c r="J768" s="225"/>
      <c r="V768" s="17"/>
      <c r="AA768" s="225"/>
      <c r="AB768" s="225"/>
      <c r="AC768" s="225"/>
    </row>
    <row r="769" spans="2:41" x14ac:dyDescent="0.25">
      <c r="V769" s="17"/>
    </row>
    <row r="770" spans="2:41" x14ac:dyDescent="0.25">
      <c r="V770" s="17"/>
    </row>
    <row r="771" spans="2:41" ht="23.25" x14ac:dyDescent="0.35">
      <c r="B771" s="24" t="s">
        <v>69</v>
      </c>
      <c r="V771" s="17"/>
      <c r="X771" s="22" t="s">
        <v>69</v>
      </c>
    </row>
    <row r="772" spans="2:41" ht="23.25" x14ac:dyDescent="0.35">
      <c r="B772" s="23" t="s">
        <v>32</v>
      </c>
      <c r="C772" s="20">
        <f>IF(X727="PAGADO",0,Y732)</f>
        <v>0</v>
      </c>
      <c r="E772" s="226" t="s">
        <v>20</v>
      </c>
      <c r="F772" s="226"/>
      <c r="G772" s="226"/>
      <c r="H772" s="226"/>
      <c r="V772" s="17"/>
      <c r="X772" s="23" t="s">
        <v>32</v>
      </c>
      <c r="Y772" s="20">
        <f>IF(B1572="PAGADO",0,C777)</f>
        <v>0</v>
      </c>
      <c r="AA772" s="226" t="s">
        <v>20</v>
      </c>
      <c r="AB772" s="226"/>
      <c r="AC772" s="226"/>
      <c r="AD772" s="226"/>
    </row>
    <row r="773" spans="2:41" x14ac:dyDescent="0.25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 x14ac:dyDescent="0.25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 x14ac:dyDescent="0.3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28" t="str">
        <f>IF(Y777&lt;0,"NO PAGAR","COBRAR'")</f>
        <v>COBRAR'</v>
      </c>
      <c r="Y778" s="228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 x14ac:dyDescent="0.35">
      <c r="B779" s="228" t="str">
        <f>IF(C777&lt;0,"NO PAGAR","COBRAR'")</f>
        <v>COBRAR'</v>
      </c>
      <c r="C779" s="228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219" t="s">
        <v>9</v>
      </c>
      <c r="C780" s="22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219" t="s">
        <v>9</v>
      </c>
      <c r="Y780" s="22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16</v>
      </c>
      <c r="C788" s="10"/>
      <c r="E788" s="221" t="s">
        <v>7</v>
      </c>
      <c r="F788" s="222"/>
      <c r="G788" s="223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21" t="s">
        <v>7</v>
      </c>
      <c r="AB788" s="222"/>
      <c r="AC788" s="223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 x14ac:dyDescent="0.25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 x14ac:dyDescent="0.25">
      <c r="B790" s="12"/>
      <c r="C790" s="10"/>
      <c r="N790" s="221" t="s">
        <v>7</v>
      </c>
      <c r="O790" s="222"/>
      <c r="P790" s="222"/>
      <c r="Q790" s="223"/>
      <c r="R790" s="18">
        <f>SUM(R774:R789)</f>
        <v>0</v>
      </c>
      <c r="S790" s="3"/>
      <c r="V790" s="17"/>
      <c r="X790" s="12"/>
      <c r="Y790" s="10"/>
      <c r="AJ790" s="221" t="s">
        <v>7</v>
      </c>
      <c r="AK790" s="222"/>
      <c r="AL790" s="222"/>
      <c r="AM790" s="223"/>
      <c r="AN790" s="18">
        <f>SUM(AN774:AN789)</f>
        <v>0</v>
      </c>
      <c r="AO790" s="3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E793" s="14"/>
      <c r="V793" s="17"/>
      <c r="X793" s="12"/>
      <c r="Y793" s="10"/>
      <c r="AA793" s="14"/>
    </row>
    <row r="794" spans="2:41" x14ac:dyDescent="0.25">
      <c r="B794" s="12"/>
      <c r="C794" s="10"/>
      <c r="V794" s="17"/>
      <c r="X794" s="12"/>
      <c r="Y794" s="10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2"/>
      <c r="C797" s="10"/>
      <c r="V797" s="17"/>
      <c r="X797" s="12"/>
      <c r="Y797" s="10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1"/>
      <c r="C799" s="10"/>
      <c r="V799" s="17"/>
      <c r="X799" s="11"/>
      <c r="Y799" s="10"/>
    </row>
    <row r="800" spans="2:41" x14ac:dyDescent="0.25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 x14ac:dyDescent="0.25">
      <c r="E801" s="1" t="s">
        <v>19</v>
      </c>
      <c r="V801" s="17"/>
      <c r="AA801" s="1" t="s">
        <v>19</v>
      </c>
    </row>
    <row r="802" spans="5:31" x14ac:dyDescent="0.25">
      <c r="V802" s="17"/>
    </row>
    <row r="803" spans="5:31" x14ac:dyDescent="0.25">
      <c r="V803" s="17"/>
    </row>
    <row r="804" spans="5:31" x14ac:dyDescent="0.25">
      <c r="V804" s="17"/>
    </row>
    <row r="805" spans="5:31" x14ac:dyDescent="0.25">
      <c r="V805" s="17"/>
    </row>
    <row r="806" spans="5:31" x14ac:dyDescent="0.25">
      <c r="V806" s="17"/>
    </row>
    <row r="807" spans="5:31" x14ac:dyDescent="0.25">
      <c r="V807" s="17"/>
    </row>
    <row r="808" spans="5:31" x14ac:dyDescent="0.25">
      <c r="V808" s="17"/>
    </row>
    <row r="809" spans="5:31" x14ac:dyDescent="0.25">
      <c r="V809" s="17"/>
    </row>
    <row r="810" spans="5:31" x14ac:dyDescent="0.25">
      <c r="V810" s="17"/>
    </row>
    <row r="811" spans="5:31" x14ac:dyDescent="0.25">
      <c r="V811" s="17"/>
    </row>
    <row r="812" spans="5:31" x14ac:dyDescent="0.25">
      <c r="V812" s="17"/>
    </row>
    <row r="813" spans="5:31" x14ac:dyDescent="0.25">
      <c r="V813" s="17"/>
    </row>
    <row r="814" spans="5:31" x14ac:dyDescent="0.25">
      <c r="V814" s="17"/>
      <c r="AC814" s="224" t="s">
        <v>29</v>
      </c>
      <c r="AD814" s="224"/>
      <c r="AE814" s="224"/>
    </row>
    <row r="815" spans="5:31" x14ac:dyDescent="0.25">
      <c r="H815" s="225" t="s">
        <v>28</v>
      </c>
      <c r="I815" s="225"/>
      <c r="J815" s="225"/>
      <c r="V815" s="17"/>
      <c r="AC815" s="224"/>
      <c r="AD815" s="224"/>
      <c r="AE815" s="224"/>
    </row>
    <row r="816" spans="5:31" x14ac:dyDescent="0.25">
      <c r="H816" s="225"/>
      <c r="I816" s="225"/>
      <c r="J816" s="225"/>
      <c r="V816" s="17"/>
      <c r="AC816" s="224"/>
      <c r="AD816" s="224"/>
      <c r="AE816" s="224"/>
    </row>
    <row r="817" spans="2:41" x14ac:dyDescent="0.25">
      <c r="V817" s="17"/>
    </row>
    <row r="818" spans="2:41" x14ac:dyDescent="0.25">
      <c r="V818" s="17"/>
    </row>
    <row r="819" spans="2:41" ht="23.25" x14ac:dyDescent="0.35">
      <c r="B819" s="22" t="s">
        <v>70</v>
      </c>
      <c r="V819" s="17"/>
      <c r="X819" s="22" t="s">
        <v>70</v>
      </c>
    </row>
    <row r="820" spans="2:41" ht="23.25" x14ac:dyDescent="0.35">
      <c r="B820" s="23" t="s">
        <v>32</v>
      </c>
      <c r="C820" s="20">
        <f>IF(X772="PAGADO",0,Y777)</f>
        <v>0</v>
      </c>
      <c r="E820" s="226" t="s">
        <v>20</v>
      </c>
      <c r="F820" s="226"/>
      <c r="G820" s="226"/>
      <c r="H820" s="226"/>
      <c r="V820" s="17"/>
      <c r="X820" s="23" t="s">
        <v>32</v>
      </c>
      <c r="Y820" s="20">
        <f>IF(B820="PAGADO",0,C825)</f>
        <v>0</v>
      </c>
      <c r="AA820" s="226" t="s">
        <v>20</v>
      </c>
      <c r="AB820" s="226"/>
      <c r="AC820" s="226"/>
      <c r="AD820" s="226"/>
    </row>
    <row r="821" spans="2:41" x14ac:dyDescent="0.25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 x14ac:dyDescent="0.25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 x14ac:dyDescent="0.4">
      <c r="B826" s="227" t="str">
        <f>IF(C825&lt;0,"NO PAGAR","COBRAR")</f>
        <v>COBRAR</v>
      </c>
      <c r="C826" s="227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27" t="str">
        <f>IF(Y825&lt;0,"NO PAGAR","COBRAR")</f>
        <v>COBRAR</v>
      </c>
      <c r="Y826" s="227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219" t="s">
        <v>9</v>
      </c>
      <c r="C827" s="2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19" t="s">
        <v>9</v>
      </c>
      <c r="Y827" s="2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17</v>
      </c>
      <c r="C836" s="10"/>
      <c r="E836" s="221" t="s">
        <v>7</v>
      </c>
      <c r="F836" s="222"/>
      <c r="G836" s="223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21" t="s">
        <v>7</v>
      </c>
      <c r="AB836" s="222"/>
      <c r="AC836" s="223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 x14ac:dyDescent="0.25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 x14ac:dyDescent="0.25">
      <c r="B838" s="12"/>
      <c r="C838" s="10"/>
      <c r="N838" s="221" t="s">
        <v>7</v>
      </c>
      <c r="O838" s="222"/>
      <c r="P838" s="222"/>
      <c r="Q838" s="223"/>
      <c r="R838" s="18">
        <f>SUM(R822:R837)</f>
        <v>0</v>
      </c>
      <c r="S838" s="3"/>
      <c r="V838" s="17"/>
      <c r="X838" s="12"/>
      <c r="Y838" s="10"/>
      <c r="AJ838" s="221" t="s">
        <v>7</v>
      </c>
      <c r="AK838" s="222"/>
      <c r="AL838" s="222"/>
      <c r="AM838" s="223"/>
      <c r="AN838" s="18">
        <f>SUM(AN822:AN837)</f>
        <v>0</v>
      </c>
      <c r="AO838" s="3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E841" s="14"/>
      <c r="V841" s="17"/>
      <c r="X841" s="12"/>
      <c r="Y841" s="10"/>
      <c r="AA841" s="14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1"/>
      <c r="C846" s="10"/>
      <c r="V846" s="17"/>
      <c r="X846" s="11"/>
      <c r="Y846" s="10"/>
    </row>
    <row r="847" spans="2:41" x14ac:dyDescent="0.25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 x14ac:dyDescent="0.25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 x14ac:dyDescent="0.25">
      <c r="E849" s="1" t="s">
        <v>19</v>
      </c>
      <c r="V849" s="17"/>
      <c r="AA849" s="1" t="s">
        <v>19</v>
      </c>
    </row>
    <row r="850" spans="1:43" x14ac:dyDescent="0.25">
      <c r="V850" s="17"/>
    </row>
    <row r="851" spans="1:43" x14ac:dyDescent="0.25">
      <c r="V851" s="17"/>
    </row>
    <row r="852" spans="1:43" x14ac:dyDescent="0.25">
      <c r="V852" s="17"/>
    </row>
    <row r="853" spans="1:43" x14ac:dyDescent="0.25">
      <c r="V853" s="17"/>
    </row>
    <row r="854" spans="1:43" x14ac:dyDescent="0.25">
      <c r="V854" s="17"/>
    </row>
    <row r="855" spans="1:43" x14ac:dyDescent="0.25">
      <c r="V855" s="17"/>
    </row>
    <row r="856" spans="1:43" x14ac:dyDescent="0.25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 x14ac:dyDescent="0.2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 x14ac:dyDescent="0.2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 x14ac:dyDescent="0.25">
      <c r="V859" s="17"/>
    </row>
    <row r="860" spans="1:43" x14ac:dyDescent="0.25">
      <c r="H860" s="225" t="s">
        <v>30</v>
      </c>
      <c r="I860" s="225"/>
      <c r="J860" s="225"/>
      <c r="V860" s="17"/>
      <c r="AA860" s="225" t="s">
        <v>31</v>
      </c>
      <c r="AB860" s="225"/>
      <c r="AC860" s="225"/>
    </row>
    <row r="861" spans="1:43" x14ac:dyDescent="0.25">
      <c r="H861" s="225"/>
      <c r="I861" s="225"/>
      <c r="J861" s="225"/>
      <c r="V861" s="17"/>
      <c r="AA861" s="225"/>
      <c r="AB861" s="225"/>
      <c r="AC861" s="225"/>
    </row>
    <row r="862" spans="1:43" x14ac:dyDescent="0.25">
      <c r="V862" s="17"/>
    </row>
    <row r="863" spans="1:43" x14ac:dyDescent="0.25">
      <c r="V863" s="17"/>
    </row>
    <row r="864" spans="1:43" ht="23.25" x14ac:dyDescent="0.35">
      <c r="B864" s="24" t="s">
        <v>70</v>
      </c>
      <c r="V864" s="17"/>
      <c r="X864" s="22" t="s">
        <v>70</v>
      </c>
    </row>
    <row r="865" spans="2:41" ht="23.25" x14ac:dyDescent="0.35">
      <c r="B865" s="23" t="s">
        <v>32</v>
      </c>
      <c r="C865" s="20">
        <f>IF(X820="PAGADO",0,C825)</f>
        <v>0</v>
      </c>
      <c r="E865" s="226" t="s">
        <v>20</v>
      </c>
      <c r="F865" s="226"/>
      <c r="G865" s="226"/>
      <c r="H865" s="226"/>
      <c r="V865" s="17"/>
      <c r="X865" s="23" t="s">
        <v>82</v>
      </c>
      <c r="Y865" s="20">
        <f>IF(B1665="PAGADO",0,C870)</f>
        <v>0</v>
      </c>
      <c r="AA865" s="226" t="s">
        <v>308</v>
      </c>
      <c r="AB865" s="226"/>
      <c r="AC865" s="226"/>
      <c r="AD865" s="226"/>
    </row>
    <row r="866" spans="2:41" x14ac:dyDescent="0.25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AD883</f>
        <v>240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 x14ac:dyDescent="0.25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>
        <v>45192</v>
      </c>
      <c r="AB867" s="3" t="s">
        <v>397</v>
      </c>
      <c r="AC867" s="3" t="s">
        <v>169</v>
      </c>
      <c r="AD867" s="5">
        <v>10</v>
      </c>
      <c r="AE867" t="s">
        <v>1578</v>
      </c>
      <c r="AJ867" s="3"/>
      <c r="AK867" s="3"/>
      <c r="AL867" s="3"/>
      <c r="AM867" s="3"/>
      <c r="AN867" s="18"/>
      <c r="AO867" s="3"/>
    </row>
    <row r="868" spans="2:41" x14ac:dyDescent="0.25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240</v>
      </c>
      <c r="AA868" s="4">
        <v>45192</v>
      </c>
      <c r="AB868" s="3" t="s">
        <v>397</v>
      </c>
      <c r="AC868" s="3" t="s">
        <v>170</v>
      </c>
      <c r="AD868" s="5">
        <v>10</v>
      </c>
      <c r="AE868" t="s">
        <v>1579</v>
      </c>
      <c r="AJ868" s="3"/>
      <c r="AK868" s="3"/>
      <c r="AL868" s="3"/>
      <c r="AM868" s="3"/>
      <c r="AN868" s="18"/>
      <c r="AO868" s="3"/>
    </row>
    <row r="869" spans="2:41" x14ac:dyDescent="0.25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>
        <v>45152</v>
      </c>
      <c r="AB869" s="3" t="s">
        <v>168</v>
      </c>
      <c r="AC869" s="3" t="s">
        <v>169</v>
      </c>
      <c r="AD869" s="5">
        <v>10</v>
      </c>
      <c r="AE869" t="s">
        <v>146</v>
      </c>
      <c r="AJ869" s="3"/>
      <c r="AK869" s="3"/>
      <c r="AL869" s="3"/>
      <c r="AM869" s="3"/>
      <c r="AN869" s="18"/>
      <c r="AO869" s="3"/>
    </row>
    <row r="870" spans="2:41" x14ac:dyDescent="0.25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240</v>
      </c>
      <c r="AA870" s="4">
        <v>45153</v>
      </c>
      <c r="AB870" s="3" t="s">
        <v>168</v>
      </c>
      <c r="AC870" s="3" t="s">
        <v>169</v>
      </c>
      <c r="AD870" s="5">
        <v>10</v>
      </c>
      <c r="AE870" t="s">
        <v>862</v>
      </c>
      <c r="AJ870" s="3"/>
      <c r="AK870" s="3"/>
      <c r="AL870" s="3"/>
      <c r="AM870" s="3"/>
      <c r="AN870" s="18"/>
      <c r="AO870" s="3"/>
    </row>
    <row r="871" spans="2:41" ht="23.25" x14ac:dyDescent="0.3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28" t="str">
        <f>IF(Y870&lt;0,"NO PAGAR","COBRAR'")</f>
        <v>COBRAR'</v>
      </c>
      <c r="Y871" s="228"/>
      <c r="AA871" s="4">
        <v>45153</v>
      </c>
      <c r="AB871" s="3" t="s">
        <v>168</v>
      </c>
      <c r="AC871" s="3" t="s">
        <v>169</v>
      </c>
      <c r="AD871" s="5">
        <v>10</v>
      </c>
      <c r="AE871" t="s">
        <v>1579</v>
      </c>
      <c r="AJ871" s="3"/>
      <c r="AK871" s="3"/>
      <c r="AL871" s="3"/>
      <c r="AM871" s="3"/>
      <c r="AN871" s="18"/>
      <c r="AO871" s="3"/>
    </row>
    <row r="872" spans="2:41" ht="23.25" x14ac:dyDescent="0.35">
      <c r="B872" s="228" t="str">
        <f>IF(C870&lt;0,"NO PAGAR","COBRAR'")</f>
        <v>COBRAR'</v>
      </c>
      <c r="C872" s="228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>
        <v>45169</v>
      </c>
      <c r="AB872" s="3" t="s">
        <v>168</v>
      </c>
      <c r="AC872" s="3" t="s">
        <v>170</v>
      </c>
      <c r="AD872" s="5">
        <v>10</v>
      </c>
      <c r="AE872" t="s">
        <v>1620</v>
      </c>
      <c r="AJ872" s="3"/>
      <c r="AK872" s="3"/>
      <c r="AL872" s="3"/>
      <c r="AM872" s="3"/>
      <c r="AN872" s="18"/>
      <c r="AO872" s="3"/>
    </row>
    <row r="873" spans="2:41" x14ac:dyDescent="0.25">
      <c r="B873" s="219" t="s">
        <v>9</v>
      </c>
      <c r="C873" s="22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219" t="s">
        <v>9</v>
      </c>
      <c r="Y873" s="220"/>
      <c r="AA873" s="4">
        <v>45121</v>
      </c>
      <c r="AB873" s="3" t="s">
        <v>168</v>
      </c>
      <c r="AC873" s="3" t="s">
        <v>169</v>
      </c>
      <c r="AD873" s="5">
        <v>10</v>
      </c>
      <c r="AE873" t="s">
        <v>862</v>
      </c>
      <c r="AJ873" s="3"/>
      <c r="AK873" s="3"/>
      <c r="AL873" s="3"/>
      <c r="AM873" s="3"/>
      <c r="AN873" s="18"/>
      <c r="AO873" s="3"/>
    </row>
    <row r="874" spans="2:41" x14ac:dyDescent="0.25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>
        <v>45124</v>
      </c>
      <c r="AB874" s="3" t="s">
        <v>168</v>
      </c>
      <c r="AC874" s="3" t="s">
        <v>170</v>
      </c>
      <c r="AD874" s="5">
        <v>10</v>
      </c>
      <c r="AE874" t="s">
        <v>390</v>
      </c>
      <c r="AJ874" s="3"/>
      <c r="AK874" s="3"/>
      <c r="AL874" s="3"/>
      <c r="AM874" s="3"/>
      <c r="AN874" s="18"/>
      <c r="AO874" s="3"/>
    </row>
    <row r="875" spans="2:41" x14ac:dyDescent="0.25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>
        <v>45131</v>
      </c>
      <c r="AB875" s="3" t="s">
        <v>168</v>
      </c>
      <c r="AC875" s="3" t="s">
        <v>170</v>
      </c>
      <c r="AD875" s="5">
        <v>10</v>
      </c>
      <c r="AE875" t="s">
        <v>390</v>
      </c>
      <c r="AJ875" s="3"/>
      <c r="AK875" s="3"/>
      <c r="AL875" s="3"/>
      <c r="AM875" s="3"/>
      <c r="AN875" s="18"/>
      <c r="AO875" s="3"/>
    </row>
    <row r="876" spans="2:41" x14ac:dyDescent="0.25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>
        <v>45139</v>
      </c>
      <c r="AB876" s="3" t="s">
        <v>168</v>
      </c>
      <c r="AC876" s="3" t="s">
        <v>169</v>
      </c>
      <c r="AD876" s="5">
        <v>10</v>
      </c>
      <c r="AE876" t="s">
        <v>146</v>
      </c>
      <c r="AJ876" s="3"/>
      <c r="AK876" s="3"/>
      <c r="AL876" s="3"/>
      <c r="AM876" s="3"/>
      <c r="AN876" s="18"/>
      <c r="AO876" s="3"/>
    </row>
    <row r="877" spans="2:41" x14ac:dyDescent="0.25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>
        <v>45211</v>
      </c>
      <c r="AB877" s="3" t="s">
        <v>397</v>
      </c>
      <c r="AC877" s="3" t="s">
        <v>169</v>
      </c>
      <c r="AD877" s="5">
        <v>10</v>
      </c>
      <c r="AE877" t="s">
        <v>146</v>
      </c>
      <c r="AJ877" s="3"/>
      <c r="AK877" s="3"/>
      <c r="AL877" s="3"/>
      <c r="AM877" s="3"/>
      <c r="AN877" s="18"/>
      <c r="AO877" s="3"/>
    </row>
    <row r="878" spans="2:41" x14ac:dyDescent="0.25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>
        <v>45212</v>
      </c>
      <c r="AB878" s="3" t="s">
        <v>397</v>
      </c>
      <c r="AC878" s="3" t="s">
        <v>169</v>
      </c>
      <c r="AD878" s="5">
        <v>10</v>
      </c>
      <c r="AE878" t="s">
        <v>146</v>
      </c>
      <c r="AJ878" s="3"/>
      <c r="AK878" s="3"/>
      <c r="AL878" s="3"/>
      <c r="AM878" s="3"/>
      <c r="AN878" s="18"/>
      <c r="AO878" s="3"/>
    </row>
    <row r="879" spans="2:41" x14ac:dyDescent="0.25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>
        <v>45215</v>
      </c>
      <c r="AB879" s="3" t="s">
        <v>397</v>
      </c>
      <c r="AC879" s="3" t="s">
        <v>169</v>
      </c>
      <c r="AD879" s="5">
        <v>10</v>
      </c>
      <c r="AE879" t="s">
        <v>146</v>
      </c>
      <c r="AJ879" s="3"/>
      <c r="AK879" s="3"/>
      <c r="AL879" s="3"/>
      <c r="AM879" s="3"/>
      <c r="AN879" s="18"/>
      <c r="AO879" s="3"/>
    </row>
    <row r="880" spans="2:41" x14ac:dyDescent="0.25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>
        <v>45175</v>
      </c>
      <c r="AB880" s="3" t="s">
        <v>168</v>
      </c>
      <c r="AC880" s="3" t="s">
        <v>169</v>
      </c>
      <c r="AD880" s="5">
        <v>10</v>
      </c>
      <c r="AJ880" s="3"/>
      <c r="AK880" s="3"/>
      <c r="AL880" s="3"/>
      <c r="AM880" s="3"/>
      <c r="AN880" s="18"/>
      <c r="AO880" s="3"/>
    </row>
    <row r="881" spans="2:41" x14ac:dyDescent="0.25">
      <c r="B881" s="11" t="s">
        <v>16</v>
      </c>
      <c r="C881" s="10"/>
      <c r="E881" s="221" t="s">
        <v>7</v>
      </c>
      <c r="F881" s="222"/>
      <c r="G881" s="223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4"/>
      <c r="AB881" s="3" t="s">
        <v>1717</v>
      </c>
      <c r="AC881" s="3"/>
      <c r="AD881" s="5">
        <v>100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2"/>
      <c r="C883" s="10"/>
      <c r="N883" s="221" t="s">
        <v>7</v>
      </c>
      <c r="O883" s="222"/>
      <c r="P883" s="222"/>
      <c r="Q883" s="223"/>
      <c r="R883" s="18">
        <f>SUM(R867:R882)</f>
        <v>0</v>
      </c>
      <c r="S883" s="3"/>
      <c r="V883" s="17"/>
      <c r="X883" s="12"/>
      <c r="Y883" s="10"/>
      <c r="AA883" s="221" t="s">
        <v>7</v>
      </c>
      <c r="AB883" s="222"/>
      <c r="AC883" s="223"/>
      <c r="AD883" s="5">
        <f>SUM(AD867:AD882)</f>
        <v>240</v>
      </c>
      <c r="AJ883" s="221" t="s">
        <v>7</v>
      </c>
      <c r="AK883" s="222"/>
      <c r="AL883" s="222"/>
      <c r="AM883" s="223"/>
      <c r="AN883" s="18">
        <f>SUM(AN867:AN882)</f>
        <v>0</v>
      </c>
      <c r="AO883" s="3"/>
    </row>
    <row r="884" spans="2:41" x14ac:dyDescent="0.25">
      <c r="B884" s="12"/>
      <c r="C884" s="10"/>
      <c r="V884" s="17"/>
      <c r="X884" s="12"/>
      <c r="Y884" s="10"/>
      <c r="AA884" s="13"/>
      <c r="AB884" s="13"/>
      <c r="AC884" s="13"/>
    </row>
    <row r="885" spans="2:41" x14ac:dyDescent="0.25">
      <c r="B885" s="12"/>
      <c r="C885" s="10"/>
      <c r="V885" s="17"/>
      <c r="X885" s="12"/>
      <c r="Y885" s="10"/>
    </row>
    <row r="886" spans="2:41" x14ac:dyDescent="0.25">
      <c r="B886" s="12"/>
      <c r="C886" s="10"/>
      <c r="E886" s="14"/>
      <c r="V886" s="17"/>
      <c r="X886" s="12"/>
      <c r="Y886" s="10"/>
    </row>
    <row r="887" spans="2:41" x14ac:dyDescent="0.25">
      <c r="B887" s="12"/>
      <c r="C887" s="10"/>
      <c r="V887" s="17"/>
      <c r="X887" s="12"/>
      <c r="Y887" s="10"/>
    </row>
    <row r="888" spans="2:41" x14ac:dyDescent="0.25">
      <c r="B888" s="12"/>
      <c r="C888" s="10"/>
      <c r="V888" s="17"/>
      <c r="X888" s="12"/>
      <c r="Y888" s="10"/>
      <c r="AA888" s="14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1"/>
      <c r="C892" s="10"/>
      <c r="V892" s="17"/>
      <c r="X892" s="11"/>
      <c r="Y892" s="10"/>
    </row>
    <row r="893" spans="2:41" x14ac:dyDescent="0.25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</row>
    <row r="894" spans="2:41" x14ac:dyDescent="0.25">
      <c r="E894" s="1" t="s">
        <v>19</v>
      </c>
      <c r="V894" s="17"/>
    </row>
    <row r="895" spans="2:41" x14ac:dyDescent="0.25">
      <c r="V895" s="17"/>
      <c r="AA895" t="s">
        <v>21</v>
      </c>
    </row>
    <row r="896" spans="2:41" x14ac:dyDescent="0.25">
      <c r="V896" s="17"/>
      <c r="AA896" s="1" t="s">
        <v>19</v>
      </c>
    </row>
    <row r="897" spans="8:31" x14ac:dyDescent="0.25">
      <c r="V897" s="17"/>
    </row>
    <row r="898" spans="8:31" x14ac:dyDescent="0.25">
      <c r="V898" s="17"/>
    </row>
    <row r="899" spans="8:31" x14ac:dyDescent="0.25">
      <c r="V899" s="17"/>
    </row>
    <row r="900" spans="8:31" x14ac:dyDescent="0.25">
      <c r="V900" s="17"/>
    </row>
    <row r="901" spans="8:31" x14ac:dyDescent="0.25">
      <c r="V901" s="17"/>
    </row>
    <row r="902" spans="8:31" x14ac:dyDescent="0.25">
      <c r="V902" s="17"/>
    </row>
    <row r="903" spans="8:31" x14ac:dyDescent="0.25">
      <c r="V903" s="17"/>
    </row>
    <row r="904" spans="8:31" x14ac:dyDescent="0.25">
      <c r="V904" s="17"/>
    </row>
    <row r="905" spans="8:31" x14ac:dyDescent="0.25">
      <c r="V905" s="17"/>
    </row>
    <row r="906" spans="8:31" x14ac:dyDescent="0.25">
      <c r="V906" s="17"/>
    </row>
    <row r="907" spans="8:31" x14ac:dyDescent="0.25">
      <c r="V907" s="17"/>
    </row>
    <row r="908" spans="8:31" ht="15" customHeight="1" x14ac:dyDescent="0.35">
      <c r="V908" s="17"/>
      <c r="AE908" s="184"/>
    </row>
    <row r="909" spans="8:31" ht="15" customHeight="1" x14ac:dyDescent="0.35">
      <c r="H909" s="225" t="s">
        <v>28</v>
      </c>
      <c r="I909" s="225"/>
      <c r="J909" s="225"/>
      <c r="V909" s="17"/>
      <c r="AE909" s="184"/>
    </row>
    <row r="910" spans="8:31" ht="15" customHeight="1" x14ac:dyDescent="0.35">
      <c r="H910" s="225"/>
      <c r="I910" s="225"/>
      <c r="J910" s="225"/>
      <c r="V910" s="17"/>
      <c r="AC910" s="184" t="s">
        <v>29</v>
      </c>
      <c r="AD910" s="184"/>
      <c r="AE910" s="184"/>
    </row>
    <row r="911" spans="8:31" ht="23.25" x14ac:dyDescent="0.35">
      <c r="V911" s="17"/>
      <c r="AC911" s="184"/>
      <c r="AD911" s="184"/>
    </row>
    <row r="912" spans="8:31" ht="23.25" x14ac:dyDescent="0.35">
      <c r="V912" s="17"/>
      <c r="AC912" s="184"/>
      <c r="AD912" s="184"/>
    </row>
    <row r="913" spans="2:41" ht="23.25" x14ac:dyDescent="0.35">
      <c r="B913" s="22" t="s">
        <v>71</v>
      </c>
      <c r="V913" s="17"/>
      <c r="X913" s="22" t="s">
        <v>71</v>
      </c>
    </row>
    <row r="914" spans="2:41" ht="23.25" x14ac:dyDescent="0.35">
      <c r="B914" s="23" t="s">
        <v>32</v>
      </c>
      <c r="C914" s="20">
        <f>IF(X865="PAGADO",0,Y870)</f>
        <v>0</v>
      </c>
      <c r="E914" s="226" t="s">
        <v>20</v>
      </c>
      <c r="F914" s="226"/>
      <c r="G914" s="226"/>
      <c r="H914" s="226"/>
      <c r="V914" s="17"/>
      <c r="X914" s="23" t="s">
        <v>32</v>
      </c>
      <c r="Y914" s="20">
        <f>IF(B914="PAGADO",0,C919)</f>
        <v>0</v>
      </c>
    </row>
    <row r="915" spans="2:41" x14ac:dyDescent="0.25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AD932</f>
        <v>0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ht="23.25" x14ac:dyDescent="0.35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226" t="s">
        <v>20</v>
      </c>
      <c r="AB916" s="226"/>
      <c r="AC916" s="226"/>
      <c r="AD916" s="226"/>
      <c r="AJ916" s="3"/>
      <c r="AK916" s="3"/>
      <c r="AL916" s="3"/>
      <c r="AM916" s="3"/>
      <c r="AN916" s="18"/>
      <c r="AO916" s="3"/>
    </row>
    <row r="917" spans="2:41" x14ac:dyDescent="0.25">
      <c r="B917" s="1" t="s">
        <v>24</v>
      </c>
      <c r="C917" s="19">
        <f>IF(C914&gt;0,C914+C915,C915)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0</v>
      </c>
      <c r="AA917" s="2" t="s">
        <v>1</v>
      </c>
      <c r="AB917" s="2" t="s">
        <v>2</v>
      </c>
      <c r="AC917" s="2" t="s">
        <v>3</v>
      </c>
      <c r="AD917" s="2" t="s">
        <v>4</v>
      </c>
      <c r="AJ917" s="3"/>
      <c r="AK917" s="3"/>
      <c r="AL917" s="3"/>
      <c r="AM917" s="3"/>
      <c r="AN917" s="18"/>
      <c r="AO917" s="3"/>
    </row>
    <row r="918" spans="2:41" x14ac:dyDescent="0.25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6" t="s">
        <v>25</v>
      </c>
      <c r="C919" s="21">
        <f>C917-C918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 x14ac:dyDescent="0.4">
      <c r="B920" s="227" t="str">
        <f>IF(C919&lt;0,"NO PAGAR","COBRAR")</f>
        <v>COBRAR</v>
      </c>
      <c r="C920" s="227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27" t="str">
        <f>IF(Y919&lt;0,"NO PAGAR","COBRAR")</f>
        <v>COBRAR</v>
      </c>
      <c r="Y920" s="227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219" t="s">
        <v>9</v>
      </c>
      <c r="C921" s="2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9" t="s">
        <v>9</v>
      </c>
      <c r="Y921" s="2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221" t="s">
        <v>7</v>
      </c>
      <c r="F930" s="222"/>
      <c r="G930" s="223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2"/>
      <c r="C932" s="10"/>
      <c r="N932" s="221" t="s">
        <v>7</v>
      </c>
      <c r="O932" s="222"/>
      <c r="P932" s="222"/>
      <c r="Q932" s="223"/>
      <c r="R932" s="18">
        <f>SUM(R916:R931)</f>
        <v>0</v>
      </c>
      <c r="S932" s="3"/>
      <c r="V932" s="17"/>
      <c r="X932" s="12"/>
      <c r="Y932" s="10"/>
      <c r="AA932" s="221" t="s">
        <v>7</v>
      </c>
      <c r="AB932" s="222"/>
      <c r="AC932" s="223"/>
      <c r="AD932" s="5">
        <f>SUM(AD918:AD931)</f>
        <v>0</v>
      </c>
      <c r="AJ932" s="221" t="s">
        <v>7</v>
      </c>
      <c r="AK932" s="222"/>
      <c r="AL932" s="222"/>
      <c r="AM932" s="223"/>
      <c r="AN932" s="18">
        <f>SUM(AN916:AN931)</f>
        <v>0</v>
      </c>
      <c r="AO932" s="3"/>
    </row>
    <row r="933" spans="2:41" x14ac:dyDescent="0.25">
      <c r="B933" s="12"/>
      <c r="C933" s="10"/>
      <c r="V933" s="17"/>
      <c r="X933" s="12"/>
      <c r="Y933" s="10"/>
      <c r="AA933" s="13"/>
      <c r="AB933" s="13"/>
      <c r="AC933" s="13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E935" s="14"/>
      <c r="V935" s="17"/>
      <c r="X935" s="12"/>
      <c r="Y935" s="10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V937" s="17"/>
      <c r="X937" s="12"/>
      <c r="Y937" s="10"/>
      <c r="AA937" s="14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1"/>
      <c r="C940" s="10"/>
      <c r="V940" s="17"/>
      <c r="X940" s="11"/>
      <c r="Y940" s="10"/>
    </row>
    <row r="941" spans="2:41" x14ac:dyDescent="0.25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 x14ac:dyDescent="0.25">
      <c r="D942" t="s">
        <v>22</v>
      </c>
      <c r="E942" t="s">
        <v>21</v>
      </c>
      <c r="V942" s="17"/>
      <c r="Z942" t="s">
        <v>22</v>
      </c>
    </row>
    <row r="943" spans="2:41" x14ac:dyDescent="0.25">
      <c r="E943" s="1" t="s">
        <v>19</v>
      </c>
      <c r="V943" s="17"/>
    </row>
    <row r="944" spans="2:41" x14ac:dyDescent="0.25">
      <c r="V944" s="17"/>
      <c r="AA944" t="s">
        <v>21</v>
      </c>
    </row>
    <row r="945" spans="1:43" x14ac:dyDescent="0.25">
      <c r="V945" s="17"/>
      <c r="AA945" s="1" t="s">
        <v>19</v>
      </c>
    </row>
    <row r="946" spans="1:43" x14ac:dyDescent="0.25">
      <c r="V946" s="17"/>
    </row>
    <row r="947" spans="1:43" x14ac:dyDescent="0.25">
      <c r="V947" s="17"/>
    </row>
    <row r="948" spans="1:43" x14ac:dyDescent="0.25">
      <c r="V948" s="17"/>
    </row>
    <row r="949" spans="1:43" x14ac:dyDescent="0.25">
      <c r="V949" s="17"/>
    </row>
    <row r="950" spans="1:43" x14ac:dyDescent="0.25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 x14ac:dyDescent="0.2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 x14ac:dyDescent="0.2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 x14ac:dyDescent="0.25">
      <c r="V953" s="17"/>
      <c r="AA953" s="17"/>
      <c r="AB953" s="17"/>
      <c r="AC953" s="17"/>
      <c r="AD953" s="17"/>
    </row>
    <row r="954" spans="1:43" x14ac:dyDescent="0.25">
      <c r="H954" s="225" t="s">
        <v>30</v>
      </c>
      <c r="I954" s="225"/>
      <c r="J954" s="225"/>
      <c r="V954" s="17"/>
      <c r="AA954" s="17"/>
      <c r="AB954" s="17"/>
      <c r="AC954" s="17"/>
      <c r="AD954" s="17"/>
    </row>
    <row r="955" spans="1:43" x14ac:dyDescent="0.25">
      <c r="H955" s="225"/>
      <c r="I955" s="225"/>
      <c r="J955" s="225"/>
      <c r="V955" s="17"/>
    </row>
    <row r="956" spans="1:43" x14ac:dyDescent="0.25">
      <c r="V956" s="17"/>
      <c r="AA956" s="225" t="s">
        <v>31</v>
      </c>
      <c r="AB956" s="225"/>
      <c r="AC956" s="225"/>
    </row>
    <row r="957" spans="1:43" x14ac:dyDescent="0.25">
      <c r="V957" s="17"/>
      <c r="AA957" s="225"/>
      <c r="AB957" s="225"/>
      <c r="AC957" s="225"/>
    </row>
    <row r="958" spans="1:43" ht="23.25" x14ac:dyDescent="0.35">
      <c r="B958" s="24" t="s">
        <v>73</v>
      </c>
      <c r="V958" s="17"/>
      <c r="X958" s="22" t="s">
        <v>71</v>
      </c>
    </row>
    <row r="959" spans="1:43" ht="23.25" x14ac:dyDescent="0.35">
      <c r="B959" s="23" t="s">
        <v>32</v>
      </c>
      <c r="C959" s="20">
        <f>IF(X914="PAGADO",0,C919)</f>
        <v>0</v>
      </c>
      <c r="E959" s="226" t="s">
        <v>20</v>
      </c>
      <c r="F959" s="226"/>
      <c r="G959" s="226"/>
      <c r="H959" s="226"/>
      <c r="V959" s="17"/>
      <c r="X959" s="23" t="s">
        <v>32</v>
      </c>
      <c r="Y959" s="20">
        <f>IF(B1759="PAGADO",0,C964)</f>
        <v>0</v>
      </c>
    </row>
    <row r="960" spans="1:43" x14ac:dyDescent="0.25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AD977</f>
        <v>0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 ht="23.25" x14ac:dyDescent="0.35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226" t="s">
        <v>20</v>
      </c>
      <c r="AB961" s="226"/>
      <c r="AC961" s="226"/>
      <c r="AD961" s="226"/>
      <c r="AJ961" s="3"/>
      <c r="AK961" s="3"/>
      <c r="AL961" s="3"/>
      <c r="AM961" s="3"/>
      <c r="AN961" s="18"/>
      <c r="AO961" s="3"/>
    </row>
    <row r="962" spans="2:41" x14ac:dyDescent="0.25">
      <c r="B962" s="1" t="s">
        <v>24</v>
      </c>
      <c r="C962" s="19">
        <f>IF(C959&gt;0,C959+C960,C960)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0</v>
      </c>
      <c r="AA962" s="2" t="s">
        <v>1</v>
      </c>
      <c r="AB962" s="2" t="s">
        <v>2</v>
      </c>
      <c r="AC962" s="2" t="s">
        <v>3</v>
      </c>
      <c r="AD962" s="2" t="s">
        <v>4</v>
      </c>
      <c r="AJ962" s="3"/>
      <c r="AK962" s="3"/>
      <c r="AL962" s="3"/>
      <c r="AM962" s="3"/>
      <c r="AN962" s="18"/>
      <c r="AO962" s="3"/>
    </row>
    <row r="963" spans="2:41" x14ac:dyDescent="0.25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6" t="s">
        <v>26</v>
      </c>
      <c r="C964" s="21">
        <f>C962-C963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 x14ac:dyDescent="0.3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28" t="str">
        <f>IF(Y964&lt;0,"NO PAGAR","COBRAR'")</f>
        <v>COBRAR'</v>
      </c>
      <c r="Y965" s="228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 x14ac:dyDescent="0.35">
      <c r="B966" s="228" t="str">
        <f>IF(C964&lt;0,"NO PAGAR","COBRAR'")</f>
        <v>COBRAR'</v>
      </c>
      <c r="C966" s="228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219" t="s">
        <v>9</v>
      </c>
      <c r="C967" s="22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19" t="s">
        <v>9</v>
      </c>
      <c r="Y967" s="22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IF(Y919&lt;0,"SALDO ADELANTADO","SALDO A FAVOR '")</f>
        <v>SALDO A FAVOR '</v>
      </c>
      <c r="C968" s="10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16</v>
      </c>
      <c r="C975" s="10"/>
      <c r="E975" s="221" t="s">
        <v>7</v>
      </c>
      <c r="F975" s="222"/>
      <c r="G975" s="223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N977" s="221" t="s">
        <v>7</v>
      </c>
      <c r="O977" s="222"/>
      <c r="P977" s="222"/>
      <c r="Q977" s="223"/>
      <c r="R977" s="18">
        <f>SUM(R961:R976)</f>
        <v>0</v>
      </c>
      <c r="S977" s="3"/>
      <c r="V977" s="17"/>
      <c r="X977" s="12"/>
      <c r="Y977" s="10"/>
      <c r="AA977" s="221" t="s">
        <v>7</v>
      </c>
      <c r="AB977" s="222"/>
      <c r="AC977" s="223"/>
      <c r="AD977" s="5">
        <f>SUM(AD963:AD976)</f>
        <v>0</v>
      </c>
      <c r="AJ977" s="221" t="s">
        <v>7</v>
      </c>
      <c r="AK977" s="222"/>
      <c r="AL977" s="222"/>
      <c r="AM977" s="223"/>
      <c r="AN977" s="18">
        <f>SUM(AN961:AN976)</f>
        <v>0</v>
      </c>
      <c r="AO977" s="3"/>
    </row>
    <row r="978" spans="2:41" x14ac:dyDescent="0.25">
      <c r="B978" s="12"/>
      <c r="C978" s="10"/>
      <c r="V978" s="17"/>
      <c r="X978" s="12"/>
      <c r="Y978" s="10"/>
      <c r="AA978" s="13"/>
      <c r="AB978" s="13"/>
      <c r="AC978" s="13"/>
    </row>
    <row r="979" spans="2:41" x14ac:dyDescent="0.25">
      <c r="B979" s="12"/>
      <c r="C979" s="10"/>
      <c r="V979" s="17"/>
      <c r="X979" s="12"/>
      <c r="Y979" s="10"/>
    </row>
    <row r="980" spans="2:41" x14ac:dyDescent="0.25">
      <c r="B980" s="12"/>
      <c r="C980" s="10"/>
      <c r="E980" s="14"/>
      <c r="V980" s="17"/>
      <c r="X980" s="12"/>
      <c r="Y980" s="10"/>
    </row>
    <row r="981" spans="2:41" x14ac:dyDescent="0.25">
      <c r="B981" s="12"/>
      <c r="C981" s="10"/>
      <c r="V981" s="17"/>
      <c r="X981" s="12"/>
      <c r="Y981" s="10"/>
    </row>
    <row r="982" spans="2:41" x14ac:dyDescent="0.25">
      <c r="B982" s="12"/>
      <c r="C982" s="10"/>
      <c r="V982" s="17"/>
      <c r="X982" s="12"/>
      <c r="Y982" s="10"/>
      <c r="AA982" s="14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</row>
    <row r="988" spans="2:41" x14ac:dyDescent="0.25">
      <c r="E988" s="1" t="s">
        <v>19</v>
      </c>
      <c r="V988" s="17"/>
    </row>
    <row r="989" spans="2:41" x14ac:dyDescent="0.25">
      <c r="V989" s="17"/>
      <c r="AA989" t="s">
        <v>21</v>
      </c>
    </row>
    <row r="990" spans="2:41" x14ac:dyDescent="0.25">
      <c r="V990" s="17"/>
      <c r="AA990" s="1" t="s">
        <v>19</v>
      </c>
    </row>
    <row r="991" spans="2:41" x14ac:dyDescent="0.25">
      <c r="V991" s="17"/>
    </row>
    <row r="992" spans="2:41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</row>
    <row r="999" spans="2:41" x14ac:dyDescent="0.25">
      <c r="V999" s="17"/>
    </row>
    <row r="1000" spans="2:41" x14ac:dyDescent="0.25">
      <c r="V1000" s="17"/>
    </row>
    <row r="1001" spans="2:41" ht="15" customHeight="1" x14ac:dyDescent="0.35">
      <c r="V1001" s="17"/>
      <c r="AE1001" s="184"/>
    </row>
    <row r="1002" spans="2:41" ht="15" customHeight="1" x14ac:dyDescent="0.35">
      <c r="H1002" s="225" t="s">
        <v>28</v>
      </c>
      <c r="I1002" s="225"/>
      <c r="J1002" s="225"/>
      <c r="V1002" s="17"/>
      <c r="AE1002" s="184"/>
    </row>
    <row r="1003" spans="2:41" ht="15" customHeight="1" x14ac:dyDescent="0.35">
      <c r="H1003" s="225"/>
      <c r="I1003" s="225"/>
      <c r="J1003" s="225"/>
      <c r="V1003" s="17"/>
      <c r="AC1003" s="184" t="s">
        <v>29</v>
      </c>
      <c r="AD1003" s="184"/>
      <c r="AE1003" s="184"/>
    </row>
    <row r="1004" spans="2:41" ht="23.25" x14ac:dyDescent="0.35">
      <c r="V1004" s="17"/>
      <c r="AC1004" s="184"/>
      <c r="AD1004" s="184"/>
    </row>
    <row r="1005" spans="2:41" ht="23.25" x14ac:dyDescent="0.35">
      <c r="V1005" s="17"/>
      <c r="AC1005" s="184"/>
      <c r="AD1005" s="184"/>
    </row>
    <row r="1006" spans="2:41" ht="23.25" x14ac:dyDescent="0.35">
      <c r="B1006" s="22" t="s">
        <v>72</v>
      </c>
      <c r="V1006" s="17"/>
      <c r="X1006" s="22" t="s">
        <v>74</v>
      </c>
    </row>
    <row r="1007" spans="2:41" ht="23.25" x14ac:dyDescent="0.35">
      <c r="B1007" s="23" t="s">
        <v>32</v>
      </c>
      <c r="C1007" s="20">
        <f>IF(X959="PAGADO",0,Y964)</f>
        <v>0</v>
      </c>
      <c r="E1007" s="226" t="s">
        <v>20</v>
      </c>
      <c r="F1007" s="226"/>
      <c r="G1007" s="226"/>
      <c r="H1007" s="226"/>
      <c r="V1007" s="17"/>
      <c r="X1007" s="23" t="s">
        <v>32</v>
      </c>
      <c r="Y1007" s="20">
        <f>IF(B1007="PAGADO",0,C1012)</f>
        <v>0</v>
      </c>
    </row>
    <row r="1008" spans="2:41" x14ac:dyDescent="0.25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AD1025</f>
        <v>0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ht="23.25" x14ac:dyDescent="0.35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226" t="s">
        <v>20</v>
      </c>
      <c r="AB1009" s="226"/>
      <c r="AC1009" s="226"/>
      <c r="AD1009" s="226"/>
      <c r="AJ1009" s="3"/>
      <c r="AK1009" s="3"/>
      <c r="AL1009" s="3"/>
      <c r="AM1009" s="3"/>
      <c r="AN1009" s="18"/>
      <c r="AO1009" s="3"/>
    </row>
    <row r="1010" spans="2:41" x14ac:dyDescent="0.25">
      <c r="B1010" s="1" t="s">
        <v>24</v>
      </c>
      <c r="C1010" s="19">
        <f>IF(C1007&gt;0,C1007+C1008,C1008)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6" t="s">
        <v>25</v>
      </c>
      <c r="C1012" s="21">
        <f>C1010-C1011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 x14ac:dyDescent="0.4">
      <c r="B1013" s="227" t="str">
        <f>IF(C1012&lt;0,"NO PAGAR","COBRAR")</f>
        <v>COBRAR</v>
      </c>
      <c r="C1013" s="227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27" t="str">
        <f>IF(Y1012&lt;0,"NO PAGAR","COBRAR")</f>
        <v>COBRAR</v>
      </c>
      <c r="Y1013" s="227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219" t="s">
        <v>9</v>
      </c>
      <c r="C1014" s="2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9" t="s">
        <v>9</v>
      </c>
      <c r="Y1014" s="2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9" t="str">
        <f>IF(C1048&lt;0,"SALDO A FAVOR","SALDO ADELANTAD0'")</f>
        <v>SALDO ADELANTAD0'</v>
      </c>
      <c r="C1015" s="10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17</v>
      </c>
      <c r="C1023" s="10"/>
      <c r="E1023" s="221" t="s">
        <v>7</v>
      </c>
      <c r="F1023" s="222"/>
      <c r="G1023" s="223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2"/>
      <c r="C1025" s="10"/>
      <c r="N1025" s="221" t="s">
        <v>7</v>
      </c>
      <c r="O1025" s="222"/>
      <c r="P1025" s="222"/>
      <c r="Q1025" s="223"/>
      <c r="R1025" s="18">
        <f>SUM(R1009:R1024)</f>
        <v>0</v>
      </c>
      <c r="S1025" s="3"/>
      <c r="V1025" s="17"/>
      <c r="X1025" s="12"/>
      <c r="Y1025" s="10"/>
      <c r="AA1025" s="221" t="s">
        <v>7</v>
      </c>
      <c r="AB1025" s="222"/>
      <c r="AC1025" s="223"/>
      <c r="AD1025" s="5">
        <f>SUM(AD1011:AD1024)</f>
        <v>0</v>
      </c>
      <c r="AJ1025" s="221" t="s">
        <v>7</v>
      </c>
      <c r="AK1025" s="222"/>
      <c r="AL1025" s="222"/>
      <c r="AM1025" s="223"/>
      <c r="AN1025" s="18">
        <f>SUM(AN1009:AN1024)</f>
        <v>0</v>
      </c>
      <c r="AO1025" s="3"/>
    </row>
    <row r="1026" spans="2:41" x14ac:dyDescent="0.25">
      <c r="B1026" s="12"/>
      <c r="C1026" s="10"/>
      <c r="V1026" s="17"/>
      <c r="X1026" s="12"/>
      <c r="Y1026" s="10"/>
      <c r="AA1026" s="13"/>
      <c r="AB1026" s="13"/>
      <c r="AC1026" s="13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E1028" s="14"/>
      <c r="V1028" s="17"/>
      <c r="X1028" s="12"/>
      <c r="Y1028" s="10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V1030" s="17"/>
      <c r="X1030" s="12"/>
      <c r="Y1030" s="10"/>
      <c r="AA1030" s="14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1"/>
      <c r="C1033" s="10"/>
      <c r="V1033" s="17"/>
      <c r="X1033" s="11"/>
      <c r="Y1033" s="10"/>
    </row>
    <row r="1034" spans="2:41" x14ac:dyDescent="0.25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 x14ac:dyDescent="0.25">
      <c r="D1035" t="s">
        <v>22</v>
      </c>
      <c r="E1035" t="s">
        <v>21</v>
      </c>
      <c r="V1035" s="17"/>
      <c r="Z1035" t="s">
        <v>22</v>
      </c>
    </row>
    <row r="1036" spans="2:41" x14ac:dyDescent="0.25">
      <c r="E1036" s="1" t="s">
        <v>19</v>
      </c>
      <c r="V1036" s="17"/>
    </row>
    <row r="1037" spans="2:41" x14ac:dyDescent="0.25">
      <c r="V1037" s="17"/>
      <c r="AA1037" t="s">
        <v>21</v>
      </c>
    </row>
    <row r="1038" spans="2:41" x14ac:dyDescent="0.25">
      <c r="V1038" s="17"/>
      <c r="AA1038" s="1" t="s">
        <v>19</v>
      </c>
    </row>
    <row r="1039" spans="2:41" x14ac:dyDescent="0.25">
      <c r="V1039" s="17"/>
    </row>
    <row r="1040" spans="2:41" x14ac:dyDescent="0.25">
      <c r="V1040" s="17"/>
    </row>
    <row r="1041" spans="1:43" x14ac:dyDescent="0.25">
      <c r="V1041" s="17"/>
    </row>
    <row r="1042" spans="1:43" x14ac:dyDescent="0.25">
      <c r="V1042" s="17"/>
    </row>
    <row r="1043" spans="1:43" x14ac:dyDescent="0.25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 x14ac:dyDescent="0.25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 x14ac:dyDescent="0.25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 x14ac:dyDescent="0.25">
      <c r="V1046" s="17"/>
      <c r="AA1046" s="17"/>
      <c r="AB1046" s="17"/>
      <c r="AC1046" s="17"/>
      <c r="AD1046" s="17"/>
    </row>
    <row r="1047" spans="1:43" x14ac:dyDescent="0.25">
      <c r="H1047" s="225" t="s">
        <v>30</v>
      </c>
      <c r="I1047" s="225"/>
      <c r="J1047" s="225"/>
      <c r="V1047" s="17"/>
      <c r="AA1047" s="17"/>
      <c r="AB1047" s="17"/>
      <c r="AC1047" s="17"/>
      <c r="AD1047" s="17"/>
    </row>
    <row r="1048" spans="1:43" x14ac:dyDescent="0.25">
      <c r="H1048" s="225"/>
      <c r="I1048" s="225"/>
      <c r="J1048" s="225"/>
      <c r="V1048" s="17"/>
    </row>
    <row r="1049" spans="1:43" x14ac:dyDescent="0.25">
      <c r="V1049" s="17"/>
      <c r="AA1049" s="225" t="s">
        <v>31</v>
      </c>
      <c r="AB1049" s="225"/>
      <c r="AC1049" s="225"/>
    </row>
    <row r="1050" spans="1:43" x14ac:dyDescent="0.25">
      <c r="V1050" s="17"/>
      <c r="AA1050" s="225"/>
      <c r="AB1050" s="225"/>
      <c r="AC1050" s="225"/>
    </row>
    <row r="1051" spans="1:43" ht="23.25" x14ac:dyDescent="0.35">
      <c r="B1051" s="24" t="s">
        <v>72</v>
      </c>
      <c r="V1051" s="17"/>
      <c r="X1051" s="22" t="s">
        <v>72</v>
      </c>
    </row>
    <row r="1052" spans="1:43" ht="23.25" x14ac:dyDescent="0.35">
      <c r="B1052" s="23" t="s">
        <v>32</v>
      </c>
      <c r="C1052" s="20">
        <f>IF(X1007="PAGADO",0,C1012)</f>
        <v>0</v>
      </c>
      <c r="E1052" s="226" t="s">
        <v>20</v>
      </c>
      <c r="F1052" s="226"/>
      <c r="G1052" s="226"/>
      <c r="H1052" s="226"/>
      <c r="V1052" s="17"/>
      <c r="X1052" s="23" t="s">
        <v>32</v>
      </c>
      <c r="Y1052" s="20">
        <f>IF(B1852="PAGADO",0,C1057)</f>
        <v>0</v>
      </c>
    </row>
    <row r="1053" spans="1:43" x14ac:dyDescent="0.25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AD1070</f>
        <v>0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 ht="23.25" x14ac:dyDescent="0.35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226" t="s">
        <v>20</v>
      </c>
      <c r="AB1054" s="226"/>
      <c r="AC1054" s="226"/>
      <c r="AD1054" s="226"/>
      <c r="AJ1054" s="3"/>
      <c r="AK1054" s="3"/>
      <c r="AL1054" s="3"/>
      <c r="AM1054" s="3"/>
      <c r="AN1054" s="18"/>
      <c r="AO1054" s="3"/>
    </row>
    <row r="1055" spans="1:43" x14ac:dyDescent="0.25">
      <c r="B1055" s="1" t="s">
        <v>24</v>
      </c>
      <c r="C1055" s="19">
        <f>IF(C1052&gt;0,C1052+C1053,C1053)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0</v>
      </c>
      <c r="AA1055" s="2" t="s">
        <v>1</v>
      </c>
      <c r="AB1055" s="2" t="s">
        <v>2</v>
      </c>
      <c r="AC1055" s="2" t="s">
        <v>3</v>
      </c>
      <c r="AD1055" s="2" t="s">
        <v>4</v>
      </c>
      <c r="AJ1055" s="3"/>
      <c r="AK1055" s="3"/>
      <c r="AL1055" s="3"/>
      <c r="AM1055" s="3"/>
      <c r="AN1055" s="18"/>
      <c r="AO1055" s="3"/>
    </row>
    <row r="1056" spans="1:43" x14ac:dyDescent="0.25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6" t="s">
        <v>26</v>
      </c>
      <c r="C1057" s="21">
        <f>C1055-C1056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 x14ac:dyDescent="0.3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28" t="str">
        <f>IF(Y1057&lt;0,"NO PAGAR","COBRAR'")</f>
        <v>COBRAR'</v>
      </c>
      <c r="Y1058" s="228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 x14ac:dyDescent="0.35">
      <c r="B1059" s="228" t="str">
        <f>IF(C1057&lt;0,"NO PAGAR","COBRAR'")</f>
        <v>COBRAR'</v>
      </c>
      <c r="C1059" s="228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219" t="s">
        <v>9</v>
      </c>
      <c r="C1060" s="22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219" t="s">
        <v>9</v>
      </c>
      <c r="Y1060" s="22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9" t="str">
        <f>IF(Y1012&lt;0,"SALDO ADELANTADO","SALDO A FAVOR '")</f>
        <v>SALDO A FAVOR '</v>
      </c>
      <c r="C1061" s="10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11" t="s">
        <v>16</v>
      </c>
      <c r="C1068" s="10"/>
      <c r="E1068" s="221" t="s">
        <v>7</v>
      </c>
      <c r="F1068" s="222"/>
      <c r="G1068" s="223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x14ac:dyDescent="0.25">
      <c r="B1070" s="12"/>
      <c r="C1070" s="10"/>
      <c r="N1070" s="221" t="s">
        <v>7</v>
      </c>
      <c r="O1070" s="222"/>
      <c r="P1070" s="222"/>
      <c r="Q1070" s="223"/>
      <c r="R1070" s="18">
        <f>SUM(R1054:R1069)</f>
        <v>0</v>
      </c>
      <c r="S1070" s="3"/>
      <c r="V1070" s="17"/>
      <c r="X1070" s="12"/>
      <c r="Y1070" s="10"/>
      <c r="AA1070" s="221" t="s">
        <v>7</v>
      </c>
      <c r="AB1070" s="222"/>
      <c r="AC1070" s="223"/>
      <c r="AD1070" s="5">
        <f>SUM(AD1056:AD1069)</f>
        <v>0</v>
      </c>
      <c r="AJ1070" s="221" t="s">
        <v>7</v>
      </c>
      <c r="AK1070" s="222"/>
      <c r="AL1070" s="222"/>
      <c r="AM1070" s="223"/>
      <c r="AN1070" s="18">
        <f>SUM(AN1054:AN1069)</f>
        <v>0</v>
      </c>
      <c r="AO1070" s="3"/>
    </row>
    <row r="1071" spans="2:41" x14ac:dyDescent="0.25">
      <c r="B1071" s="12"/>
      <c r="C1071" s="10"/>
      <c r="V1071" s="17"/>
      <c r="X1071" s="12"/>
      <c r="Y1071" s="10"/>
      <c r="AA1071" s="13"/>
      <c r="AB1071" s="13"/>
      <c r="AC1071" s="13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E1073" s="14"/>
      <c r="V1073" s="17"/>
      <c r="X1073" s="12"/>
      <c r="Y1073" s="10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V1075" s="17"/>
      <c r="X1075" s="12"/>
      <c r="Y1075" s="10"/>
      <c r="AA1075" s="14"/>
    </row>
    <row r="1076" spans="2:27" x14ac:dyDescent="0.25">
      <c r="B1076" s="12"/>
      <c r="C1076" s="10"/>
      <c r="V1076" s="17"/>
      <c r="X1076" s="12"/>
      <c r="Y1076" s="10"/>
    </row>
    <row r="1077" spans="2:27" x14ac:dyDescent="0.25">
      <c r="B1077" s="12"/>
      <c r="C1077" s="10"/>
      <c r="V1077" s="17"/>
      <c r="X1077" s="12"/>
      <c r="Y1077" s="10"/>
    </row>
    <row r="1078" spans="2:27" x14ac:dyDescent="0.25">
      <c r="B1078" s="12"/>
      <c r="C1078" s="10"/>
      <c r="V1078" s="17"/>
      <c r="X1078" s="12"/>
      <c r="Y1078" s="10"/>
    </row>
    <row r="1079" spans="2:27" x14ac:dyDescent="0.25">
      <c r="B1079" s="11"/>
      <c r="C1079" s="10"/>
      <c r="V1079" s="17"/>
      <c r="X1079" s="11"/>
      <c r="Y1079" s="10"/>
    </row>
    <row r="1080" spans="2:27" x14ac:dyDescent="0.25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</row>
    <row r="1081" spans="2:27" x14ac:dyDescent="0.25">
      <c r="E1081" s="1" t="s">
        <v>19</v>
      </c>
      <c r="V1081" s="17"/>
    </row>
    <row r="1082" spans="2:27" x14ac:dyDescent="0.25">
      <c r="V1082" s="17"/>
      <c r="AA1082" t="s">
        <v>21</v>
      </c>
    </row>
    <row r="1083" spans="2:27" x14ac:dyDescent="0.25">
      <c r="V1083" s="17"/>
      <c r="AA1083" s="1" t="s">
        <v>19</v>
      </c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</sheetData>
  <mergeCells count="286">
    <mergeCell ref="AA1070:AC1070"/>
    <mergeCell ref="N1070:Q1070"/>
    <mergeCell ref="AJ1070:AM1070"/>
    <mergeCell ref="E1052:H1052"/>
    <mergeCell ref="AA1054:AD1054"/>
    <mergeCell ref="X1058:Y1058"/>
    <mergeCell ref="B1059:C1059"/>
    <mergeCell ref="B1060:C1060"/>
    <mergeCell ref="X1060:Y1060"/>
    <mergeCell ref="H1047:J1048"/>
    <mergeCell ref="AA1049:AC1050"/>
    <mergeCell ref="E1007:H1007"/>
    <mergeCell ref="AA1009:AD1009"/>
    <mergeCell ref="B1013:C1013"/>
    <mergeCell ref="X1013:Y1013"/>
    <mergeCell ref="B1014:C1014"/>
    <mergeCell ref="X1014:Y1014"/>
    <mergeCell ref="E1068:G1068"/>
    <mergeCell ref="AA977:AC977"/>
    <mergeCell ref="N977:Q977"/>
    <mergeCell ref="AJ977:AM977"/>
    <mergeCell ref="H1002:J1003"/>
    <mergeCell ref="E959:H959"/>
    <mergeCell ref="AA961:AD961"/>
    <mergeCell ref="X965:Y965"/>
    <mergeCell ref="E1023:G1023"/>
    <mergeCell ref="AA1025:AC1025"/>
    <mergeCell ref="N1025:Q1025"/>
    <mergeCell ref="AJ1025:AM1025"/>
    <mergeCell ref="B967:C967"/>
    <mergeCell ref="X967:Y967"/>
    <mergeCell ref="E930:G930"/>
    <mergeCell ref="AA932:AC932"/>
    <mergeCell ref="N932:Q932"/>
    <mergeCell ref="AJ932:AM932"/>
    <mergeCell ref="H954:J955"/>
    <mergeCell ref="AA956:AC957"/>
    <mergeCell ref="E975:G975"/>
    <mergeCell ref="AA916:AD916"/>
    <mergeCell ref="B920:C920"/>
    <mergeCell ref="X920:Y920"/>
    <mergeCell ref="B921:C921"/>
    <mergeCell ref="X921:Y921"/>
    <mergeCell ref="E881:G881"/>
    <mergeCell ref="AA883:AC883"/>
    <mergeCell ref="N883:Q883"/>
    <mergeCell ref="B966:C966"/>
    <mergeCell ref="AJ883:AM883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K438"/>
  <sheetViews>
    <sheetView topLeftCell="A392" workbookViewId="0">
      <selection activeCell="A413" sqref="A413"/>
    </sheetView>
  </sheetViews>
  <sheetFormatPr baseColWidth="10" defaultRowHeight="15" x14ac:dyDescent="0.25"/>
  <cols>
    <col min="2" max="2" width="25.5703125" customWidth="1"/>
    <col min="3" max="3" width="29.42578125" customWidth="1"/>
    <col min="4" max="4" width="12" customWidth="1"/>
    <col min="5" max="5" width="14.85546875" customWidth="1"/>
    <col min="8" max="8" width="15.42578125" customWidth="1"/>
  </cols>
  <sheetData>
    <row r="2" spans="1:8" ht="27" x14ac:dyDescent="0.35">
      <c r="A2" s="252" t="s">
        <v>1134</v>
      </c>
      <c r="B2" s="253"/>
      <c r="C2" s="253"/>
      <c r="D2" s="253"/>
      <c r="E2" s="253"/>
      <c r="F2" s="253"/>
      <c r="G2" s="253"/>
      <c r="H2" s="254"/>
    </row>
    <row r="3" spans="1:8" ht="15.75" x14ac:dyDescent="0.2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 x14ac:dyDescent="0.25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 x14ac:dyDescent="0.25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 x14ac:dyDescent="0.25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 x14ac:dyDescent="0.25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 x14ac:dyDescent="0.25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 x14ac:dyDescent="0.25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 x14ac:dyDescent="0.25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 x14ac:dyDescent="0.25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 x14ac:dyDescent="0.25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 x14ac:dyDescent="0.25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 x14ac:dyDescent="0.25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 x14ac:dyDescent="0.25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 x14ac:dyDescent="0.25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 x14ac:dyDescent="0.25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 x14ac:dyDescent="0.25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 x14ac:dyDescent="0.25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 x14ac:dyDescent="0.25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 x14ac:dyDescent="0.25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 x14ac:dyDescent="0.25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 x14ac:dyDescent="0.25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 x14ac:dyDescent="0.25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 x14ac:dyDescent="0.25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 x14ac:dyDescent="0.25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 x14ac:dyDescent="0.25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 x14ac:dyDescent="0.25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 x14ac:dyDescent="0.25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 x14ac:dyDescent="0.25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 x14ac:dyDescent="0.25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 x14ac:dyDescent="0.25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 x14ac:dyDescent="0.25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 x14ac:dyDescent="0.25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 x14ac:dyDescent="0.25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 x14ac:dyDescent="0.25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 x14ac:dyDescent="0.2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 x14ac:dyDescent="0.25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 x14ac:dyDescent="0.25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 x14ac:dyDescent="0.25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 x14ac:dyDescent="0.25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 x14ac:dyDescent="0.25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 x14ac:dyDescent="0.25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 x14ac:dyDescent="0.25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 x14ac:dyDescent="0.25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 x14ac:dyDescent="0.25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 x14ac:dyDescent="0.25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 x14ac:dyDescent="0.25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 x14ac:dyDescent="0.25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 x14ac:dyDescent="0.25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 x14ac:dyDescent="0.25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 x14ac:dyDescent="0.25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 x14ac:dyDescent="0.25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 x14ac:dyDescent="0.25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 x14ac:dyDescent="0.25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 x14ac:dyDescent="0.25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 x14ac:dyDescent="0.25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 x14ac:dyDescent="0.25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 x14ac:dyDescent="0.25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 x14ac:dyDescent="0.25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 x14ac:dyDescent="0.25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 x14ac:dyDescent="0.25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 x14ac:dyDescent="0.25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 x14ac:dyDescent="0.25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 x14ac:dyDescent="0.25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 x14ac:dyDescent="0.25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 x14ac:dyDescent="0.25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 x14ac:dyDescent="0.25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 x14ac:dyDescent="0.25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 x14ac:dyDescent="0.25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 x14ac:dyDescent="0.25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 x14ac:dyDescent="0.25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 x14ac:dyDescent="0.25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 x14ac:dyDescent="0.25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 x14ac:dyDescent="0.35">
      <c r="A81" s="252" t="s">
        <v>1302</v>
      </c>
      <c r="B81" s="253"/>
      <c r="C81" s="253"/>
      <c r="D81" s="253"/>
      <c r="E81" s="253"/>
      <c r="F81" s="253"/>
      <c r="G81" s="253"/>
      <c r="H81" s="254"/>
    </row>
    <row r="82" spans="1:8" ht="15.75" x14ac:dyDescent="0.2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 x14ac:dyDescent="0.25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 x14ac:dyDescent="0.25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 x14ac:dyDescent="0.25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 x14ac:dyDescent="0.25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 x14ac:dyDescent="0.25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 x14ac:dyDescent="0.25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 x14ac:dyDescent="0.25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 x14ac:dyDescent="0.25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 x14ac:dyDescent="0.25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 x14ac:dyDescent="0.25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 x14ac:dyDescent="0.25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 x14ac:dyDescent="0.25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 x14ac:dyDescent="0.25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 x14ac:dyDescent="0.25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 x14ac:dyDescent="0.25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 x14ac:dyDescent="0.25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 x14ac:dyDescent="0.25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 x14ac:dyDescent="0.25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 x14ac:dyDescent="0.25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 x14ac:dyDescent="0.25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 x14ac:dyDescent="0.25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 x14ac:dyDescent="0.25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 x14ac:dyDescent="0.25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 x14ac:dyDescent="0.25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 x14ac:dyDescent="0.25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 x14ac:dyDescent="0.25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 x14ac:dyDescent="0.25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 x14ac:dyDescent="0.25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 x14ac:dyDescent="0.25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 x14ac:dyDescent="0.25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 x14ac:dyDescent="0.25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 x14ac:dyDescent="0.25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 x14ac:dyDescent="0.25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 x14ac:dyDescent="0.2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 x14ac:dyDescent="0.25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 x14ac:dyDescent="0.25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 x14ac:dyDescent="0.25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 x14ac:dyDescent="0.25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 x14ac:dyDescent="0.25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 x14ac:dyDescent="0.25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 x14ac:dyDescent="0.25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 x14ac:dyDescent="0.25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 x14ac:dyDescent="0.25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 x14ac:dyDescent="0.25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 x14ac:dyDescent="0.25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 x14ac:dyDescent="0.25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 x14ac:dyDescent="0.25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 x14ac:dyDescent="0.25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 x14ac:dyDescent="0.25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 x14ac:dyDescent="0.25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 x14ac:dyDescent="0.25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 x14ac:dyDescent="0.25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 x14ac:dyDescent="0.25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 x14ac:dyDescent="0.25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 x14ac:dyDescent="0.25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 x14ac:dyDescent="0.25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 x14ac:dyDescent="0.25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 x14ac:dyDescent="0.25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 x14ac:dyDescent="0.25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 x14ac:dyDescent="0.25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 x14ac:dyDescent="0.25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 x14ac:dyDescent="0.25">
      <c r="A144" s="25">
        <v>45191</v>
      </c>
      <c r="B144" s="3" t="s">
        <v>1150</v>
      </c>
      <c r="C144" s="3" t="s">
        <v>1424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 x14ac:dyDescent="0.25">
      <c r="A145" s="25">
        <v>45191</v>
      </c>
      <c r="B145" s="3" t="s">
        <v>61</v>
      </c>
      <c r="C145" s="3" t="s">
        <v>61</v>
      </c>
      <c r="D145" s="3" t="s">
        <v>1423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 x14ac:dyDescent="0.25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 x14ac:dyDescent="0.25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 x14ac:dyDescent="0.25">
      <c r="A148" s="25">
        <v>45194</v>
      </c>
      <c r="B148" s="3" t="s">
        <v>1150</v>
      </c>
      <c r="C148" s="3" t="s">
        <v>614</v>
      </c>
      <c r="D148" s="3" t="s">
        <v>1425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 x14ac:dyDescent="0.25">
      <c r="A149" s="25">
        <v>45194</v>
      </c>
      <c r="B149" s="3" t="s">
        <v>1231</v>
      </c>
      <c r="C149" s="3" t="s">
        <v>273</v>
      </c>
      <c r="D149" s="3" t="s">
        <v>1429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 x14ac:dyDescent="0.25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 x14ac:dyDescent="0.25">
      <c r="A151" s="25">
        <v>45194</v>
      </c>
      <c r="B151" s="3" t="s">
        <v>1432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 x14ac:dyDescent="0.25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 x14ac:dyDescent="0.25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 x14ac:dyDescent="0.25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 x14ac:dyDescent="0.25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 x14ac:dyDescent="0.25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 x14ac:dyDescent="0.25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 x14ac:dyDescent="0.25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 x14ac:dyDescent="0.25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 x14ac:dyDescent="0.25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 x14ac:dyDescent="0.25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 x14ac:dyDescent="0.25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 x14ac:dyDescent="0.25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 x14ac:dyDescent="0.25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 x14ac:dyDescent="0.25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 x14ac:dyDescent="0.25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 x14ac:dyDescent="0.25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 x14ac:dyDescent="0.25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 x14ac:dyDescent="0.25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 x14ac:dyDescent="0.25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 x14ac:dyDescent="0.25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 x14ac:dyDescent="0.25">
      <c r="A172" s="3"/>
      <c r="B172" s="3"/>
      <c r="C172" s="3"/>
      <c r="D172" s="3"/>
      <c r="E172" s="3"/>
      <c r="F172" s="18"/>
      <c r="G172" s="3"/>
      <c r="H172" s="3"/>
    </row>
    <row r="173" spans="1:8" x14ac:dyDescent="0.25">
      <c r="A173" s="3"/>
      <c r="B173" s="3"/>
      <c r="C173" s="3"/>
      <c r="D173" s="3"/>
      <c r="E173" s="3"/>
      <c r="F173" s="3"/>
      <c r="G173" s="3"/>
      <c r="H173" s="3"/>
    </row>
    <row r="178" spans="1:8" ht="27" x14ac:dyDescent="0.35">
      <c r="A178" s="252" t="s">
        <v>1445</v>
      </c>
      <c r="B178" s="253"/>
      <c r="C178" s="253"/>
      <c r="D178" s="253"/>
      <c r="E178" s="253"/>
      <c r="F178" s="253"/>
      <c r="G178" s="253"/>
      <c r="H178" s="254"/>
    </row>
    <row r="179" spans="1:8" ht="15.75" x14ac:dyDescent="0.2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 x14ac:dyDescent="0.25">
      <c r="A180" s="25">
        <v>45201</v>
      </c>
      <c r="B180" s="3" t="s">
        <v>356</v>
      </c>
      <c r="C180" s="3" t="s">
        <v>1446</v>
      </c>
      <c r="D180" s="47" t="s">
        <v>1452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 x14ac:dyDescent="0.25">
      <c r="A181" s="25">
        <v>45201</v>
      </c>
      <c r="B181" s="3" t="s">
        <v>433</v>
      </c>
      <c r="C181" s="3" t="s">
        <v>1447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 x14ac:dyDescent="0.25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 x14ac:dyDescent="0.25">
      <c r="A183" s="25">
        <v>45201</v>
      </c>
      <c r="B183" s="3" t="s">
        <v>1448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 x14ac:dyDescent="0.25">
      <c r="A184" s="25">
        <v>45201</v>
      </c>
      <c r="B184" s="3" t="s">
        <v>13</v>
      </c>
      <c r="C184" s="3" t="s">
        <v>13</v>
      </c>
      <c r="D184" s="47" t="s">
        <v>1453</v>
      </c>
      <c r="E184" s="47" t="s">
        <v>1449</v>
      </c>
      <c r="F184" s="167"/>
      <c r="G184" s="167">
        <v>241.24</v>
      </c>
      <c r="H184" s="167">
        <f t="shared" si="4"/>
        <v>241.24</v>
      </c>
    </row>
    <row r="185" spans="1:8" x14ac:dyDescent="0.25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1450</v>
      </c>
      <c r="F185" s="167"/>
      <c r="G185" s="167">
        <v>120</v>
      </c>
      <c r="H185" s="167">
        <f t="shared" si="4"/>
        <v>120</v>
      </c>
    </row>
    <row r="186" spans="1:8" x14ac:dyDescent="0.25">
      <c r="A186" s="25">
        <v>45201</v>
      </c>
      <c r="B186" s="3" t="s">
        <v>1122</v>
      </c>
      <c r="C186" s="3" t="s">
        <v>1122</v>
      </c>
      <c r="D186" s="47" t="s">
        <v>1454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 x14ac:dyDescent="0.25">
      <c r="A187" s="25">
        <v>45201</v>
      </c>
      <c r="B187" s="3" t="s">
        <v>204</v>
      </c>
      <c r="C187" s="3" t="s">
        <v>359</v>
      </c>
      <c r="D187" s="47" t="s">
        <v>1455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 x14ac:dyDescent="0.25">
      <c r="A188" s="25">
        <v>45201</v>
      </c>
      <c r="B188" s="3" t="s">
        <v>1135</v>
      </c>
      <c r="C188" s="3" t="s">
        <v>1451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 x14ac:dyDescent="0.25">
      <c r="A189" s="25">
        <v>45201</v>
      </c>
      <c r="B189" s="3" t="s">
        <v>872</v>
      </c>
      <c r="C189" s="3" t="s">
        <v>872</v>
      </c>
      <c r="D189" s="47" t="s">
        <v>1456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 x14ac:dyDescent="0.25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 x14ac:dyDescent="0.25">
      <c r="A191" s="25">
        <v>45202</v>
      </c>
      <c r="B191" s="3" t="s">
        <v>1135</v>
      </c>
      <c r="C191" s="3" t="s">
        <v>1458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 x14ac:dyDescent="0.25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 x14ac:dyDescent="0.25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>F193+G193</f>
        <v>310</v>
      </c>
    </row>
    <row r="194" spans="1:8" x14ac:dyDescent="0.25">
      <c r="A194" s="25">
        <v>45203</v>
      </c>
      <c r="B194" s="3" t="s">
        <v>1448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>F194+G194</f>
        <v>200</v>
      </c>
    </row>
    <row r="195" spans="1:8" x14ac:dyDescent="0.25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>F195+G195</f>
        <v>300</v>
      </c>
    </row>
    <row r="196" spans="1:8" x14ac:dyDescent="0.25">
      <c r="A196" s="25">
        <v>45173</v>
      </c>
      <c r="B196" s="3" t="s">
        <v>1369</v>
      </c>
      <c r="C196" s="3" t="s">
        <v>1447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 x14ac:dyDescent="0.25">
      <c r="A197" s="25">
        <v>45203</v>
      </c>
      <c r="B197" s="3" t="s">
        <v>1204</v>
      </c>
      <c r="C197" s="3" t="s">
        <v>1204</v>
      </c>
      <c r="D197" s="3">
        <v>28246</v>
      </c>
      <c r="E197" s="47">
        <v>57941492</v>
      </c>
      <c r="F197" s="167"/>
      <c r="G197" s="167">
        <v>3203.15</v>
      </c>
      <c r="H197" s="167">
        <f t="shared" si="4"/>
        <v>3203.15</v>
      </c>
    </row>
    <row r="198" spans="1:8" x14ac:dyDescent="0.25">
      <c r="A198" s="25">
        <v>45203</v>
      </c>
      <c r="B198" s="3" t="s">
        <v>1511</v>
      </c>
      <c r="C198" s="3" t="s">
        <v>1512</v>
      </c>
      <c r="D198" s="3">
        <v>6433</v>
      </c>
      <c r="E198" s="47">
        <v>57942632</v>
      </c>
      <c r="F198" s="167"/>
      <c r="G198" s="167">
        <v>486.64</v>
      </c>
      <c r="H198" s="167">
        <f t="shared" si="4"/>
        <v>486.64</v>
      </c>
    </row>
    <row r="199" spans="1:8" x14ac:dyDescent="0.25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 x14ac:dyDescent="0.25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 x14ac:dyDescent="0.25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 x14ac:dyDescent="0.25">
      <c r="A202" s="25">
        <v>45204</v>
      </c>
      <c r="B202" s="3" t="s">
        <v>1519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 x14ac:dyDescent="0.25">
      <c r="A203" s="25">
        <v>45204</v>
      </c>
      <c r="B203" s="3" t="s">
        <v>1519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 x14ac:dyDescent="0.25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 x14ac:dyDescent="0.25">
      <c r="A205" s="191">
        <v>45209</v>
      </c>
      <c r="B205" s="190" t="s">
        <v>20</v>
      </c>
      <c r="C205" s="190" t="s">
        <v>1575</v>
      </c>
      <c r="D205" s="190" t="s">
        <v>1423</v>
      </c>
      <c r="E205" s="200">
        <v>58008234</v>
      </c>
      <c r="F205" s="192"/>
      <c r="G205" s="192">
        <v>800</v>
      </c>
      <c r="H205" s="167">
        <f t="shared" si="4"/>
        <v>800</v>
      </c>
    </row>
    <row r="206" spans="1:8" x14ac:dyDescent="0.25">
      <c r="A206" s="193">
        <v>45209</v>
      </c>
      <c r="B206" s="194" t="s">
        <v>1135</v>
      </c>
      <c r="C206" s="194" t="s">
        <v>77</v>
      </c>
      <c r="D206" s="194">
        <v>32</v>
      </c>
      <c r="E206" s="201">
        <v>13474074</v>
      </c>
      <c r="F206" s="195">
        <v>200</v>
      </c>
      <c r="G206" s="195"/>
      <c r="H206" s="167">
        <f t="shared" si="4"/>
        <v>200</v>
      </c>
    </row>
    <row r="207" spans="1:8" x14ac:dyDescent="0.25">
      <c r="A207" s="193">
        <v>45209</v>
      </c>
      <c r="B207" s="194" t="s">
        <v>433</v>
      </c>
      <c r="C207" s="194" t="s">
        <v>20</v>
      </c>
      <c r="D207" s="194">
        <v>26</v>
      </c>
      <c r="E207" s="201">
        <v>1469</v>
      </c>
      <c r="F207" s="195">
        <v>200</v>
      </c>
      <c r="G207" s="195"/>
      <c r="H207" s="167">
        <f t="shared" si="4"/>
        <v>200</v>
      </c>
    </row>
    <row r="208" spans="1:8" x14ac:dyDescent="0.25">
      <c r="A208" s="193">
        <v>45210</v>
      </c>
      <c r="B208" s="194" t="s">
        <v>433</v>
      </c>
      <c r="C208" s="194" t="s">
        <v>20</v>
      </c>
      <c r="D208" s="194">
        <v>26</v>
      </c>
      <c r="E208" s="201">
        <v>1470</v>
      </c>
      <c r="F208" s="195">
        <v>150</v>
      </c>
      <c r="G208" s="195"/>
      <c r="H208" s="167">
        <f t="shared" si="4"/>
        <v>150</v>
      </c>
    </row>
    <row r="209" spans="1:8" x14ac:dyDescent="0.25">
      <c r="A209" s="193">
        <v>45210</v>
      </c>
      <c r="B209" s="194" t="s">
        <v>14</v>
      </c>
      <c r="C209" s="194" t="s">
        <v>14</v>
      </c>
      <c r="D209" s="194" t="s">
        <v>1423</v>
      </c>
      <c r="E209" s="201">
        <v>13477671</v>
      </c>
      <c r="F209" s="195"/>
      <c r="G209" s="195">
        <v>1025.28</v>
      </c>
      <c r="H209" s="167">
        <f t="shared" si="4"/>
        <v>1025.28</v>
      </c>
    </row>
    <row r="210" spans="1:8" x14ac:dyDescent="0.25">
      <c r="A210" s="193">
        <v>45210</v>
      </c>
      <c r="B210" s="194" t="s">
        <v>1448</v>
      </c>
      <c r="C210" s="194" t="s">
        <v>80</v>
      </c>
      <c r="D210" s="194">
        <v>31</v>
      </c>
      <c r="E210" s="201">
        <v>1471</v>
      </c>
      <c r="F210" s="195">
        <v>350</v>
      </c>
      <c r="G210" s="195"/>
      <c r="H210" s="167">
        <f t="shared" si="4"/>
        <v>350</v>
      </c>
    </row>
    <row r="211" spans="1:8" x14ac:dyDescent="0.25">
      <c r="A211" s="193">
        <v>45210</v>
      </c>
      <c r="B211" s="194" t="s">
        <v>204</v>
      </c>
      <c r="C211" s="194" t="s">
        <v>359</v>
      </c>
      <c r="D211" s="194">
        <v>111</v>
      </c>
      <c r="E211" s="201">
        <v>1472</v>
      </c>
      <c r="F211" s="195">
        <v>340</v>
      </c>
      <c r="G211" s="195"/>
      <c r="H211" s="167">
        <f t="shared" si="4"/>
        <v>340</v>
      </c>
    </row>
    <row r="212" spans="1:8" x14ac:dyDescent="0.25">
      <c r="A212" s="191">
        <v>45210</v>
      </c>
      <c r="B212" s="190" t="s">
        <v>1139</v>
      </c>
      <c r="C212" s="190" t="s">
        <v>355</v>
      </c>
      <c r="D212" s="190">
        <v>26</v>
      </c>
      <c r="E212" s="200">
        <v>1473</v>
      </c>
      <c r="F212" s="192">
        <v>1000</v>
      </c>
      <c r="G212" s="192"/>
      <c r="H212" s="167">
        <f t="shared" si="4"/>
        <v>1000</v>
      </c>
    </row>
    <row r="213" spans="1:8" x14ac:dyDescent="0.25">
      <c r="A213" s="191">
        <v>45211</v>
      </c>
      <c r="B213" s="190" t="s">
        <v>433</v>
      </c>
      <c r="C213" s="190" t="s">
        <v>20</v>
      </c>
      <c r="D213" s="190">
        <v>26</v>
      </c>
      <c r="E213" s="200">
        <v>1474</v>
      </c>
      <c r="F213" s="192">
        <v>150</v>
      </c>
      <c r="G213" s="192"/>
      <c r="H213" s="167">
        <f t="shared" si="4"/>
        <v>150</v>
      </c>
    </row>
    <row r="214" spans="1:8" x14ac:dyDescent="0.25">
      <c r="A214" s="191">
        <v>45211</v>
      </c>
      <c r="B214" s="190" t="s">
        <v>1135</v>
      </c>
      <c r="C214" s="190" t="s">
        <v>308</v>
      </c>
      <c r="D214" s="190">
        <v>33</v>
      </c>
      <c r="E214" s="200">
        <v>1475</v>
      </c>
      <c r="F214" s="192">
        <v>200</v>
      </c>
      <c r="G214" s="192"/>
      <c r="H214" s="167">
        <f t="shared" si="4"/>
        <v>200</v>
      </c>
    </row>
    <row r="215" spans="1:8" x14ac:dyDescent="0.25">
      <c r="A215" s="25">
        <v>45212</v>
      </c>
      <c r="B215" s="3" t="s">
        <v>204</v>
      </c>
      <c r="C215" s="3" t="s">
        <v>359</v>
      </c>
      <c r="D215" s="3">
        <v>112</v>
      </c>
      <c r="E215" s="47">
        <v>1477</v>
      </c>
      <c r="F215" s="167">
        <v>300</v>
      </c>
      <c r="G215" s="167"/>
      <c r="H215" s="167">
        <f t="shared" si="4"/>
        <v>300</v>
      </c>
    </row>
    <row r="216" spans="1:8" x14ac:dyDescent="0.25">
      <c r="A216" s="25">
        <v>45212</v>
      </c>
      <c r="B216" s="3" t="s">
        <v>1448</v>
      </c>
      <c r="C216" s="3" t="s">
        <v>1540</v>
      </c>
      <c r="D216" s="3">
        <v>36</v>
      </c>
      <c r="E216" s="47">
        <v>58039637</v>
      </c>
      <c r="F216" s="167">
        <v>270</v>
      </c>
      <c r="G216" s="167">
        <v>365</v>
      </c>
      <c r="H216" s="167">
        <f t="shared" si="4"/>
        <v>635</v>
      </c>
    </row>
    <row r="217" spans="1:8" x14ac:dyDescent="0.25">
      <c r="A217" s="25">
        <v>45212</v>
      </c>
      <c r="B217" s="3" t="s">
        <v>356</v>
      </c>
      <c r="C217" s="3" t="s">
        <v>1539</v>
      </c>
      <c r="D217" s="3" t="s">
        <v>1147</v>
      </c>
      <c r="E217" s="47">
        <v>1478</v>
      </c>
      <c r="F217" s="167">
        <v>100</v>
      </c>
      <c r="G217" s="167"/>
      <c r="H217" s="167">
        <f t="shared" si="4"/>
        <v>100</v>
      </c>
    </row>
    <row r="218" spans="1:8" x14ac:dyDescent="0.25">
      <c r="A218" s="25">
        <v>45212</v>
      </c>
      <c r="B218" s="3" t="s">
        <v>1122</v>
      </c>
      <c r="C218" s="3" t="s">
        <v>1122</v>
      </c>
      <c r="D218" s="3" t="s">
        <v>1147</v>
      </c>
      <c r="E218" s="47">
        <v>1479</v>
      </c>
      <c r="F218" s="167">
        <v>200</v>
      </c>
      <c r="G218" s="167"/>
      <c r="H218" s="167">
        <f t="shared" si="4"/>
        <v>200</v>
      </c>
    </row>
    <row r="219" spans="1:8" x14ac:dyDescent="0.25">
      <c r="A219" s="25">
        <v>45215</v>
      </c>
      <c r="B219" s="3" t="s">
        <v>1545</v>
      </c>
      <c r="C219" s="3" t="s">
        <v>1447</v>
      </c>
      <c r="D219" s="3" t="s">
        <v>1157</v>
      </c>
      <c r="E219" s="47">
        <v>41363769</v>
      </c>
      <c r="F219" s="167">
        <v>166.83</v>
      </c>
      <c r="G219" s="167"/>
      <c r="H219" s="167">
        <f t="shared" si="4"/>
        <v>166.83</v>
      </c>
    </row>
    <row r="220" spans="1:8" x14ac:dyDescent="0.25">
      <c r="A220" s="25">
        <v>45215</v>
      </c>
      <c r="B220" s="3" t="s">
        <v>1448</v>
      </c>
      <c r="C220" s="3" t="s">
        <v>308</v>
      </c>
      <c r="D220" s="3">
        <v>38</v>
      </c>
      <c r="E220" s="47">
        <v>58092472</v>
      </c>
      <c r="F220" s="167">
        <v>200</v>
      </c>
      <c r="G220" s="167"/>
      <c r="H220" s="167">
        <f t="shared" si="4"/>
        <v>200</v>
      </c>
    </row>
    <row r="221" spans="1:8" x14ac:dyDescent="0.25">
      <c r="A221" s="25">
        <v>45215</v>
      </c>
      <c r="B221" s="3" t="s">
        <v>1135</v>
      </c>
      <c r="C221" s="3" t="s">
        <v>77</v>
      </c>
      <c r="D221" s="3"/>
      <c r="E221" s="47">
        <v>58101371</v>
      </c>
      <c r="F221" s="167">
        <v>200</v>
      </c>
      <c r="G221" s="167"/>
      <c r="H221" s="167">
        <f t="shared" si="4"/>
        <v>200</v>
      </c>
    </row>
    <row r="222" spans="1:8" x14ac:dyDescent="0.25">
      <c r="A222" s="25">
        <v>45216</v>
      </c>
      <c r="B222" s="3" t="s">
        <v>1448</v>
      </c>
      <c r="C222" s="3" t="s">
        <v>80</v>
      </c>
      <c r="D222" s="3">
        <v>39</v>
      </c>
      <c r="E222" s="47">
        <v>1480</v>
      </c>
      <c r="F222" s="167">
        <v>1550</v>
      </c>
      <c r="G222" s="167"/>
      <c r="H222" s="167">
        <f t="shared" si="4"/>
        <v>1550</v>
      </c>
    </row>
    <row r="223" spans="1:8" x14ac:dyDescent="0.25">
      <c r="A223" s="25">
        <v>45216</v>
      </c>
      <c r="B223" s="3" t="s">
        <v>433</v>
      </c>
      <c r="C223" s="3" t="s">
        <v>20</v>
      </c>
      <c r="D223" s="3"/>
      <c r="E223" s="47">
        <v>1483</v>
      </c>
      <c r="F223" s="167">
        <v>2500</v>
      </c>
      <c r="G223" s="167"/>
      <c r="H223" s="167">
        <f t="shared" si="4"/>
        <v>2500</v>
      </c>
    </row>
    <row r="224" spans="1:8" x14ac:dyDescent="0.25">
      <c r="A224" s="25">
        <v>45216</v>
      </c>
      <c r="B224" s="3" t="s">
        <v>1546</v>
      </c>
      <c r="C224" s="3" t="s">
        <v>355</v>
      </c>
      <c r="D224" s="3"/>
      <c r="E224" s="47">
        <v>1486</v>
      </c>
      <c r="F224" s="167">
        <v>632.79</v>
      </c>
      <c r="G224" s="167"/>
      <c r="H224" s="167">
        <f t="shared" si="4"/>
        <v>632.79</v>
      </c>
    </row>
    <row r="225" spans="1:8" x14ac:dyDescent="0.25">
      <c r="A225" s="25">
        <v>45217</v>
      </c>
      <c r="B225" s="3" t="s">
        <v>1135</v>
      </c>
      <c r="C225" s="3" t="s">
        <v>77</v>
      </c>
      <c r="D225" s="3" t="s">
        <v>1564</v>
      </c>
      <c r="E225" s="47">
        <v>58131413</v>
      </c>
      <c r="F225" s="205">
        <v>470</v>
      </c>
      <c r="G225" s="167"/>
      <c r="H225" s="167">
        <f t="shared" si="4"/>
        <v>470</v>
      </c>
    </row>
    <row r="226" spans="1:8" x14ac:dyDescent="0.25">
      <c r="A226" s="25">
        <v>45217</v>
      </c>
      <c r="B226" s="3" t="s">
        <v>1562</v>
      </c>
      <c r="C226" s="3" t="s">
        <v>308</v>
      </c>
      <c r="D226" s="3" t="s">
        <v>1564</v>
      </c>
      <c r="E226" s="47">
        <v>1487</v>
      </c>
      <c r="F226" s="205">
        <v>160</v>
      </c>
      <c r="G226" s="167"/>
      <c r="H226" s="167">
        <f t="shared" si="4"/>
        <v>160</v>
      </c>
    </row>
    <row r="227" spans="1:8" x14ac:dyDescent="0.25">
      <c r="A227" s="25">
        <v>45218</v>
      </c>
      <c r="B227" s="3" t="s">
        <v>1566</v>
      </c>
      <c r="C227" s="3" t="s">
        <v>1447</v>
      </c>
      <c r="D227" s="3">
        <v>2002</v>
      </c>
      <c r="E227" s="47">
        <v>581457</v>
      </c>
      <c r="F227" s="167">
        <v>30</v>
      </c>
      <c r="G227" s="167"/>
      <c r="H227" s="167">
        <f t="shared" si="4"/>
        <v>30</v>
      </c>
    </row>
    <row r="228" spans="1:8" x14ac:dyDescent="0.25">
      <c r="A228" s="25">
        <v>45218</v>
      </c>
      <c r="B228" s="3" t="s">
        <v>204</v>
      </c>
      <c r="C228" s="3" t="s">
        <v>359</v>
      </c>
      <c r="D228" s="3" t="s">
        <v>1564</v>
      </c>
      <c r="E228" s="47">
        <v>1488</v>
      </c>
      <c r="F228" s="205">
        <v>370</v>
      </c>
      <c r="G228" s="167"/>
      <c r="H228" s="167">
        <f t="shared" si="4"/>
        <v>370</v>
      </c>
    </row>
    <row r="229" spans="1:8" x14ac:dyDescent="0.25">
      <c r="A229" s="25">
        <v>45218</v>
      </c>
      <c r="B229" s="3" t="s">
        <v>1563</v>
      </c>
      <c r="C229" s="3" t="s">
        <v>287</v>
      </c>
      <c r="D229" s="3">
        <v>1288</v>
      </c>
      <c r="E229" s="47">
        <v>1491</v>
      </c>
      <c r="F229" s="167">
        <v>1100</v>
      </c>
      <c r="G229" s="167"/>
      <c r="H229" s="167">
        <f t="shared" si="4"/>
        <v>1100</v>
      </c>
    </row>
    <row r="230" spans="1:8" x14ac:dyDescent="0.25">
      <c r="A230" s="25">
        <v>45218</v>
      </c>
      <c r="B230" s="3" t="s">
        <v>1274</v>
      </c>
      <c r="C230" s="3" t="s">
        <v>1102</v>
      </c>
      <c r="D230" s="3">
        <v>1412</v>
      </c>
      <c r="E230" s="47">
        <v>13531383</v>
      </c>
      <c r="F230" s="167">
        <v>550</v>
      </c>
      <c r="G230" s="167"/>
      <c r="H230" s="167">
        <f t="shared" si="4"/>
        <v>550</v>
      </c>
    </row>
    <row r="231" spans="1:8" x14ac:dyDescent="0.25">
      <c r="A231" s="25">
        <v>45219</v>
      </c>
      <c r="B231" s="3" t="s">
        <v>433</v>
      </c>
      <c r="C231" s="3" t="s">
        <v>20</v>
      </c>
      <c r="D231" s="3" t="s">
        <v>1564</v>
      </c>
      <c r="E231" s="47">
        <v>1492</v>
      </c>
      <c r="F231" s="205">
        <v>200</v>
      </c>
      <c r="G231" s="167"/>
      <c r="H231" s="167">
        <f t="shared" si="4"/>
        <v>200</v>
      </c>
    </row>
    <row r="232" spans="1:8" x14ac:dyDescent="0.25">
      <c r="A232" s="25">
        <v>45219</v>
      </c>
      <c r="B232" s="3" t="s">
        <v>1562</v>
      </c>
      <c r="C232" s="3" t="s">
        <v>308</v>
      </c>
      <c r="D232" s="3" t="s">
        <v>1564</v>
      </c>
      <c r="E232" s="47">
        <v>1493</v>
      </c>
      <c r="F232" s="205">
        <v>300</v>
      </c>
      <c r="G232" s="167"/>
      <c r="H232" s="167">
        <f t="shared" si="4"/>
        <v>300</v>
      </c>
    </row>
    <row r="233" spans="1:8" x14ac:dyDescent="0.25">
      <c r="A233" s="25">
        <v>45219</v>
      </c>
      <c r="B233" s="3" t="s">
        <v>1214</v>
      </c>
      <c r="C233" s="3" t="s">
        <v>308</v>
      </c>
      <c r="D233" s="3">
        <v>2745</v>
      </c>
      <c r="E233" s="203">
        <v>58158332</v>
      </c>
      <c r="F233" s="167">
        <v>2000</v>
      </c>
      <c r="G233" s="167"/>
      <c r="H233" s="167">
        <f t="shared" si="4"/>
        <v>2000</v>
      </c>
    </row>
    <row r="234" spans="1:8" x14ac:dyDescent="0.25">
      <c r="A234" s="25">
        <v>45222</v>
      </c>
      <c r="B234" s="3" t="s">
        <v>1448</v>
      </c>
      <c r="C234" s="3" t="s">
        <v>80</v>
      </c>
      <c r="D234" s="3" t="s">
        <v>1564</v>
      </c>
      <c r="E234" s="47">
        <v>1495</v>
      </c>
      <c r="F234" s="204">
        <v>151</v>
      </c>
      <c r="G234" s="167"/>
      <c r="H234" s="167">
        <f t="shared" si="4"/>
        <v>151</v>
      </c>
    </row>
    <row r="235" spans="1:8" x14ac:dyDescent="0.25">
      <c r="A235" s="25">
        <v>45222</v>
      </c>
      <c r="B235" s="3" t="s">
        <v>433</v>
      </c>
      <c r="C235" s="3" t="s">
        <v>20</v>
      </c>
      <c r="D235" s="3" t="s">
        <v>1564</v>
      </c>
      <c r="E235" s="47">
        <v>1496</v>
      </c>
      <c r="F235" s="205">
        <v>2000</v>
      </c>
      <c r="G235" s="167"/>
      <c r="H235" s="167">
        <f t="shared" si="4"/>
        <v>2000</v>
      </c>
    </row>
    <row r="236" spans="1:8" x14ac:dyDescent="0.25">
      <c r="A236" s="25">
        <v>45222</v>
      </c>
      <c r="B236" s="3" t="s">
        <v>1562</v>
      </c>
      <c r="C236" s="3" t="s">
        <v>308</v>
      </c>
      <c r="D236" s="3" t="s">
        <v>1564</v>
      </c>
      <c r="E236" s="47">
        <v>1497</v>
      </c>
      <c r="F236" s="205">
        <v>400</v>
      </c>
      <c r="G236" s="167"/>
      <c r="H236" s="167">
        <f t="shared" si="4"/>
        <v>400</v>
      </c>
    </row>
    <row r="237" spans="1:8" x14ac:dyDescent="0.25">
      <c r="A237" s="25">
        <v>45223</v>
      </c>
      <c r="B237" s="3" t="s">
        <v>433</v>
      </c>
      <c r="C237" s="3" t="s">
        <v>20</v>
      </c>
      <c r="D237" s="3" t="s">
        <v>1564</v>
      </c>
      <c r="E237" s="47">
        <v>1502</v>
      </c>
      <c r="F237" s="205">
        <v>150</v>
      </c>
      <c r="G237" s="167"/>
      <c r="H237" s="167">
        <f t="shared" si="4"/>
        <v>150</v>
      </c>
    </row>
    <row r="238" spans="1:8" x14ac:dyDescent="0.25">
      <c r="A238" s="25">
        <v>45223</v>
      </c>
      <c r="B238" s="3" t="s">
        <v>1562</v>
      </c>
      <c r="C238" s="3" t="s">
        <v>77</v>
      </c>
      <c r="D238" s="3" t="s">
        <v>1564</v>
      </c>
      <c r="E238" s="47">
        <v>1501</v>
      </c>
      <c r="F238" s="205">
        <v>150</v>
      </c>
      <c r="G238" s="167"/>
      <c r="H238" s="167">
        <f t="shared" si="4"/>
        <v>150</v>
      </c>
    </row>
    <row r="239" spans="1:8" x14ac:dyDescent="0.25">
      <c r="A239" s="25">
        <v>45224</v>
      </c>
      <c r="B239" s="3" t="s">
        <v>1448</v>
      </c>
      <c r="C239" s="3" t="s">
        <v>1590</v>
      </c>
      <c r="D239" s="3" t="s">
        <v>1564</v>
      </c>
      <c r="E239" s="47">
        <v>1503</v>
      </c>
      <c r="F239" s="204">
        <v>130</v>
      </c>
      <c r="G239" s="167">
        <v>70</v>
      </c>
      <c r="H239" s="167">
        <f t="shared" si="4"/>
        <v>200</v>
      </c>
    </row>
    <row r="240" spans="1:8" x14ac:dyDescent="0.25">
      <c r="A240" s="25">
        <v>45224</v>
      </c>
      <c r="B240" s="3" t="s">
        <v>1448</v>
      </c>
      <c r="C240" s="3" t="s">
        <v>77</v>
      </c>
      <c r="D240" s="3" t="s">
        <v>1564</v>
      </c>
      <c r="E240" s="47">
        <v>58216156</v>
      </c>
      <c r="F240" s="204">
        <v>1550</v>
      </c>
      <c r="G240" s="167"/>
      <c r="H240" s="167">
        <f t="shared" si="4"/>
        <v>1550</v>
      </c>
    </row>
    <row r="241" spans="1:8" x14ac:dyDescent="0.25">
      <c r="A241" s="25">
        <v>45224</v>
      </c>
      <c r="B241" s="3" t="s">
        <v>1591</v>
      </c>
      <c r="C241" s="3" t="s">
        <v>1200</v>
      </c>
      <c r="D241" s="3" t="s">
        <v>1592</v>
      </c>
      <c r="E241" s="47">
        <v>1600022</v>
      </c>
      <c r="F241" s="167">
        <v>100</v>
      </c>
      <c r="G241" s="167"/>
      <c r="H241" s="167">
        <f t="shared" si="4"/>
        <v>100</v>
      </c>
    </row>
    <row r="242" spans="1:8" x14ac:dyDescent="0.25">
      <c r="A242" s="25">
        <v>45225</v>
      </c>
      <c r="B242" s="3" t="s">
        <v>1448</v>
      </c>
      <c r="C242" s="3" t="s">
        <v>254</v>
      </c>
      <c r="D242" s="3" t="s">
        <v>1564</v>
      </c>
      <c r="E242" s="202">
        <v>1504</v>
      </c>
      <c r="F242" s="204">
        <v>200</v>
      </c>
      <c r="G242" s="167"/>
      <c r="H242" s="167">
        <f t="shared" si="4"/>
        <v>200</v>
      </c>
    </row>
    <row r="243" spans="1:8" x14ac:dyDescent="0.25">
      <c r="A243" s="25">
        <v>45225</v>
      </c>
      <c r="B243" s="3" t="s">
        <v>1546</v>
      </c>
      <c r="C243" s="3" t="s">
        <v>355</v>
      </c>
      <c r="D243" s="3"/>
      <c r="E243" s="47">
        <v>1505</v>
      </c>
      <c r="F243" s="167">
        <v>500</v>
      </c>
      <c r="G243" s="167">
        <v>53.36</v>
      </c>
      <c r="H243" s="167">
        <f t="shared" si="4"/>
        <v>553.36</v>
      </c>
    </row>
    <row r="244" spans="1:8" x14ac:dyDescent="0.25">
      <c r="A244" s="25">
        <v>45225</v>
      </c>
      <c r="B244" s="3" t="s">
        <v>1591</v>
      </c>
      <c r="C244" s="3" t="s">
        <v>1594</v>
      </c>
      <c r="D244" s="3" t="s">
        <v>1425</v>
      </c>
      <c r="E244" s="47">
        <v>58225296</v>
      </c>
      <c r="F244" s="167">
        <v>50</v>
      </c>
      <c r="G244" s="167"/>
      <c r="H244" s="167">
        <f t="shared" si="4"/>
        <v>50</v>
      </c>
    </row>
    <row r="245" spans="1:8" x14ac:dyDescent="0.25">
      <c r="A245" s="25">
        <v>45225</v>
      </c>
      <c r="B245" s="3" t="s">
        <v>1595</v>
      </c>
      <c r="C245" s="3" t="s">
        <v>1583</v>
      </c>
      <c r="D245" s="3">
        <v>784</v>
      </c>
      <c r="E245" s="47">
        <v>58225299</v>
      </c>
      <c r="F245" s="167"/>
      <c r="G245" s="167">
        <v>369</v>
      </c>
      <c r="H245" s="167">
        <f t="shared" ref="H245:H268" si="5">F245+G245</f>
        <v>369</v>
      </c>
    </row>
    <row r="246" spans="1:8" x14ac:dyDescent="0.25">
      <c r="A246" s="25">
        <v>45225</v>
      </c>
      <c r="B246" s="3" t="s">
        <v>1596</v>
      </c>
      <c r="C246" s="3" t="s">
        <v>1597</v>
      </c>
      <c r="D246" s="3">
        <v>2044</v>
      </c>
      <c r="E246" s="47">
        <v>58225297</v>
      </c>
      <c r="F246" s="167"/>
      <c r="G246" s="167">
        <v>489</v>
      </c>
      <c r="H246" s="167">
        <f t="shared" si="5"/>
        <v>489</v>
      </c>
    </row>
    <row r="247" spans="1:8" x14ac:dyDescent="0.25">
      <c r="A247" s="25">
        <v>45225</v>
      </c>
      <c r="B247" s="3" t="s">
        <v>1563</v>
      </c>
      <c r="C247" s="3" t="s">
        <v>287</v>
      </c>
      <c r="D247" s="3">
        <v>2310</v>
      </c>
      <c r="E247" s="47">
        <v>58225296</v>
      </c>
      <c r="F247" s="167"/>
      <c r="G247" s="167">
        <v>1099</v>
      </c>
      <c r="H247" s="167">
        <f t="shared" si="5"/>
        <v>1099</v>
      </c>
    </row>
    <row r="248" spans="1:8" x14ac:dyDescent="0.25">
      <c r="A248" s="25">
        <v>45225</v>
      </c>
      <c r="B248" s="3" t="s">
        <v>1598</v>
      </c>
      <c r="C248" s="3" t="s">
        <v>1308</v>
      </c>
      <c r="D248" s="3">
        <v>636</v>
      </c>
      <c r="E248" s="47" t="s">
        <v>1599</v>
      </c>
      <c r="F248" s="167"/>
      <c r="G248" s="167">
        <v>469</v>
      </c>
      <c r="H248" s="167">
        <f t="shared" si="5"/>
        <v>469</v>
      </c>
    </row>
    <row r="249" spans="1:8" x14ac:dyDescent="0.25">
      <c r="A249" s="25">
        <v>45225</v>
      </c>
      <c r="B249" s="3" t="s">
        <v>1274</v>
      </c>
      <c r="C249" s="3" t="s">
        <v>1600</v>
      </c>
      <c r="D249" s="3" t="s">
        <v>1611</v>
      </c>
      <c r="E249" s="47" t="s">
        <v>1601</v>
      </c>
      <c r="F249" s="167"/>
      <c r="G249" s="167">
        <v>1099</v>
      </c>
      <c r="H249" s="167">
        <f t="shared" si="5"/>
        <v>1099</v>
      </c>
    </row>
    <row r="250" spans="1:8" x14ac:dyDescent="0.25">
      <c r="A250" s="25">
        <v>45225</v>
      </c>
      <c r="B250" s="3" t="s">
        <v>1214</v>
      </c>
      <c r="C250" s="3" t="s">
        <v>1602</v>
      </c>
      <c r="D250" s="3">
        <v>2789</v>
      </c>
      <c r="E250" s="47" t="s">
        <v>1603</v>
      </c>
      <c r="F250" s="167"/>
      <c r="G250" s="167">
        <v>269</v>
      </c>
      <c r="H250" s="167">
        <f t="shared" si="5"/>
        <v>269</v>
      </c>
    </row>
    <row r="251" spans="1:8" x14ac:dyDescent="0.25">
      <c r="A251" s="25">
        <v>45225</v>
      </c>
      <c r="B251" s="3" t="s">
        <v>1153</v>
      </c>
      <c r="C251" s="3" t="s">
        <v>1153</v>
      </c>
      <c r="D251" s="3" t="s">
        <v>1608</v>
      </c>
      <c r="E251" s="47">
        <v>58225298</v>
      </c>
      <c r="F251" s="167"/>
      <c r="G251" s="3">
        <v>78.61</v>
      </c>
      <c r="H251" s="167">
        <f t="shared" si="5"/>
        <v>78.61</v>
      </c>
    </row>
    <row r="252" spans="1:8" x14ac:dyDescent="0.25">
      <c r="A252" s="25">
        <v>45225</v>
      </c>
      <c r="B252" s="3" t="s">
        <v>1604</v>
      </c>
      <c r="C252" s="3" t="s">
        <v>1605</v>
      </c>
      <c r="D252" s="3">
        <v>15438</v>
      </c>
      <c r="E252" s="47" t="s">
        <v>1606</v>
      </c>
      <c r="F252" s="167"/>
      <c r="G252" s="167">
        <v>291.19</v>
      </c>
      <c r="H252" s="167">
        <f t="shared" si="5"/>
        <v>291.19</v>
      </c>
    </row>
    <row r="253" spans="1:8" x14ac:dyDescent="0.25">
      <c r="A253" s="25">
        <v>45225</v>
      </c>
      <c r="B253" s="3" t="s">
        <v>1607</v>
      </c>
      <c r="C253" s="3" t="s">
        <v>254</v>
      </c>
      <c r="D253" s="3">
        <v>220</v>
      </c>
      <c r="E253" s="47">
        <v>1506</v>
      </c>
      <c r="F253" s="167">
        <v>67.349999999999994</v>
      </c>
      <c r="G253" s="167"/>
      <c r="H253" s="167">
        <f t="shared" si="5"/>
        <v>67.349999999999994</v>
      </c>
    </row>
    <row r="254" spans="1:8" x14ac:dyDescent="0.25">
      <c r="A254" s="25">
        <v>45225</v>
      </c>
      <c r="B254" s="3" t="s">
        <v>1609</v>
      </c>
      <c r="C254" s="3" t="s">
        <v>1364</v>
      </c>
      <c r="D254" s="3">
        <v>51</v>
      </c>
      <c r="E254" s="47" t="s">
        <v>1610</v>
      </c>
      <c r="F254" s="167"/>
      <c r="G254" s="167">
        <v>529</v>
      </c>
      <c r="H254" s="167">
        <f t="shared" si="5"/>
        <v>529</v>
      </c>
    </row>
    <row r="255" spans="1:8" x14ac:dyDescent="0.25">
      <c r="A255" s="25">
        <v>45226</v>
      </c>
      <c r="B255" s="3" t="s">
        <v>1448</v>
      </c>
      <c r="C255" s="3" t="s">
        <v>254</v>
      </c>
      <c r="D255" s="3" t="s">
        <v>1564</v>
      </c>
      <c r="E255" s="47">
        <v>1508</v>
      </c>
      <c r="F255" s="204">
        <v>125</v>
      </c>
      <c r="G255" s="167"/>
      <c r="H255" s="167">
        <f t="shared" si="5"/>
        <v>125</v>
      </c>
    </row>
    <row r="256" spans="1:8" x14ac:dyDescent="0.25">
      <c r="A256" s="25">
        <v>45226</v>
      </c>
      <c r="B256" s="3" t="s">
        <v>1448</v>
      </c>
      <c r="C256" s="3" t="s">
        <v>308</v>
      </c>
      <c r="D256" s="3" t="s">
        <v>1564</v>
      </c>
      <c r="E256" s="47">
        <v>1511</v>
      </c>
      <c r="F256" s="204">
        <v>1000</v>
      </c>
      <c r="G256" s="167"/>
      <c r="H256" s="167">
        <f t="shared" si="5"/>
        <v>1000</v>
      </c>
    </row>
    <row r="257" spans="1:8" x14ac:dyDescent="0.25">
      <c r="A257" s="25">
        <v>45226</v>
      </c>
      <c r="B257" s="3" t="s">
        <v>204</v>
      </c>
      <c r="C257" s="3" t="s">
        <v>359</v>
      </c>
      <c r="D257" s="3" t="s">
        <v>1564</v>
      </c>
      <c r="E257" s="47">
        <v>1512</v>
      </c>
      <c r="F257" s="206">
        <v>280</v>
      </c>
      <c r="G257" s="167"/>
      <c r="H257" s="167">
        <f t="shared" si="5"/>
        <v>280</v>
      </c>
    </row>
    <row r="258" spans="1:8" x14ac:dyDescent="0.25">
      <c r="A258" s="25">
        <v>45227</v>
      </c>
      <c r="B258" s="3" t="s">
        <v>1369</v>
      </c>
      <c r="C258" s="3" t="s">
        <v>1200</v>
      </c>
      <c r="D258" s="3"/>
      <c r="E258" s="47">
        <v>1513</v>
      </c>
      <c r="F258" s="18"/>
      <c r="G258" s="167">
        <v>68</v>
      </c>
      <c r="H258" s="167">
        <f t="shared" si="5"/>
        <v>68</v>
      </c>
    </row>
    <row r="259" spans="1:8" x14ac:dyDescent="0.25">
      <c r="A259" s="25">
        <v>45229</v>
      </c>
      <c r="B259" s="3" t="s">
        <v>1135</v>
      </c>
      <c r="C259" s="3" t="s">
        <v>254</v>
      </c>
      <c r="D259" s="3" t="s">
        <v>1564</v>
      </c>
      <c r="E259" s="47">
        <v>58261053</v>
      </c>
      <c r="F259" s="18">
        <v>220</v>
      </c>
      <c r="G259" s="167"/>
      <c r="H259" s="167">
        <f t="shared" si="5"/>
        <v>220</v>
      </c>
    </row>
    <row r="260" spans="1:8" x14ac:dyDescent="0.25">
      <c r="A260" s="25">
        <v>45229</v>
      </c>
      <c r="B260" s="3" t="s">
        <v>204</v>
      </c>
      <c r="C260" s="3" t="s">
        <v>1615</v>
      </c>
      <c r="D260" s="3" t="s">
        <v>1564</v>
      </c>
      <c r="E260" s="47" t="s">
        <v>1626</v>
      </c>
      <c r="F260" s="206">
        <v>755</v>
      </c>
      <c r="G260" s="167"/>
      <c r="H260" s="167">
        <f t="shared" si="5"/>
        <v>755</v>
      </c>
    </row>
    <row r="261" spans="1:8" x14ac:dyDescent="0.25">
      <c r="A261" s="25"/>
      <c r="B261" s="3"/>
      <c r="C261" s="3"/>
      <c r="D261" s="3"/>
      <c r="E261" s="47"/>
      <c r="F261" s="18"/>
      <c r="G261" s="167"/>
      <c r="H261" s="167">
        <f t="shared" si="5"/>
        <v>0</v>
      </c>
    </row>
    <row r="262" spans="1:8" x14ac:dyDescent="0.25">
      <c r="A262" s="25"/>
      <c r="B262" s="3"/>
      <c r="C262" s="3"/>
      <c r="D262" s="3"/>
      <c r="E262" s="47"/>
      <c r="F262" s="18"/>
      <c r="G262" s="167"/>
      <c r="H262" s="167">
        <f t="shared" si="5"/>
        <v>0</v>
      </c>
    </row>
    <row r="263" spans="1:8" x14ac:dyDescent="0.25">
      <c r="A263" s="3"/>
      <c r="B263" s="3"/>
      <c r="C263" s="3"/>
      <c r="D263" s="3"/>
      <c r="E263" s="3"/>
      <c r="F263" s="18"/>
      <c r="G263" s="167"/>
      <c r="H263" s="167">
        <f t="shared" si="5"/>
        <v>0</v>
      </c>
    </row>
    <row r="264" spans="1:8" x14ac:dyDescent="0.25">
      <c r="A264" s="3"/>
      <c r="B264" s="3"/>
      <c r="C264" s="3"/>
      <c r="D264" s="3"/>
      <c r="E264" s="3"/>
      <c r="F264" s="18"/>
      <c r="G264" s="167"/>
      <c r="H264" s="167">
        <f t="shared" si="5"/>
        <v>0</v>
      </c>
    </row>
    <row r="265" spans="1:8" x14ac:dyDescent="0.25">
      <c r="A265" s="3"/>
      <c r="B265" s="3"/>
      <c r="C265" s="3"/>
      <c r="D265" s="3"/>
      <c r="E265" s="3"/>
      <c r="F265" s="18"/>
      <c r="G265" s="3"/>
      <c r="H265" s="167">
        <f t="shared" si="5"/>
        <v>0</v>
      </c>
    </row>
    <row r="266" spans="1:8" x14ac:dyDescent="0.25">
      <c r="A266" s="3"/>
      <c r="B266" s="3"/>
      <c r="C266" s="3"/>
      <c r="D266" s="3"/>
      <c r="E266" s="3"/>
      <c r="F266" s="18"/>
      <c r="G266" s="3"/>
      <c r="H266" s="167">
        <f t="shared" si="5"/>
        <v>0</v>
      </c>
    </row>
    <row r="267" spans="1:8" x14ac:dyDescent="0.25">
      <c r="A267" s="3"/>
      <c r="B267" s="3"/>
      <c r="C267" s="3"/>
      <c r="D267" s="3"/>
      <c r="E267" s="3"/>
      <c r="F267" s="18"/>
      <c r="G267" s="3"/>
      <c r="H267" s="167">
        <f t="shared" si="5"/>
        <v>0</v>
      </c>
    </row>
    <row r="268" spans="1:8" x14ac:dyDescent="0.25">
      <c r="A268" s="3"/>
      <c r="B268" s="3"/>
      <c r="C268" s="3"/>
      <c r="D268" s="3"/>
      <c r="E268" s="3"/>
      <c r="F268" s="18"/>
      <c r="G268" s="3"/>
      <c r="H268" s="167">
        <f t="shared" si="5"/>
        <v>0</v>
      </c>
    </row>
    <row r="269" spans="1:8" x14ac:dyDescent="0.25">
      <c r="A269" s="3"/>
      <c r="B269" s="3"/>
      <c r="C269" s="3"/>
      <c r="D269" s="3"/>
      <c r="E269" s="3"/>
      <c r="F269" s="18"/>
      <c r="G269" s="3"/>
      <c r="H269" s="3"/>
    </row>
    <row r="270" spans="1:8" x14ac:dyDescent="0.25">
      <c r="A270" s="3"/>
      <c r="B270" s="3"/>
      <c r="C270" s="3"/>
      <c r="D270" s="3"/>
      <c r="E270" s="3"/>
      <c r="F270" s="3"/>
      <c r="G270" s="3"/>
      <c r="H270" s="3"/>
    </row>
    <row r="273" spans="1:8" ht="27" x14ac:dyDescent="0.35">
      <c r="A273" s="252" t="s">
        <v>1636</v>
      </c>
      <c r="B273" s="253"/>
      <c r="C273" s="253"/>
      <c r="D273" s="253"/>
      <c r="E273" s="253"/>
      <c r="F273" s="253"/>
      <c r="G273" s="253"/>
      <c r="H273" s="254"/>
    </row>
    <row r="274" spans="1:8" ht="15.75" x14ac:dyDescent="0.25">
      <c r="A274" s="176" t="s">
        <v>34</v>
      </c>
      <c r="B274" s="176" t="s">
        <v>1137</v>
      </c>
      <c r="C274" s="176" t="s">
        <v>1138</v>
      </c>
      <c r="D274" s="176" t="s">
        <v>1131</v>
      </c>
      <c r="E274" s="176" t="s">
        <v>1136</v>
      </c>
      <c r="F274" s="176" t="s">
        <v>110</v>
      </c>
      <c r="G274" s="176" t="s">
        <v>1132</v>
      </c>
      <c r="H274" s="176" t="s">
        <v>1133</v>
      </c>
    </row>
    <row r="275" spans="1:8" x14ac:dyDescent="0.25">
      <c r="A275" s="25">
        <v>45231</v>
      </c>
      <c r="B275" s="3" t="s">
        <v>1546</v>
      </c>
      <c r="C275" s="3" t="s">
        <v>355</v>
      </c>
      <c r="D275" s="47" t="s">
        <v>1564</v>
      </c>
      <c r="E275" s="47">
        <v>1514</v>
      </c>
      <c r="F275" s="167">
        <v>1000</v>
      </c>
      <c r="G275" s="167"/>
      <c r="H275" s="167">
        <f>F275+G275</f>
        <v>1000</v>
      </c>
    </row>
    <row r="276" spans="1:8" x14ac:dyDescent="0.25">
      <c r="A276" s="25">
        <v>45231</v>
      </c>
      <c r="B276" s="3" t="s">
        <v>204</v>
      </c>
      <c r="C276" s="3" t="s">
        <v>308</v>
      </c>
      <c r="D276" s="47" t="s">
        <v>1564</v>
      </c>
      <c r="E276" s="47">
        <v>1515</v>
      </c>
      <c r="F276" s="167">
        <v>800</v>
      </c>
      <c r="G276" s="167"/>
      <c r="H276" s="167">
        <f t="shared" ref="H276:H287" si="6">F276+G276</f>
        <v>800</v>
      </c>
    </row>
    <row r="277" spans="1:8" x14ac:dyDescent="0.25">
      <c r="A277" s="25">
        <v>45231</v>
      </c>
      <c r="B277" s="3" t="s">
        <v>872</v>
      </c>
      <c r="C277" s="3" t="s">
        <v>872</v>
      </c>
      <c r="D277" s="47" t="s">
        <v>1147</v>
      </c>
      <c r="E277" s="47">
        <v>1516</v>
      </c>
      <c r="F277" s="167">
        <v>260</v>
      </c>
      <c r="G277" s="167"/>
      <c r="H277" s="167">
        <f t="shared" si="6"/>
        <v>260</v>
      </c>
    </row>
    <row r="278" spans="1:8" x14ac:dyDescent="0.25">
      <c r="A278" s="25">
        <v>45231</v>
      </c>
      <c r="B278" s="3" t="s">
        <v>204</v>
      </c>
      <c r="C278" s="3" t="s">
        <v>1625</v>
      </c>
      <c r="D278" s="47" t="s">
        <v>1564</v>
      </c>
      <c r="E278" s="47">
        <v>1518</v>
      </c>
      <c r="F278" s="167">
        <v>890</v>
      </c>
      <c r="G278" s="167"/>
      <c r="H278" s="167">
        <f t="shared" si="6"/>
        <v>890</v>
      </c>
    </row>
    <row r="279" spans="1:8" x14ac:dyDescent="0.25">
      <c r="A279" s="25">
        <v>45231</v>
      </c>
      <c r="B279" s="3" t="s">
        <v>1624</v>
      </c>
      <c r="C279" s="3" t="s">
        <v>1200</v>
      </c>
      <c r="D279" s="3" t="s">
        <v>1423</v>
      </c>
      <c r="E279" s="47">
        <v>58316368</v>
      </c>
      <c r="F279" s="18"/>
      <c r="G279" s="167">
        <v>60</v>
      </c>
      <c r="H279" s="167">
        <f t="shared" si="6"/>
        <v>60</v>
      </c>
    </row>
    <row r="280" spans="1:8" x14ac:dyDescent="0.25">
      <c r="A280" s="25">
        <v>45231</v>
      </c>
      <c r="B280" s="3" t="s">
        <v>433</v>
      </c>
      <c r="C280" s="3" t="s">
        <v>20</v>
      </c>
      <c r="D280" s="3" t="s">
        <v>1564</v>
      </c>
      <c r="E280" s="47">
        <v>58316368</v>
      </c>
      <c r="F280" s="206">
        <v>400</v>
      </c>
      <c r="G280" s="167"/>
      <c r="H280" s="167">
        <f t="shared" si="6"/>
        <v>400</v>
      </c>
    </row>
    <row r="281" spans="1:8" x14ac:dyDescent="0.25">
      <c r="A281" s="25">
        <v>45232</v>
      </c>
      <c r="B281" s="3" t="s">
        <v>1627</v>
      </c>
      <c r="C281" s="3" t="s">
        <v>475</v>
      </c>
      <c r="D281" s="47">
        <v>6</v>
      </c>
      <c r="E281" s="47">
        <v>58340939</v>
      </c>
      <c r="F281" s="167">
        <v>150</v>
      </c>
      <c r="G281" s="167"/>
      <c r="H281" s="167">
        <f t="shared" si="6"/>
        <v>150</v>
      </c>
    </row>
    <row r="282" spans="1:8" x14ac:dyDescent="0.25">
      <c r="A282" s="25">
        <v>45232</v>
      </c>
      <c r="B282" s="3" t="s">
        <v>1153</v>
      </c>
      <c r="C282" s="3" t="s">
        <v>204</v>
      </c>
      <c r="D282" s="47" t="s">
        <v>1564</v>
      </c>
      <c r="E282" s="47" t="s">
        <v>1628</v>
      </c>
      <c r="F282" s="167"/>
      <c r="G282" s="167">
        <v>43</v>
      </c>
      <c r="H282" s="167">
        <f t="shared" si="6"/>
        <v>43</v>
      </c>
    </row>
    <row r="283" spans="1:8" x14ac:dyDescent="0.25">
      <c r="A283" s="25">
        <v>45232</v>
      </c>
      <c r="B283" s="3" t="s">
        <v>1595</v>
      </c>
      <c r="C283" s="3" t="s">
        <v>1629</v>
      </c>
      <c r="D283" s="47">
        <v>784</v>
      </c>
      <c r="E283" s="47">
        <v>58340938</v>
      </c>
      <c r="F283" s="167"/>
      <c r="G283" s="167">
        <v>79</v>
      </c>
      <c r="H283" s="167">
        <f t="shared" si="6"/>
        <v>79</v>
      </c>
    </row>
    <row r="284" spans="1:8" x14ac:dyDescent="0.25">
      <c r="A284" s="25">
        <v>45232</v>
      </c>
      <c r="B284" s="3" t="s">
        <v>1153</v>
      </c>
      <c r="C284" s="3" t="s">
        <v>1153</v>
      </c>
      <c r="D284" s="47">
        <v>169</v>
      </c>
      <c r="E284" s="47" t="s">
        <v>1630</v>
      </c>
      <c r="F284" s="167"/>
      <c r="G284" s="167">
        <v>220</v>
      </c>
      <c r="H284" s="167">
        <f t="shared" si="6"/>
        <v>220</v>
      </c>
    </row>
    <row r="285" spans="1:8" x14ac:dyDescent="0.25">
      <c r="A285" s="25">
        <v>45232</v>
      </c>
      <c r="B285" s="3" t="s">
        <v>13</v>
      </c>
      <c r="C285" s="3" t="s">
        <v>13</v>
      </c>
      <c r="D285" s="3" t="s">
        <v>1147</v>
      </c>
      <c r="E285" s="47" t="s">
        <v>1631</v>
      </c>
      <c r="F285" s="167"/>
      <c r="G285" s="167">
        <v>241.24</v>
      </c>
      <c r="H285" s="167">
        <f t="shared" si="6"/>
        <v>241.24</v>
      </c>
    </row>
    <row r="286" spans="1:8" x14ac:dyDescent="0.25">
      <c r="A286" s="25">
        <v>45232</v>
      </c>
      <c r="B286" s="3" t="s">
        <v>1632</v>
      </c>
      <c r="C286" s="3" t="s">
        <v>1633</v>
      </c>
      <c r="D286" s="3" t="s">
        <v>1635</v>
      </c>
      <c r="E286" s="47" t="s">
        <v>1634</v>
      </c>
      <c r="F286" s="167"/>
      <c r="G286" s="167">
        <v>529</v>
      </c>
      <c r="H286" s="167">
        <f t="shared" si="6"/>
        <v>529</v>
      </c>
    </row>
    <row r="287" spans="1:8" x14ac:dyDescent="0.25">
      <c r="A287" s="25">
        <v>45232</v>
      </c>
      <c r="B287" s="3" t="s">
        <v>356</v>
      </c>
      <c r="C287" s="3" t="s">
        <v>356</v>
      </c>
      <c r="D287" s="3" t="s">
        <v>1147</v>
      </c>
      <c r="E287" s="47">
        <v>1517</v>
      </c>
      <c r="F287" s="167"/>
      <c r="G287" s="167">
        <v>141.26</v>
      </c>
      <c r="H287" s="167">
        <f t="shared" si="6"/>
        <v>141.26</v>
      </c>
    </row>
    <row r="288" spans="1:8" x14ac:dyDescent="0.25">
      <c r="A288" s="25">
        <v>45236</v>
      </c>
      <c r="B288" s="3" t="s">
        <v>1135</v>
      </c>
      <c r="C288" s="3" t="s">
        <v>1642</v>
      </c>
      <c r="D288" s="3" t="s">
        <v>1564</v>
      </c>
      <c r="E288" s="47">
        <v>1519</v>
      </c>
      <c r="F288" s="167"/>
      <c r="G288" s="167">
        <v>460</v>
      </c>
      <c r="H288" s="167">
        <f>F288+G288</f>
        <v>460</v>
      </c>
    </row>
    <row r="289" spans="1:8" x14ac:dyDescent="0.25">
      <c r="A289" s="25">
        <v>45236</v>
      </c>
      <c r="B289" s="3" t="s">
        <v>1546</v>
      </c>
      <c r="C289" s="3" t="s">
        <v>355</v>
      </c>
      <c r="D289" s="3" t="s">
        <v>1564</v>
      </c>
      <c r="E289" s="47">
        <v>1520</v>
      </c>
      <c r="F289" s="167"/>
      <c r="G289" s="167">
        <v>995.56</v>
      </c>
      <c r="H289" s="167">
        <f>F289+G289</f>
        <v>995.56</v>
      </c>
    </row>
    <row r="290" spans="1:8" x14ac:dyDescent="0.25">
      <c r="A290" s="25">
        <v>45236</v>
      </c>
      <c r="B290" s="3" t="s">
        <v>433</v>
      </c>
      <c r="C290" s="3" t="s">
        <v>20</v>
      </c>
      <c r="D290" s="3" t="s">
        <v>1564</v>
      </c>
      <c r="E290" s="47">
        <v>1521</v>
      </c>
      <c r="F290" s="167"/>
      <c r="G290" s="167">
        <v>2200</v>
      </c>
      <c r="H290" s="167">
        <f>F290+G290</f>
        <v>2200</v>
      </c>
    </row>
    <row r="291" spans="1:8" x14ac:dyDescent="0.25">
      <c r="A291" s="25">
        <v>45236</v>
      </c>
      <c r="B291" s="3" t="s">
        <v>1546</v>
      </c>
      <c r="C291" s="3" t="s">
        <v>273</v>
      </c>
      <c r="D291" s="3" t="s">
        <v>1564</v>
      </c>
      <c r="E291" s="47">
        <v>1523</v>
      </c>
      <c r="F291" s="167">
        <v>90</v>
      </c>
      <c r="G291" s="167"/>
      <c r="H291" s="167">
        <f t="shared" ref="H291:H354" si="7">F291+G291</f>
        <v>90</v>
      </c>
    </row>
    <row r="292" spans="1:8" x14ac:dyDescent="0.25">
      <c r="A292" s="25">
        <v>45236</v>
      </c>
      <c r="B292" s="3" t="s">
        <v>1546</v>
      </c>
      <c r="C292" s="3" t="s">
        <v>273</v>
      </c>
      <c r="D292" s="3" t="s">
        <v>1564</v>
      </c>
      <c r="E292" s="3">
        <v>1525</v>
      </c>
      <c r="F292" s="167">
        <v>60</v>
      </c>
      <c r="G292" s="167"/>
      <c r="H292" s="167">
        <f t="shared" si="7"/>
        <v>60</v>
      </c>
    </row>
    <row r="293" spans="1:8" x14ac:dyDescent="0.25">
      <c r="A293" s="25">
        <v>45237</v>
      </c>
      <c r="B293" s="3" t="s">
        <v>14</v>
      </c>
      <c r="C293" s="3" t="s">
        <v>14</v>
      </c>
      <c r="D293" s="3" t="s">
        <v>1638</v>
      </c>
      <c r="E293" s="3">
        <v>384</v>
      </c>
      <c r="F293" s="167"/>
      <c r="G293" s="167">
        <v>1008.44</v>
      </c>
      <c r="H293" s="167">
        <f t="shared" si="7"/>
        <v>1008.44</v>
      </c>
    </row>
    <row r="294" spans="1:8" x14ac:dyDescent="0.25">
      <c r="A294" s="25">
        <v>45237</v>
      </c>
      <c r="B294" s="3" t="s">
        <v>1639</v>
      </c>
      <c r="C294" s="3" t="s">
        <v>308</v>
      </c>
      <c r="D294" s="3"/>
      <c r="E294" s="47">
        <v>58384733</v>
      </c>
      <c r="F294" s="167">
        <v>142.18</v>
      </c>
      <c r="G294" s="167"/>
      <c r="H294" s="167">
        <f t="shared" si="7"/>
        <v>142.18</v>
      </c>
    </row>
    <row r="295" spans="1:8" x14ac:dyDescent="0.25">
      <c r="A295" s="25">
        <v>45237</v>
      </c>
      <c r="B295" s="3" t="s">
        <v>204</v>
      </c>
      <c r="C295" s="3" t="s">
        <v>204</v>
      </c>
      <c r="D295" s="3" t="s">
        <v>1564</v>
      </c>
      <c r="E295" s="47">
        <v>1526</v>
      </c>
      <c r="F295" s="167">
        <v>500</v>
      </c>
      <c r="G295" s="167"/>
      <c r="H295" s="167">
        <f t="shared" si="7"/>
        <v>500</v>
      </c>
    </row>
    <row r="296" spans="1:8" x14ac:dyDescent="0.25">
      <c r="A296" s="25">
        <v>45237</v>
      </c>
      <c r="B296" s="3" t="s">
        <v>1546</v>
      </c>
      <c r="C296" s="3" t="s">
        <v>273</v>
      </c>
      <c r="D296" s="3" t="s">
        <v>1564</v>
      </c>
      <c r="E296" s="47">
        <v>1527</v>
      </c>
      <c r="F296" s="167">
        <v>200</v>
      </c>
      <c r="G296" s="167"/>
      <c r="H296" s="167">
        <f t="shared" si="7"/>
        <v>200</v>
      </c>
    </row>
    <row r="297" spans="1:8" x14ac:dyDescent="0.25">
      <c r="A297" s="25">
        <v>45237</v>
      </c>
      <c r="B297" s="3" t="s">
        <v>1204</v>
      </c>
      <c r="C297" s="3" t="s">
        <v>1204</v>
      </c>
      <c r="D297" s="3">
        <v>29084</v>
      </c>
      <c r="E297" s="47">
        <v>58384733</v>
      </c>
      <c r="F297" s="167"/>
      <c r="G297" s="167">
        <v>3923.5</v>
      </c>
      <c r="H297" s="167">
        <f t="shared" si="7"/>
        <v>3923.5</v>
      </c>
    </row>
    <row r="298" spans="1:8" x14ac:dyDescent="0.25">
      <c r="A298" s="25">
        <v>45238</v>
      </c>
      <c r="B298" s="3" t="s">
        <v>204</v>
      </c>
      <c r="C298" s="3" t="s">
        <v>308</v>
      </c>
      <c r="D298" s="3"/>
      <c r="E298" s="47">
        <v>1529</v>
      </c>
      <c r="F298" s="167">
        <v>170</v>
      </c>
      <c r="G298" s="167"/>
      <c r="H298" s="167">
        <f t="shared" si="7"/>
        <v>170</v>
      </c>
    </row>
    <row r="299" spans="1:8" x14ac:dyDescent="0.25">
      <c r="A299" s="25">
        <v>45238</v>
      </c>
      <c r="B299" s="3" t="s">
        <v>1546</v>
      </c>
      <c r="C299" s="3" t="s">
        <v>273</v>
      </c>
      <c r="D299" s="3"/>
      <c r="E299" s="47">
        <v>1530</v>
      </c>
      <c r="F299" s="167">
        <v>280</v>
      </c>
      <c r="G299" s="167"/>
      <c r="H299" s="167">
        <f t="shared" si="7"/>
        <v>280</v>
      </c>
    </row>
    <row r="300" spans="1:8" x14ac:dyDescent="0.25">
      <c r="A300" s="191">
        <v>45238</v>
      </c>
      <c r="B300" s="190" t="s">
        <v>1661</v>
      </c>
      <c r="C300" s="190" t="s">
        <v>1643</v>
      </c>
      <c r="D300" s="190"/>
      <c r="E300" s="190">
        <v>1531</v>
      </c>
      <c r="F300" s="192"/>
      <c r="G300" s="192">
        <v>135</v>
      </c>
      <c r="H300" s="167">
        <f t="shared" si="7"/>
        <v>135</v>
      </c>
    </row>
    <row r="301" spans="1:8" x14ac:dyDescent="0.25">
      <c r="A301" s="193">
        <v>45238</v>
      </c>
      <c r="B301" s="194" t="s">
        <v>433</v>
      </c>
      <c r="C301" s="194" t="s">
        <v>20</v>
      </c>
      <c r="D301" s="194"/>
      <c r="E301" s="194">
        <v>1532</v>
      </c>
      <c r="F301" s="195">
        <v>150</v>
      </c>
      <c r="G301" s="195"/>
      <c r="H301" s="167">
        <f t="shared" si="7"/>
        <v>150</v>
      </c>
    </row>
    <row r="302" spans="1:8" x14ac:dyDescent="0.25">
      <c r="A302" s="193">
        <v>45238</v>
      </c>
      <c r="B302" s="194" t="s">
        <v>1546</v>
      </c>
      <c r="C302" s="194" t="s">
        <v>273</v>
      </c>
      <c r="D302" s="194"/>
      <c r="E302" s="194">
        <v>1533</v>
      </c>
      <c r="F302" s="195">
        <v>280</v>
      </c>
      <c r="G302" s="195"/>
      <c r="H302" s="167">
        <f t="shared" si="7"/>
        <v>280</v>
      </c>
    </row>
    <row r="303" spans="1:8" x14ac:dyDescent="0.25">
      <c r="A303" s="193">
        <v>45238</v>
      </c>
      <c r="B303" s="194" t="s">
        <v>1369</v>
      </c>
      <c r="C303" s="194" t="s">
        <v>1200</v>
      </c>
      <c r="D303" s="194"/>
      <c r="E303" s="194">
        <v>1534</v>
      </c>
      <c r="F303" s="195"/>
      <c r="G303" s="195">
        <v>109.5</v>
      </c>
      <c r="H303" s="167">
        <f t="shared" si="7"/>
        <v>109.5</v>
      </c>
    </row>
    <row r="304" spans="1:8" x14ac:dyDescent="0.25">
      <c r="A304" s="193">
        <v>45240</v>
      </c>
      <c r="B304" s="194" t="s">
        <v>1658</v>
      </c>
      <c r="C304" s="194" t="s">
        <v>308</v>
      </c>
      <c r="D304" s="194"/>
      <c r="E304" s="194">
        <v>13633825</v>
      </c>
      <c r="F304" s="195">
        <v>1000</v>
      </c>
      <c r="G304" s="195"/>
      <c r="H304" s="167">
        <f t="shared" si="7"/>
        <v>1000</v>
      </c>
    </row>
    <row r="305" spans="1:8" x14ac:dyDescent="0.25">
      <c r="A305" s="193">
        <v>45240</v>
      </c>
      <c r="B305" s="194" t="s">
        <v>433</v>
      </c>
      <c r="C305" s="194" t="s">
        <v>1659</v>
      </c>
      <c r="D305" s="194"/>
      <c r="E305" s="194">
        <v>13633825</v>
      </c>
      <c r="F305" s="195"/>
      <c r="G305" s="195">
        <v>800</v>
      </c>
      <c r="H305" s="167">
        <f t="shared" si="7"/>
        <v>800</v>
      </c>
    </row>
    <row r="306" spans="1:8" x14ac:dyDescent="0.25">
      <c r="A306" s="193">
        <v>45240</v>
      </c>
      <c r="B306" s="194" t="s">
        <v>1546</v>
      </c>
      <c r="C306" s="194" t="s">
        <v>273</v>
      </c>
      <c r="D306" s="194"/>
      <c r="E306" s="194">
        <v>1536</v>
      </c>
      <c r="F306" s="195">
        <v>200</v>
      </c>
      <c r="G306" s="195"/>
      <c r="H306" s="167">
        <f t="shared" si="7"/>
        <v>200</v>
      </c>
    </row>
    <row r="307" spans="1:8" x14ac:dyDescent="0.25">
      <c r="A307" s="191">
        <v>45240</v>
      </c>
      <c r="B307" s="190" t="s">
        <v>1448</v>
      </c>
      <c r="C307" s="190" t="s">
        <v>254</v>
      </c>
      <c r="D307" s="190"/>
      <c r="E307" s="190">
        <v>1537</v>
      </c>
      <c r="F307" s="192">
        <v>100</v>
      </c>
      <c r="G307" s="192"/>
      <c r="H307" s="167">
        <f t="shared" si="7"/>
        <v>100</v>
      </c>
    </row>
    <row r="308" spans="1:8" x14ac:dyDescent="0.25">
      <c r="A308" s="191">
        <v>45240</v>
      </c>
      <c r="B308" s="190" t="s">
        <v>204</v>
      </c>
      <c r="C308" s="190" t="s">
        <v>1660</v>
      </c>
      <c r="D308" s="190"/>
      <c r="E308" s="190">
        <v>1538</v>
      </c>
      <c r="F308" s="192"/>
      <c r="G308" s="192">
        <v>500</v>
      </c>
      <c r="H308" s="167">
        <f t="shared" si="7"/>
        <v>500</v>
      </c>
    </row>
    <row r="309" spans="1:8" x14ac:dyDescent="0.25">
      <c r="A309" s="191">
        <v>45240</v>
      </c>
      <c r="B309" s="190" t="s">
        <v>751</v>
      </c>
      <c r="C309" s="190" t="s">
        <v>308</v>
      </c>
      <c r="D309" s="190"/>
      <c r="E309" s="190">
        <v>1539</v>
      </c>
      <c r="F309" s="192">
        <v>150</v>
      </c>
      <c r="G309" s="192"/>
      <c r="H309" s="167">
        <f t="shared" si="7"/>
        <v>150</v>
      </c>
    </row>
    <row r="310" spans="1:8" x14ac:dyDescent="0.25">
      <c r="A310" s="25">
        <v>45240</v>
      </c>
      <c r="B310" s="3" t="s">
        <v>1661</v>
      </c>
      <c r="C310" s="3" t="s">
        <v>1643</v>
      </c>
      <c r="D310" s="3"/>
      <c r="E310" s="3">
        <v>1540</v>
      </c>
      <c r="F310" s="167"/>
      <c r="G310" s="167">
        <v>150</v>
      </c>
      <c r="H310" s="167">
        <f t="shared" si="7"/>
        <v>150</v>
      </c>
    </row>
    <row r="311" spans="1:8" x14ac:dyDescent="0.25">
      <c r="A311" s="25">
        <v>41592</v>
      </c>
      <c r="B311" s="3" t="s">
        <v>872</v>
      </c>
      <c r="C311" s="3" t="s">
        <v>273</v>
      </c>
      <c r="D311" s="3"/>
      <c r="E311" s="3">
        <v>1544</v>
      </c>
      <c r="F311" s="167">
        <v>150</v>
      </c>
      <c r="G311" s="167"/>
      <c r="H311" s="167">
        <f t="shared" si="7"/>
        <v>150</v>
      </c>
    </row>
    <row r="312" spans="1:8" x14ac:dyDescent="0.25">
      <c r="A312" s="25">
        <v>45244</v>
      </c>
      <c r="B312" s="3" t="s">
        <v>204</v>
      </c>
      <c r="C312" s="3" t="s">
        <v>1122</v>
      </c>
      <c r="D312" s="3"/>
      <c r="E312" s="3">
        <v>1545</v>
      </c>
      <c r="F312" s="167">
        <v>365</v>
      </c>
      <c r="G312" s="167"/>
      <c r="H312" s="167">
        <f t="shared" si="7"/>
        <v>365</v>
      </c>
    </row>
    <row r="313" spans="1:8" x14ac:dyDescent="0.25">
      <c r="A313" s="25">
        <v>45244</v>
      </c>
      <c r="B313" s="3" t="s">
        <v>433</v>
      </c>
      <c r="C313" s="3" t="s">
        <v>20</v>
      </c>
      <c r="D313" s="3"/>
      <c r="E313" s="3">
        <v>1543</v>
      </c>
      <c r="F313" s="167">
        <v>250</v>
      </c>
      <c r="G313" s="167"/>
      <c r="H313" s="167">
        <f t="shared" si="7"/>
        <v>250</v>
      </c>
    </row>
    <row r="314" spans="1:8" x14ac:dyDescent="0.25">
      <c r="A314" s="25">
        <v>45244</v>
      </c>
      <c r="B314" s="3" t="s">
        <v>1448</v>
      </c>
      <c r="C314" s="3" t="s">
        <v>254</v>
      </c>
      <c r="D314" s="3"/>
      <c r="E314" s="3">
        <v>1546</v>
      </c>
      <c r="F314" s="167">
        <v>1500</v>
      </c>
      <c r="G314" s="167"/>
      <c r="H314" s="167">
        <f t="shared" si="7"/>
        <v>1500</v>
      </c>
    </row>
    <row r="315" spans="1:8" x14ac:dyDescent="0.25">
      <c r="A315" s="25">
        <v>45244</v>
      </c>
      <c r="B315" s="3" t="s">
        <v>751</v>
      </c>
      <c r="C315" s="3" t="s">
        <v>308</v>
      </c>
      <c r="D315" s="3"/>
      <c r="E315" s="3">
        <v>1547</v>
      </c>
      <c r="F315" s="167">
        <v>200</v>
      </c>
      <c r="G315" s="167"/>
      <c r="H315" s="167">
        <f t="shared" si="7"/>
        <v>200</v>
      </c>
    </row>
    <row r="316" spans="1:8" x14ac:dyDescent="0.25">
      <c r="A316" s="25">
        <v>45245</v>
      </c>
      <c r="B316" s="3" t="s">
        <v>204</v>
      </c>
      <c r="C316" s="3" t="s">
        <v>1674</v>
      </c>
      <c r="D316" s="3"/>
      <c r="E316" s="3">
        <v>1548</v>
      </c>
      <c r="F316" s="167">
        <v>465</v>
      </c>
      <c r="G316" s="167"/>
      <c r="H316" s="167">
        <f t="shared" si="7"/>
        <v>465</v>
      </c>
    </row>
    <row r="317" spans="1:8" x14ac:dyDescent="0.25">
      <c r="A317" s="25">
        <v>45245</v>
      </c>
      <c r="B317" s="3" t="s">
        <v>204</v>
      </c>
      <c r="C317" s="3" t="s">
        <v>1675</v>
      </c>
      <c r="D317" s="3"/>
      <c r="E317" s="3">
        <v>1549</v>
      </c>
      <c r="F317" s="167">
        <v>450</v>
      </c>
      <c r="G317" s="167"/>
      <c r="H317" s="167">
        <f t="shared" si="7"/>
        <v>450</v>
      </c>
    </row>
    <row r="318" spans="1:8" x14ac:dyDescent="0.25">
      <c r="A318" s="25">
        <v>45245</v>
      </c>
      <c r="B318" s="3" t="s">
        <v>1658</v>
      </c>
      <c r="C318" s="3" t="s">
        <v>308</v>
      </c>
      <c r="D318" s="3"/>
      <c r="E318" s="3">
        <v>58515363</v>
      </c>
      <c r="F318" s="167">
        <v>1000</v>
      </c>
      <c r="G318" s="167"/>
      <c r="H318" s="167">
        <f t="shared" si="7"/>
        <v>1000</v>
      </c>
    </row>
    <row r="319" spans="1:8" x14ac:dyDescent="0.25">
      <c r="A319" s="25">
        <v>45245</v>
      </c>
      <c r="B319" s="3" t="s">
        <v>1676</v>
      </c>
      <c r="C319" s="3" t="s">
        <v>1200</v>
      </c>
      <c r="D319" s="3"/>
      <c r="E319" s="3">
        <v>58515362</v>
      </c>
      <c r="F319" s="167">
        <v>200</v>
      </c>
      <c r="G319" s="167"/>
      <c r="H319" s="167">
        <f t="shared" si="7"/>
        <v>200</v>
      </c>
    </row>
    <row r="320" spans="1:8" x14ac:dyDescent="0.25">
      <c r="A320" s="25">
        <v>45246</v>
      </c>
      <c r="B320" s="3" t="s">
        <v>1546</v>
      </c>
      <c r="C320" s="3" t="s">
        <v>355</v>
      </c>
      <c r="D320" s="3"/>
      <c r="E320" s="3">
        <v>1542</v>
      </c>
      <c r="F320" s="167"/>
      <c r="G320" s="167">
        <v>1127.8499999999999</v>
      </c>
      <c r="H320" s="167">
        <f t="shared" si="7"/>
        <v>1127.8499999999999</v>
      </c>
    </row>
    <row r="321" spans="1:8" x14ac:dyDescent="0.25">
      <c r="A321" s="25">
        <v>45246</v>
      </c>
      <c r="B321" s="3" t="s">
        <v>1682</v>
      </c>
      <c r="C321" s="3" t="s">
        <v>1313</v>
      </c>
      <c r="D321" s="3"/>
      <c r="E321" s="3">
        <v>58526159</v>
      </c>
      <c r="F321" s="167"/>
      <c r="G321" s="167">
        <v>1200</v>
      </c>
      <c r="H321" s="167">
        <f t="shared" si="7"/>
        <v>1200</v>
      </c>
    </row>
    <row r="322" spans="1:8" x14ac:dyDescent="0.25">
      <c r="A322" s="25">
        <v>45246</v>
      </c>
      <c r="B322" s="3" t="s">
        <v>1683</v>
      </c>
      <c r="C322" s="3" t="s">
        <v>1685</v>
      </c>
      <c r="D322" s="3"/>
      <c r="E322" s="3">
        <v>58526685</v>
      </c>
      <c r="F322" s="167">
        <v>308</v>
      </c>
      <c r="G322" s="167"/>
      <c r="H322" s="167">
        <f t="shared" si="7"/>
        <v>308</v>
      </c>
    </row>
    <row r="323" spans="1:8" x14ac:dyDescent="0.25">
      <c r="A323" s="25">
        <v>45246</v>
      </c>
      <c r="B323" s="3" t="s">
        <v>1684</v>
      </c>
      <c r="C323" s="3" t="s">
        <v>204</v>
      </c>
      <c r="D323" s="3"/>
      <c r="E323" s="3">
        <v>58551890</v>
      </c>
      <c r="F323" s="167">
        <v>285.39</v>
      </c>
      <c r="G323" s="167"/>
      <c r="H323" s="167">
        <f t="shared" si="7"/>
        <v>285.39</v>
      </c>
    </row>
    <row r="324" spans="1:8" x14ac:dyDescent="0.25">
      <c r="A324" s="25">
        <v>45246</v>
      </c>
      <c r="B324" s="3" t="s">
        <v>1686</v>
      </c>
      <c r="C324" s="3" t="s">
        <v>204</v>
      </c>
      <c r="D324" s="3"/>
      <c r="E324" s="3" t="s">
        <v>1692</v>
      </c>
      <c r="F324" s="167">
        <v>100</v>
      </c>
      <c r="G324" s="167"/>
      <c r="H324" s="167">
        <f t="shared" si="7"/>
        <v>100</v>
      </c>
    </row>
    <row r="325" spans="1:8" x14ac:dyDescent="0.25">
      <c r="A325" s="25">
        <v>45247</v>
      </c>
      <c r="B325" s="3" t="s">
        <v>433</v>
      </c>
      <c r="C325" s="3" t="s">
        <v>20</v>
      </c>
      <c r="D325" s="3"/>
      <c r="E325" s="3">
        <v>1550</v>
      </c>
      <c r="F325" s="167">
        <v>2200</v>
      </c>
      <c r="G325" s="167"/>
      <c r="H325" s="167">
        <f t="shared" si="7"/>
        <v>2200</v>
      </c>
    </row>
    <row r="326" spans="1:8" x14ac:dyDescent="0.25">
      <c r="A326" s="25">
        <v>45247</v>
      </c>
      <c r="B326" s="3" t="s">
        <v>1690</v>
      </c>
      <c r="C326" s="3" t="s">
        <v>204</v>
      </c>
      <c r="D326" s="3"/>
      <c r="E326" s="3">
        <v>58551890</v>
      </c>
      <c r="F326" s="167">
        <v>169</v>
      </c>
      <c r="G326" s="167"/>
      <c r="H326" s="167">
        <f t="shared" si="7"/>
        <v>169</v>
      </c>
    </row>
    <row r="327" spans="1:8" x14ac:dyDescent="0.25">
      <c r="A327" s="25">
        <v>45247</v>
      </c>
      <c r="B327" s="3" t="s">
        <v>1691</v>
      </c>
      <c r="C327" s="3" t="s">
        <v>273</v>
      </c>
      <c r="D327" s="3" t="s">
        <v>1564</v>
      </c>
      <c r="E327" s="3">
        <v>1552</v>
      </c>
      <c r="F327" s="167">
        <v>120</v>
      </c>
      <c r="G327" s="167"/>
      <c r="H327" s="167">
        <f t="shared" si="7"/>
        <v>120</v>
      </c>
    </row>
    <row r="328" spans="1:8" x14ac:dyDescent="0.25">
      <c r="A328" s="25">
        <v>45247</v>
      </c>
      <c r="B328" s="25" t="s">
        <v>1143</v>
      </c>
      <c r="C328" s="3" t="s">
        <v>1143</v>
      </c>
      <c r="D328" s="3" t="s">
        <v>1695</v>
      </c>
      <c r="E328" s="3">
        <v>58551890</v>
      </c>
      <c r="F328" s="167"/>
      <c r="G328" s="167">
        <v>58</v>
      </c>
      <c r="H328" s="167">
        <f t="shared" si="7"/>
        <v>58</v>
      </c>
    </row>
    <row r="329" spans="1:8" x14ac:dyDescent="0.25">
      <c r="A329" s="25">
        <v>45250</v>
      </c>
      <c r="B329" s="3" t="s">
        <v>433</v>
      </c>
      <c r="C329" s="3" t="s">
        <v>20</v>
      </c>
      <c r="D329" s="3" t="s">
        <v>1564</v>
      </c>
      <c r="E329" s="3">
        <v>1551</v>
      </c>
      <c r="F329" s="167">
        <v>100</v>
      </c>
      <c r="G329" s="167"/>
      <c r="H329" s="167">
        <f t="shared" si="7"/>
        <v>100</v>
      </c>
    </row>
    <row r="330" spans="1:8" x14ac:dyDescent="0.25">
      <c r="A330" s="25">
        <v>45251</v>
      </c>
      <c r="B330" s="3" t="s">
        <v>1546</v>
      </c>
      <c r="C330" s="3" t="s">
        <v>273</v>
      </c>
      <c r="D330" s="3" t="s">
        <v>1564</v>
      </c>
      <c r="E330" s="3">
        <v>1554</v>
      </c>
      <c r="F330" s="167">
        <v>90</v>
      </c>
      <c r="G330" s="167"/>
      <c r="H330" s="167">
        <f t="shared" si="7"/>
        <v>90</v>
      </c>
    </row>
    <row r="331" spans="1:8" x14ac:dyDescent="0.25">
      <c r="A331" s="25">
        <v>45251</v>
      </c>
      <c r="B331" s="3" t="s">
        <v>204</v>
      </c>
      <c r="C331" s="3" t="s">
        <v>204</v>
      </c>
      <c r="D331" s="3" t="s">
        <v>1564</v>
      </c>
      <c r="E331" s="3">
        <v>1555</v>
      </c>
      <c r="F331" s="167">
        <v>310</v>
      </c>
      <c r="G331" s="167"/>
      <c r="H331" s="167">
        <f t="shared" si="7"/>
        <v>310</v>
      </c>
    </row>
    <row r="332" spans="1:8" x14ac:dyDescent="0.25">
      <c r="A332" s="25">
        <v>45251</v>
      </c>
      <c r="B332" s="3" t="s">
        <v>1546</v>
      </c>
      <c r="C332" s="3" t="s">
        <v>273</v>
      </c>
      <c r="D332" s="3" t="s">
        <v>1564</v>
      </c>
      <c r="E332" s="3">
        <v>1556</v>
      </c>
      <c r="F332" s="167">
        <v>100</v>
      </c>
      <c r="G332" s="167"/>
      <c r="H332" s="167">
        <f t="shared" si="7"/>
        <v>100</v>
      </c>
    </row>
    <row r="333" spans="1:8" x14ac:dyDescent="0.25">
      <c r="A333" s="25">
        <v>45251</v>
      </c>
      <c r="B333" s="3" t="s">
        <v>204</v>
      </c>
      <c r="C333" s="3" t="s">
        <v>204</v>
      </c>
      <c r="D333" s="3" t="s">
        <v>1564</v>
      </c>
      <c r="E333" s="3">
        <v>58591306</v>
      </c>
      <c r="F333" s="167">
        <v>150</v>
      </c>
      <c r="G333" s="167"/>
      <c r="H333" s="167">
        <f t="shared" si="7"/>
        <v>150</v>
      </c>
    </row>
    <row r="334" spans="1:8" x14ac:dyDescent="0.25">
      <c r="A334" s="25">
        <v>45251</v>
      </c>
      <c r="B334" s="3" t="s">
        <v>751</v>
      </c>
      <c r="C334" s="3" t="s">
        <v>308</v>
      </c>
      <c r="D334" s="3" t="s">
        <v>1564</v>
      </c>
      <c r="E334" s="3">
        <v>1557</v>
      </c>
      <c r="F334" s="167">
        <v>1000</v>
      </c>
      <c r="G334" s="167"/>
      <c r="H334" s="167">
        <f t="shared" si="7"/>
        <v>1000</v>
      </c>
    </row>
    <row r="335" spans="1:8" x14ac:dyDescent="0.25">
      <c r="A335" s="25">
        <v>45251</v>
      </c>
      <c r="B335" s="3" t="s">
        <v>751</v>
      </c>
      <c r="C335" s="3" t="s">
        <v>308</v>
      </c>
      <c r="D335" s="3" t="s">
        <v>1564</v>
      </c>
      <c r="E335" s="3">
        <v>1558</v>
      </c>
      <c r="F335" s="167">
        <v>1000</v>
      </c>
      <c r="G335" s="167"/>
      <c r="H335" s="167">
        <f t="shared" si="7"/>
        <v>1000</v>
      </c>
    </row>
    <row r="336" spans="1:8" x14ac:dyDescent="0.25">
      <c r="A336" s="25">
        <v>45251</v>
      </c>
      <c r="B336" s="3" t="s">
        <v>1204</v>
      </c>
      <c r="C336" s="3" t="s">
        <v>1204</v>
      </c>
      <c r="D336" s="3"/>
      <c r="E336" s="3">
        <v>58589698</v>
      </c>
      <c r="F336" s="167"/>
      <c r="G336" s="167">
        <v>2583.7600000000002</v>
      </c>
      <c r="H336" s="167">
        <f t="shared" si="7"/>
        <v>2583.7600000000002</v>
      </c>
    </row>
    <row r="337" spans="1:8" x14ac:dyDescent="0.25">
      <c r="A337" s="25">
        <v>45251</v>
      </c>
      <c r="B337" s="3" t="s">
        <v>1705</v>
      </c>
      <c r="C337" s="3" t="s">
        <v>1706</v>
      </c>
      <c r="D337" s="3"/>
      <c r="E337" s="189">
        <v>58601750</v>
      </c>
      <c r="F337" s="167"/>
      <c r="G337" s="167">
        <v>30</v>
      </c>
      <c r="H337" s="167">
        <f t="shared" si="7"/>
        <v>30</v>
      </c>
    </row>
    <row r="338" spans="1:8" x14ac:dyDescent="0.25">
      <c r="A338" s="25">
        <v>45251</v>
      </c>
      <c r="B338" s="3" t="s">
        <v>1661</v>
      </c>
      <c r="C338" s="3" t="s">
        <v>1707</v>
      </c>
      <c r="D338" s="3">
        <v>37</v>
      </c>
      <c r="E338" s="3">
        <v>1559</v>
      </c>
      <c r="F338" s="167"/>
      <c r="G338" s="167">
        <v>85</v>
      </c>
      <c r="H338" s="167">
        <f t="shared" si="7"/>
        <v>85</v>
      </c>
    </row>
    <row r="339" spans="1:8" x14ac:dyDescent="0.25">
      <c r="A339" s="25">
        <v>45252</v>
      </c>
      <c r="B339" s="3" t="s">
        <v>433</v>
      </c>
      <c r="C339" s="3" t="s">
        <v>20</v>
      </c>
      <c r="D339" s="3" t="s">
        <v>1564</v>
      </c>
      <c r="E339" s="3">
        <v>1560</v>
      </c>
      <c r="F339" s="167">
        <v>2000</v>
      </c>
      <c r="G339" s="167"/>
      <c r="H339" s="167">
        <f t="shared" si="7"/>
        <v>2000</v>
      </c>
    </row>
    <row r="340" spans="1:8" x14ac:dyDescent="0.25">
      <c r="A340" s="25">
        <v>45252</v>
      </c>
      <c r="B340" s="3" t="s">
        <v>1546</v>
      </c>
      <c r="C340" s="3" t="s">
        <v>355</v>
      </c>
      <c r="D340" s="3" t="s">
        <v>1564</v>
      </c>
      <c r="E340" s="3">
        <v>1561</v>
      </c>
      <c r="F340" s="167">
        <v>1000</v>
      </c>
      <c r="G340" s="167"/>
      <c r="H340" s="167">
        <f t="shared" si="7"/>
        <v>1000</v>
      </c>
    </row>
    <row r="341" spans="1:8" x14ac:dyDescent="0.25">
      <c r="A341" s="25">
        <v>45252</v>
      </c>
      <c r="B341" s="3" t="s">
        <v>1546</v>
      </c>
      <c r="C341" s="3" t="s">
        <v>355</v>
      </c>
      <c r="D341" s="3" t="s">
        <v>1564</v>
      </c>
      <c r="E341" s="3">
        <v>1562</v>
      </c>
      <c r="F341" s="167">
        <v>1000</v>
      </c>
      <c r="G341" s="167"/>
      <c r="H341" s="167">
        <f t="shared" si="7"/>
        <v>1000</v>
      </c>
    </row>
    <row r="342" spans="1:8" x14ac:dyDescent="0.25">
      <c r="A342" s="25">
        <v>45252</v>
      </c>
      <c r="B342" s="3" t="s">
        <v>204</v>
      </c>
      <c r="C342" s="3" t="s">
        <v>1708</v>
      </c>
      <c r="D342" s="3" t="s">
        <v>1564</v>
      </c>
      <c r="E342" s="3">
        <v>1564</v>
      </c>
      <c r="F342" s="167">
        <v>500</v>
      </c>
      <c r="G342" s="167"/>
      <c r="H342" s="167">
        <f t="shared" si="7"/>
        <v>500</v>
      </c>
    </row>
    <row r="343" spans="1:8" x14ac:dyDescent="0.25">
      <c r="A343" s="25">
        <v>45254</v>
      </c>
      <c r="B343" s="3" t="s">
        <v>204</v>
      </c>
      <c r="C343" s="3" t="s">
        <v>1715</v>
      </c>
      <c r="D343" s="3" t="s">
        <v>1564</v>
      </c>
      <c r="E343" s="3">
        <v>1566</v>
      </c>
      <c r="F343" s="167">
        <v>200</v>
      </c>
      <c r="G343" s="167"/>
      <c r="H343" s="167">
        <f t="shared" si="7"/>
        <v>200</v>
      </c>
    </row>
    <row r="344" spans="1:8" x14ac:dyDescent="0.25">
      <c r="A344" s="25">
        <v>45257</v>
      </c>
      <c r="B344" s="3" t="s">
        <v>1716</v>
      </c>
      <c r="C344" s="3" t="s">
        <v>1716</v>
      </c>
      <c r="D344" s="3"/>
      <c r="E344" s="3">
        <v>1568</v>
      </c>
      <c r="F344" s="167"/>
      <c r="G344" s="167">
        <v>240</v>
      </c>
      <c r="H344" s="167">
        <f t="shared" si="7"/>
        <v>240</v>
      </c>
    </row>
    <row r="345" spans="1:8" x14ac:dyDescent="0.25">
      <c r="A345" s="25">
        <v>45257</v>
      </c>
      <c r="B345" s="3" t="s">
        <v>433</v>
      </c>
      <c r="C345" s="3" t="s">
        <v>20</v>
      </c>
      <c r="D345" s="3" t="s">
        <v>1564</v>
      </c>
      <c r="E345" s="3">
        <v>1570</v>
      </c>
      <c r="F345" s="167">
        <v>90</v>
      </c>
      <c r="G345" s="167"/>
      <c r="H345" s="167">
        <f t="shared" si="7"/>
        <v>90</v>
      </c>
    </row>
    <row r="346" spans="1:8" x14ac:dyDescent="0.25">
      <c r="A346" s="25">
        <v>45257</v>
      </c>
      <c r="B346" s="3" t="s">
        <v>1135</v>
      </c>
      <c r="C346" s="3" t="s">
        <v>1718</v>
      </c>
      <c r="D346" s="3" t="s">
        <v>1720</v>
      </c>
      <c r="E346" s="3">
        <v>1571</v>
      </c>
      <c r="F346" s="167">
        <v>2100</v>
      </c>
      <c r="G346" s="3"/>
      <c r="H346" s="167">
        <f t="shared" si="7"/>
        <v>2100</v>
      </c>
    </row>
    <row r="347" spans="1:8" x14ac:dyDescent="0.25">
      <c r="A347" s="25">
        <v>45257</v>
      </c>
      <c r="B347" s="3" t="s">
        <v>1194</v>
      </c>
      <c r="C347" s="3" t="s">
        <v>1719</v>
      </c>
      <c r="D347" s="3" t="s">
        <v>1720</v>
      </c>
      <c r="E347" s="3">
        <v>1572</v>
      </c>
      <c r="F347" s="167">
        <v>1445</v>
      </c>
      <c r="G347" s="167"/>
      <c r="H347" s="167">
        <f t="shared" si="7"/>
        <v>1445</v>
      </c>
    </row>
    <row r="348" spans="1:8" x14ac:dyDescent="0.25">
      <c r="A348" s="25">
        <v>45259</v>
      </c>
      <c r="B348" s="3" t="s">
        <v>204</v>
      </c>
      <c r="C348" s="3" t="s">
        <v>1722</v>
      </c>
      <c r="D348" s="3" t="s">
        <v>1564</v>
      </c>
      <c r="E348" s="3">
        <v>1573</v>
      </c>
      <c r="F348" s="167">
        <v>340</v>
      </c>
      <c r="G348" s="167"/>
      <c r="H348" s="167">
        <f t="shared" si="7"/>
        <v>340</v>
      </c>
    </row>
    <row r="349" spans="1:8" x14ac:dyDescent="0.25">
      <c r="A349" s="25">
        <v>45259</v>
      </c>
      <c r="B349" s="3" t="s">
        <v>1723</v>
      </c>
      <c r="C349" s="3" t="s">
        <v>1724</v>
      </c>
      <c r="D349" s="3" t="s">
        <v>1564</v>
      </c>
      <c r="E349" s="3">
        <v>1575</v>
      </c>
      <c r="F349" s="167">
        <v>500</v>
      </c>
      <c r="G349" s="167"/>
      <c r="H349" s="167">
        <f t="shared" si="7"/>
        <v>500</v>
      </c>
    </row>
    <row r="350" spans="1:8" x14ac:dyDescent="0.25">
      <c r="A350" s="25">
        <v>45260</v>
      </c>
      <c r="B350" s="3" t="s">
        <v>1546</v>
      </c>
      <c r="C350" s="3" t="s">
        <v>1727</v>
      </c>
      <c r="D350" s="3" t="s">
        <v>1564</v>
      </c>
      <c r="E350" s="3">
        <v>1576</v>
      </c>
      <c r="F350" s="167">
        <v>1000</v>
      </c>
      <c r="G350" s="167"/>
      <c r="H350" s="167">
        <f t="shared" si="7"/>
        <v>1000</v>
      </c>
    </row>
    <row r="351" spans="1:8" x14ac:dyDescent="0.25">
      <c r="A351" s="25">
        <v>45260</v>
      </c>
      <c r="B351" s="3" t="s">
        <v>1546</v>
      </c>
      <c r="C351" s="3" t="s">
        <v>1727</v>
      </c>
      <c r="D351" s="3" t="s">
        <v>1564</v>
      </c>
      <c r="E351" s="3">
        <v>1577</v>
      </c>
      <c r="F351" s="167">
        <v>681.97</v>
      </c>
      <c r="G351" s="167"/>
      <c r="H351" s="167">
        <f t="shared" si="7"/>
        <v>681.97</v>
      </c>
    </row>
    <row r="352" spans="1:8" x14ac:dyDescent="0.25">
      <c r="A352" s="25">
        <v>45260</v>
      </c>
      <c r="B352" s="3" t="s">
        <v>872</v>
      </c>
      <c r="C352" s="3" t="s">
        <v>1728</v>
      </c>
      <c r="D352" s="3"/>
      <c r="E352" s="3">
        <v>1579</v>
      </c>
      <c r="F352" s="18"/>
      <c r="G352" s="167">
        <v>1040</v>
      </c>
      <c r="H352" s="167">
        <f t="shared" si="7"/>
        <v>1040</v>
      </c>
    </row>
    <row r="353" spans="1:8" x14ac:dyDescent="0.25">
      <c r="A353" s="25">
        <v>45260</v>
      </c>
      <c r="B353" s="3" t="s">
        <v>204</v>
      </c>
      <c r="C353" s="3" t="s">
        <v>273</v>
      </c>
      <c r="D353" s="3" t="s">
        <v>1564</v>
      </c>
      <c r="E353" s="3">
        <v>1580</v>
      </c>
      <c r="F353" s="18">
        <v>250</v>
      </c>
      <c r="G353" s="167"/>
      <c r="H353" s="167">
        <f t="shared" si="7"/>
        <v>250</v>
      </c>
    </row>
    <row r="354" spans="1:8" x14ac:dyDescent="0.25">
      <c r="A354" s="25"/>
      <c r="B354" s="3"/>
      <c r="C354" s="3"/>
      <c r="D354" s="3"/>
      <c r="E354" s="3"/>
      <c r="F354" s="18"/>
      <c r="G354" s="167"/>
      <c r="H354" s="167">
        <f t="shared" si="7"/>
        <v>0</v>
      </c>
    </row>
    <row r="357" spans="1:8" ht="27" x14ac:dyDescent="0.35">
      <c r="A357" s="252" t="s">
        <v>1636</v>
      </c>
      <c r="B357" s="253"/>
      <c r="C357" s="253"/>
      <c r="D357" s="253"/>
      <c r="E357" s="253"/>
      <c r="F357" s="253"/>
      <c r="G357" s="253"/>
      <c r="H357" s="254"/>
    </row>
    <row r="358" spans="1:8" ht="15.75" x14ac:dyDescent="0.25">
      <c r="A358" s="176" t="s">
        <v>34</v>
      </c>
      <c r="B358" s="176" t="s">
        <v>1137</v>
      </c>
      <c r="C358" s="176" t="s">
        <v>1138</v>
      </c>
      <c r="D358" s="176" t="s">
        <v>1131</v>
      </c>
      <c r="E358" s="176" t="s">
        <v>1136</v>
      </c>
      <c r="F358" s="176" t="s">
        <v>110</v>
      </c>
      <c r="G358" s="176" t="s">
        <v>1132</v>
      </c>
      <c r="H358" s="176" t="s">
        <v>1133</v>
      </c>
    </row>
    <row r="359" spans="1:8" x14ac:dyDescent="0.25">
      <c r="A359" s="25">
        <v>45261</v>
      </c>
      <c r="B359" s="3" t="s">
        <v>433</v>
      </c>
      <c r="C359" s="3" t="s">
        <v>1194</v>
      </c>
      <c r="D359" s="47" t="s">
        <v>1564</v>
      </c>
      <c r="E359" s="47">
        <v>1581</v>
      </c>
      <c r="F359" s="167">
        <v>300</v>
      </c>
      <c r="G359" s="167"/>
      <c r="H359" s="167">
        <f>F359+G359</f>
        <v>300</v>
      </c>
    </row>
    <row r="360" spans="1:8" x14ac:dyDescent="0.25">
      <c r="A360" s="25">
        <v>45261</v>
      </c>
      <c r="B360" s="3" t="s">
        <v>433</v>
      </c>
      <c r="C360" s="3" t="s">
        <v>1194</v>
      </c>
      <c r="D360" s="47" t="s">
        <v>1564</v>
      </c>
      <c r="E360" s="47">
        <v>1583</v>
      </c>
      <c r="F360" s="167">
        <v>500</v>
      </c>
      <c r="G360" s="167"/>
      <c r="H360" s="167">
        <f t="shared" ref="H360:H371" si="8">F360+G360</f>
        <v>500</v>
      </c>
    </row>
    <row r="361" spans="1:8" x14ac:dyDescent="0.25">
      <c r="A361" s="25">
        <v>45264</v>
      </c>
      <c r="B361" s="3" t="s">
        <v>61</v>
      </c>
      <c r="C361" s="3" t="s">
        <v>55</v>
      </c>
      <c r="D361" s="47"/>
      <c r="E361" s="47">
        <v>1584</v>
      </c>
      <c r="F361" s="167"/>
      <c r="G361" s="167">
        <v>600</v>
      </c>
      <c r="H361" s="167">
        <f t="shared" si="8"/>
        <v>600</v>
      </c>
    </row>
    <row r="362" spans="1:8" x14ac:dyDescent="0.25">
      <c r="A362" s="25">
        <v>45264</v>
      </c>
      <c r="B362" s="3" t="s">
        <v>61</v>
      </c>
      <c r="C362" s="3" t="s">
        <v>55</v>
      </c>
      <c r="D362" s="47"/>
      <c r="E362" s="47">
        <v>1585</v>
      </c>
      <c r="F362" s="167"/>
      <c r="G362" s="167">
        <v>70</v>
      </c>
      <c r="H362" s="167">
        <f t="shared" si="8"/>
        <v>70</v>
      </c>
    </row>
    <row r="363" spans="1:8" x14ac:dyDescent="0.25">
      <c r="A363" s="25">
        <v>45264</v>
      </c>
      <c r="B363" s="3" t="s">
        <v>80</v>
      </c>
      <c r="C363" s="3" t="s">
        <v>80</v>
      </c>
      <c r="D363" s="3"/>
      <c r="E363" s="47">
        <v>1586</v>
      </c>
      <c r="F363" s="18">
        <v>200</v>
      </c>
      <c r="G363" s="167"/>
      <c r="H363" s="167">
        <f t="shared" si="8"/>
        <v>200</v>
      </c>
    </row>
    <row r="364" spans="1:8" x14ac:dyDescent="0.25">
      <c r="A364" s="25">
        <v>45265</v>
      </c>
      <c r="B364" s="3" t="s">
        <v>433</v>
      </c>
      <c r="C364" s="3" t="s">
        <v>1194</v>
      </c>
      <c r="D364" s="3"/>
      <c r="E364" s="47">
        <v>1587</v>
      </c>
      <c r="F364" s="211">
        <v>350</v>
      </c>
      <c r="G364" s="167"/>
      <c r="H364" s="167">
        <f t="shared" si="8"/>
        <v>350</v>
      </c>
    </row>
    <row r="365" spans="1:8" x14ac:dyDescent="0.25">
      <c r="A365" s="25">
        <v>45265</v>
      </c>
      <c r="B365" s="3" t="s">
        <v>61</v>
      </c>
      <c r="C365" s="3" t="s">
        <v>1755</v>
      </c>
      <c r="D365" s="47"/>
      <c r="E365" s="47">
        <v>1588</v>
      </c>
      <c r="F365" s="167">
        <v>700</v>
      </c>
      <c r="G365" s="167"/>
      <c r="H365" s="167">
        <f t="shared" si="8"/>
        <v>700</v>
      </c>
    </row>
    <row r="366" spans="1:8" x14ac:dyDescent="0.25">
      <c r="A366" s="25">
        <v>45266</v>
      </c>
      <c r="B366" s="3" t="s">
        <v>433</v>
      </c>
      <c r="C366" s="3" t="s">
        <v>1194</v>
      </c>
      <c r="D366" s="47"/>
      <c r="E366" s="47">
        <v>1589</v>
      </c>
      <c r="F366" s="167">
        <v>2700</v>
      </c>
      <c r="G366" s="167"/>
      <c r="H366" s="167">
        <f t="shared" si="8"/>
        <v>2700</v>
      </c>
    </row>
    <row r="367" spans="1:8" x14ac:dyDescent="0.25">
      <c r="A367" s="25">
        <v>45266</v>
      </c>
      <c r="B367" s="3" t="s">
        <v>1756</v>
      </c>
      <c r="C367" s="3" t="s">
        <v>355</v>
      </c>
      <c r="D367" s="47"/>
      <c r="E367" s="47">
        <v>1590</v>
      </c>
      <c r="F367" s="167">
        <v>150</v>
      </c>
      <c r="G367" s="167"/>
      <c r="H367" s="167">
        <f t="shared" si="8"/>
        <v>150</v>
      </c>
    </row>
    <row r="368" spans="1:8" x14ac:dyDescent="0.25">
      <c r="A368" s="25">
        <v>45266</v>
      </c>
      <c r="B368" s="3" t="s">
        <v>1135</v>
      </c>
      <c r="C368" s="3" t="s">
        <v>1757</v>
      </c>
      <c r="D368" s="47"/>
      <c r="E368" s="47">
        <v>1591</v>
      </c>
      <c r="F368" s="167">
        <v>250</v>
      </c>
      <c r="G368" s="167"/>
      <c r="H368" s="167">
        <f t="shared" si="8"/>
        <v>250</v>
      </c>
    </row>
    <row r="369" spans="1:8" x14ac:dyDescent="0.25">
      <c r="A369" s="25">
        <v>45266</v>
      </c>
      <c r="B369" s="3" t="s">
        <v>1448</v>
      </c>
      <c r="C369" s="3" t="s">
        <v>80</v>
      </c>
      <c r="D369" s="3" t="s">
        <v>1564</v>
      </c>
      <c r="E369" s="47">
        <v>1592</v>
      </c>
      <c r="F369" s="167">
        <v>100</v>
      </c>
      <c r="G369" s="167"/>
      <c r="H369" s="167">
        <f t="shared" si="8"/>
        <v>100</v>
      </c>
    </row>
    <row r="370" spans="1:8" x14ac:dyDescent="0.25">
      <c r="A370" s="25">
        <v>45266</v>
      </c>
      <c r="B370" s="3" t="s">
        <v>1772</v>
      </c>
      <c r="C370" s="3" t="s">
        <v>1313</v>
      </c>
      <c r="D370" s="3">
        <v>823</v>
      </c>
      <c r="E370" s="47">
        <v>1593</v>
      </c>
      <c r="F370" s="167"/>
      <c r="G370" s="167">
        <v>1190</v>
      </c>
      <c r="H370" s="167">
        <f t="shared" si="8"/>
        <v>1190</v>
      </c>
    </row>
    <row r="371" spans="1:8" x14ac:dyDescent="0.25">
      <c r="A371" s="25">
        <v>45266</v>
      </c>
      <c r="B371" s="3" t="s">
        <v>1771</v>
      </c>
      <c r="C371" s="3" t="s">
        <v>195</v>
      </c>
      <c r="D371" s="3">
        <v>1426</v>
      </c>
      <c r="E371" s="47">
        <v>1594</v>
      </c>
      <c r="F371" s="167"/>
      <c r="G371" s="167">
        <v>1650</v>
      </c>
      <c r="H371" s="167">
        <f t="shared" si="8"/>
        <v>1650</v>
      </c>
    </row>
    <row r="372" spans="1:8" x14ac:dyDescent="0.25">
      <c r="A372" s="25">
        <v>45266</v>
      </c>
      <c r="B372" s="3" t="s">
        <v>1767</v>
      </c>
      <c r="C372" s="3" t="s">
        <v>1773</v>
      </c>
      <c r="D372" s="3">
        <v>6433</v>
      </c>
      <c r="E372" s="47">
        <v>1595</v>
      </c>
      <c r="F372" s="167"/>
      <c r="G372" s="167">
        <v>486.64</v>
      </c>
      <c r="H372" s="167">
        <f>F372+G372</f>
        <v>486.64</v>
      </c>
    </row>
    <row r="373" spans="1:8" x14ac:dyDescent="0.25">
      <c r="A373" s="25">
        <v>45266</v>
      </c>
      <c r="B373" s="3" t="s">
        <v>1153</v>
      </c>
      <c r="C373" s="3" t="s">
        <v>1766</v>
      </c>
      <c r="D373" s="3" t="s">
        <v>1774</v>
      </c>
      <c r="E373" s="47">
        <v>1596</v>
      </c>
      <c r="F373" s="167"/>
      <c r="G373" s="167">
        <v>140</v>
      </c>
      <c r="H373" s="167">
        <f>F373+G373</f>
        <v>140</v>
      </c>
    </row>
    <row r="374" spans="1:8" x14ac:dyDescent="0.25">
      <c r="A374" s="25">
        <v>45266</v>
      </c>
      <c r="B374" s="3" t="s">
        <v>13</v>
      </c>
      <c r="C374" s="3" t="s">
        <v>1766</v>
      </c>
      <c r="D374" s="3" t="s">
        <v>1147</v>
      </c>
      <c r="E374" s="47">
        <v>1597</v>
      </c>
      <c r="F374" s="167"/>
      <c r="G374" s="167">
        <v>241.29</v>
      </c>
      <c r="H374" s="167">
        <f>F374+G374</f>
        <v>241.29</v>
      </c>
    </row>
    <row r="375" spans="1:8" x14ac:dyDescent="0.25">
      <c r="A375" s="25">
        <v>45266</v>
      </c>
      <c r="B375" s="3" t="s">
        <v>1204</v>
      </c>
      <c r="C375" s="3" t="s">
        <v>1768</v>
      </c>
      <c r="D375" s="3">
        <v>29879</v>
      </c>
      <c r="E375" s="47">
        <v>1598</v>
      </c>
      <c r="F375" s="167"/>
      <c r="G375" s="167">
        <v>3598.15</v>
      </c>
      <c r="H375" s="167">
        <f t="shared" ref="H375:H438" si="9">F375+G375</f>
        <v>3598.15</v>
      </c>
    </row>
    <row r="376" spans="1:8" x14ac:dyDescent="0.25">
      <c r="A376" s="25">
        <v>45266</v>
      </c>
      <c r="B376" s="3" t="s">
        <v>14</v>
      </c>
      <c r="C376" s="3" t="s">
        <v>1769</v>
      </c>
      <c r="D376" s="3" t="s">
        <v>1423</v>
      </c>
      <c r="E376" s="3">
        <v>1599</v>
      </c>
      <c r="F376" s="167"/>
      <c r="G376" s="167">
        <v>1096.4100000000001</v>
      </c>
      <c r="H376" s="167">
        <f t="shared" si="9"/>
        <v>1096.4100000000001</v>
      </c>
    </row>
    <row r="377" spans="1:8" x14ac:dyDescent="0.25">
      <c r="A377" s="25">
        <v>45267</v>
      </c>
      <c r="B377" s="3" t="s">
        <v>751</v>
      </c>
      <c r="C377" s="3" t="s">
        <v>62</v>
      </c>
      <c r="D377" s="3" t="s">
        <v>1564</v>
      </c>
      <c r="E377" s="3">
        <v>1600</v>
      </c>
      <c r="F377" s="167">
        <v>1250</v>
      </c>
      <c r="G377" s="167"/>
      <c r="H377" s="167">
        <f t="shared" si="9"/>
        <v>1250</v>
      </c>
    </row>
    <row r="378" spans="1:8" x14ac:dyDescent="0.25">
      <c r="A378" s="25">
        <v>45267</v>
      </c>
      <c r="B378" s="3" t="s">
        <v>751</v>
      </c>
      <c r="C378" s="3" t="s">
        <v>62</v>
      </c>
      <c r="D378" s="3" t="s">
        <v>1564</v>
      </c>
      <c r="E378" s="47">
        <v>1601</v>
      </c>
      <c r="F378" s="167">
        <v>1250</v>
      </c>
      <c r="G378" s="167"/>
      <c r="H378" s="167">
        <f t="shared" si="9"/>
        <v>1250</v>
      </c>
    </row>
    <row r="379" spans="1:8" x14ac:dyDescent="0.25">
      <c r="A379" s="25">
        <v>45268</v>
      </c>
      <c r="B379" s="3" t="s">
        <v>61</v>
      </c>
      <c r="C379" s="3" t="s">
        <v>1770</v>
      </c>
      <c r="D379" s="3"/>
      <c r="E379" s="47">
        <v>1604</v>
      </c>
      <c r="F379" s="167">
        <v>750</v>
      </c>
      <c r="G379" s="167"/>
      <c r="H379" s="167">
        <f t="shared" si="9"/>
        <v>750</v>
      </c>
    </row>
    <row r="380" spans="1:8" x14ac:dyDescent="0.25">
      <c r="A380" s="25">
        <v>45268</v>
      </c>
      <c r="B380" s="3" t="s">
        <v>61</v>
      </c>
      <c r="C380" s="3" t="s">
        <v>61</v>
      </c>
      <c r="D380" s="3" t="s">
        <v>1564</v>
      </c>
      <c r="E380" s="47">
        <v>1605</v>
      </c>
      <c r="F380" s="167">
        <v>50</v>
      </c>
      <c r="G380" s="167"/>
      <c r="H380" s="167">
        <f t="shared" si="9"/>
        <v>50</v>
      </c>
    </row>
    <row r="381" spans="1:8" x14ac:dyDescent="0.25">
      <c r="A381" s="25">
        <v>45271</v>
      </c>
      <c r="B381" s="3" t="s">
        <v>1448</v>
      </c>
      <c r="C381" s="3" t="s">
        <v>80</v>
      </c>
      <c r="D381" s="3" t="s">
        <v>1564</v>
      </c>
      <c r="E381" s="47">
        <v>1606</v>
      </c>
      <c r="F381" s="167">
        <v>150</v>
      </c>
      <c r="G381" s="167"/>
      <c r="H381" s="167">
        <f t="shared" si="9"/>
        <v>150</v>
      </c>
    </row>
    <row r="382" spans="1:8" x14ac:dyDescent="0.25">
      <c r="A382" s="25">
        <v>45271</v>
      </c>
      <c r="B382" s="3" t="s">
        <v>433</v>
      </c>
      <c r="C382" s="3" t="s">
        <v>1194</v>
      </c>
      <c r="D382" s="3" t="s">
        <v>1564</v>
      </c>
      <c r="E382" s="47">
        <v>1607</v>
      </c>
      <c r="F382" s="167">
        <v>500</v>
      </c>
      <c r="G382" s="167"/>
      <c r="H382" s="167">
        <f t="shared" si="9"/>
        <v>500</v>
      </c>
    </row>
    <row r="383" spans="1:8" x14ac:dyDescent="0.25">
      <c r="A383" s="25">
        <v>45271</v>
      </c>
      <c r="B383" s="3" t="s">
        <v>61</v>
      </c>
      <c r="C383" s="3" t="s">
        <v>61</v>
      </c>
      <c r="D383" s="3"/>
      <c r="E383" s="47">
        <v>1608</v>
      </c>
      <c r="F383" s="167">
        <v>100</v>
      </c>
      <c r="G383" s="167"/>
      <c r="H383" s="167">
        <f t="shared" si="9"/>
        <v>100</v>
      </c>
    </row>
    <row r="384" spans="1:8" x14ac:dyDescent="0.25">
      <c r="A384" s="191">
        <v>45272</v>
      </c>
      <c r="B384" s="190" t="s">
        <v>1756</v>
      </c>
      <c r="C384" s="190" t="s">
        <v>1780</v>
      </c>
      <c r="D384" s="190" t="s">
        <v>1564</v>
      </c>
      <c r="E384" s="190">
        <v>1609</v>
      </c>
      <c r="F384" s="192">
        <v>250</v>
      </c>
      <c r="G384" s="192"/>
      <c r="H384" s="167">
        <f t="shared" si="9"/>
        <v>250</v>
      </c>
    </row>
    <row r="385" spans="1:8" x14ac:dyDescent="0.25">
      <c r="A385" s="193">
        <v>45272</v>
      </c>
      <c r="B385" s="194" t="s">
        <v>61</v>
      </c>
      <c r="C385" s="194" t="s">
        <v>55</v>
      </c>
      <c r="D385" s="194"/>
      <c r="E385" s="194">
        <v>1611</v>
      </c>
      <c r="F385" s="195">
        <v>536</v>
      </c>
      <c r="G385" s="195"/>
      <c r="H385" s="167">
        <f t="shared" si="9"/>
        <v>536</v>
      </c>
    </row>
    <row r="386" spans="1:8" x14ac:dyDescent="0.25">
      <c r="A386" s="193">
        <v>45272</v>
      </c>
      <c r="B386" s="194" t="s">
        <v>1153</v>
      </c>
      <c r="C386" s="194" t="s">
        <v>1766</v>
      </c>
      <c r="D386" s="194" t="s">
        <v>1774</v>
      </c>
      <c r="E386" s="194">
        <v>1612</v>
      </c>
      <c r="F386" s="195">
        <v>143</v>
      </c>
      <c r="G386" s="195"/>
      <c r="H386" s="167">
        <f t="shared" si="9"/>
        <v>143</v>
      </c>
    </row>
    <row r="387" spans="1:8" x14ac:dyDescent="0.25">
      <c r="A387" s="193">
        <v>45273</v>
      </c>
      <c r="B387" s="194" t="s">
        <v>433</v>
      </c>
      <c r="C387" s="194" t="s">
        <v>1194</v>
      </c>
      <c r="D387" s="194" t="s">
        <v>1564</v>
      </c>
      <c r="E387" s="194">
        <v>1614</v>
      </c>
      <c r="F387" s="195">
        <v>120</v>
      </c>
      <c r="G387" s="195"/>
      <c r="H387" s="167">
        <f t="shared" si="9"/>
        <v>120</v>
      </c>
    </row>
    <row r="388" spans="1:8" x14ac:dyDescent="0.25">
      <c r="A388" s="193">
        <v>45273</v>
      </c>
      <c r="B388" s="194" t="s">
        <v>61</v>
      </c>
      <c r="C388" s="194" t="s">
        <v>61</v>
      </c>
      <c r="D388" s="194"/>
      <c r="E388" s="194">
        <v>1615</v>
      </c>
      <c r="F388" s="216">
        <v>150</v>
      </c>
      <c r="G388" s="195"/>
      <c r="H388" s="167">
        <f t="shared" si="9"/>
        <v>150</v>
      </c>
    </row>
    <row r="389" spans="1:8" x14ac:dyDescent="0.25">
      <c r="A389" s="193">
        <v>45273</v>
      </c>
      <c r="B389" s="194" t="s">
        <v>1756</v>
      </c>
      <c r="C389" s="194" t="s">
        <v>273</v>
      </c>
      <c r="D389" s="194" t="s">
        <v>1564</v>
      </c>
      <c r="E389" s="194">
        <v>1616</v>
      </c>
      <c r="F389" s="195">
        <v>105</v>
      </c>
      <c r="G389" s="195"/>
      <c r="H389" s="167">
        <f t="shared" si="9"/>
        <v>105</v>
      </c>
    </row>
    <row r="390" spans="1:8" x14ac:dyDescent="0.25">
      <c r="A390" s="193">
        <v>45273</v>
      </c>
      <c r="B390" s="194" t="s">
        <v>1448</v>
      </c>
      <c r="C390" s="194" t="s">
        <v>80</v>
      </c>
      <c r="D390" s="194" t="s">
        <v>1564</v>
      </c>
      <c r="E390" s="194">
        <v>1617</v>
      </c>
      <c r="F390" s="195">
        <v>200</v>
      </c>
      <c r="G390" s="195"/>
      <c r="H390" s="167">
        <f t="shared" si="9"/>
        <v>200</v>
      </c>
    </row>
    <row r="391" spans="1:8" x14ac:dyDescent="0.25">
      <c r="A391" s="191">
        <v>45273</v>
      </c>
      <c r="B391" s="190" t="s">
        <v>1756</v>
      </c>
      <c r="C391" s="190" t="s">
        <v>355</v>
      </c>
      <c r="D391" s="190" t="s">
        <v>1564</v>
      </c>
      <c r="E391" s="190">
        <v>1618</v>
      </c>
      <c r="F391" s="192">
        <v>300</v>
      </c>
      <c r="G391" s="192"/>
      <c r="H391" s="167">
        <f t="shared" si="9"/>
        <v>300</v>
      </c>
    </row>
    <row r="392" spans="1:8" x14ac:dyDescent="0.25">
      <c r="A392" s="191">
        <v>45273</v>
      </c>
      <c r="B392" s="190" t="s">
        <v>1448</v>
      </c>
      <c r="C392" s="190" t="s">
        <v>80</v>
      </c>
      <c r="D392" s="190" t="s">
        <v>1564</v>
      </c>
      <c r="E392" s="190">
        <v>1620</v>
      </c>
      <c r="F392" s="192">
        <v>200</v>
      </c>
      <c r="G392" s="192"/>
      <c r="H392" s="167">
        <f t="shared" si="9"/>
        <v>200</v>
      </c>
    </row>
    <row r="393" spans="1:8" x14ac:dyDescent="0.25">
      <c r="A393" s="191">
        <v>45275</v>
      </c>
      <c r="B393" s="190" t="s">
        <v>61</v>
      </c>
      <c r="C393" s="190" t="s">
        <v>55</v>
      </c>
      <c r="D393" s="190"/>
      <c r="E393" s="190">
        <v>1621</v>
      </c>
      <c r="F393" s="192">
        <v>810</v>
      </c>
      <c r="G393" s="192"/>
      <c r="H393" s="167">
        <f t="shared" si="9"/>
        <v>810</v>
      </c>
    </row>
    <row r="394" spans="1:8" x14ac:dyDescent="0.25">
      <c r="A394" s="25">
        <v>45275</v>
      </c>
      <c r="B394" s="3" t="s">
        <v>61</v>
      </c>
      <c r="C394" s="3" t="s">
        <v>61</v>
      </c>
      <c r="D394" s="3" t="s">
        <v>1564</v>
      </c>
      <c r="E394" s="3">
        <v>1622</v>
      </c>
      <c r="F394" s="167">
        <v>300</v>
      </c>
      <c r="G394" s="167"/>
      <c r="H394" s="167">
        <f t="shared" si="9"/>
        <v>300</v>
      </c>
    </row>
    <row r="395" spans="1:8" x14ac:dyDescent="0.25">
      <c r="A395" s="25">
        <v>45275</v>
      </c>
      <c r="B395" s="3" t="s">
        <v>1448</v>
      </c>
      <c r="C395" s="3" t="s">
        <v>80</v>
      </c>
      <c r="D395" s="3" t="s">
        <v>1564</v>
      </c>
      <c r="E395" s="3">
        <v>1623</v>
      </c>
      <c r="F395" s="167">
        <v>1600</v>
      </c>
      <c r="G395" s="167"/>
      <c r="H395" s="167">
        <f t="shared" si="9"/>
        <v>1600</v>
      </c>
    </row>
    <row r="396" spans="1:8" x14ac:dyDescent="0.25">
      <c r="A396" s="25">
        <v>45278</v>
      </c>
      <c r="B396" s="3" t="s">
        <v>1756</v>
      </c>
      <c r="C396" s="3" t="s">
        <v>77</v>
      </c>
      <c r="D396" s="3" t="s">
        <v>1564</v>
      </c>
      <c r="E396" s="3">
        <v>1624</v>
      </c>
      <c r="F396" s="167">
        <v>100</v>
      </c>
      <c r="G396" s="167"/>
      <c r="H396" s="167">
        <f t="shared" si="9"/>
        <v>100</v>
      </c>
    </row>
    <row r="397" spans="1:8" x14ac:dyDescent="0.25">
      <c r="A397" s="25">
        <v>45278</v>
      </c>
      <c r="B397" s="3" t="s">
        <v>61</v>
      </c>
      <c r="C397" s="3" t="s">
        <v>55</v>
      </c>
      <c r="D397" s="3"/>
      <c r="E397" s="3">
        <v>1625</v>
      </c>
      <c r="F397" s="167"/>
      <c r="G397" s="167">
        <v>211</v>
      </c>
      <c r="H397" s="167">
        <f t="shared" si="9"/>
        <v>211</v>
      </c>
    </row>
    <row r="398" spans="1:8" x14ac:dyDescent="0.25">
      <c r="A398" s="25">
        <v>45278</v>
      </c>
      <c r="B398" s="3" t="s">
        <v>1448</v>
      </c>
      <c r="C398" s="3" t="s">
        <v>80</v>
      </c>
      <c r="D398" s="3" t="s">
        <v>1564</v>
      </c>
      <c r="E398" s="3">
        <v>1626</v>
      </c>
      <c r="F398" s="204">
        <v>100</v>
      </c>
      <c r="G398" s="167"/>
      <c r="H398" s="167">
        <f t="shared" si="9"/>
        <v>100</v>
      </c>
    </row>
    <row r="399" spans="1:8" x14ac:dyDescent="0.25">
      <c r="A399" s="25">
        <v>45278</v>
      </c>
      <c r="B399" s="3" t="s">
        <v>433</v>
      </c>
      <c r="C399" s="3" t="s">
        <v>1194</v>
      </c>
      <c r="D399" s="3" t="s">
        <v>1564</v>
      </c>
      <c r="E399" s="3">
        <v>1627</v>
      </c>
      <c r="F399" s="204">
        <v>2200</v>
      </c>
      <c r="G399" s="167"/>
      <c r="H399" s="167">
        <f t="shared" si="9"/>
        <v>2200</v>
      </c>
    </row>
    <row r="400" spans="1:8" x14ac:dyDescent="0.25">
      <c r="A400" s="25">
        <v>45278</v>
      </c>
      <c r="B400" s="3" t="s">
        <v>751</v>
      </c>
      <c r="C400" s="3" t="s">
        <v>62</v>
      </c>
      <c r="D400" s="3" t="s">
        <v>1564</v>
      </c>
      <c r="E400" s="3">
        <v>1629</v>
      </c>
      <c r="F400" s="204">
        <v>2000</v>
      </c>
      <c r="G400" s="167"/>
      <c r="H400" s="167">
        <f t="shared" si="9"/>
        <v>2000</v>
      </c>
    </row>
    <row r="401" spans="1:8" x14ac:dyDescent="0.25">
      <c r="A401" s="25">
        <v>45279</v>
      </c>
      <c r="B401" s="3" t="s">
        <v>1756</v>
      </c>
      <c r="C401" s="3" t="s">
        <v>77</v>
      </c>
      <c r="D401" s="3" t="s">
        <v>1564</v>
      </c>
      <c r="E401" s="3">
        <v>1630</v>
      </c>
      <c r="F401" s="204">
        <v>150</v>
      </c>
      <c r="G401" s="167"/>
      <c r="H401" s="167">
        <f t="shared" si="9"/>
        <v>150</v>
      </c>
    </row>
    <row r="402" spans="1:8" x14ac:dyDescent="0.25">
      <c r="A402" s="25">
        <v>45279</v>
      </c>
      <c r="B402" s="3" t="s">
        <v>61</v>
      </c>
      <c r="C402" s="3" t="s">
        <v>1794</v>
      </c>
      <c r="D402" s="3" t="s">
        <v>1564</v>
      </c>
      <c r="E402" s="15">
        <v>1631</v>
      </c>
      <c r="F402" s="204">
        <v>460</v>
      </c>
      <c r="G402" s="167"/>
      <c r="H402" s="167">
        <f t="shared" si="9"/>
        <v>460</v>
      </c>
    </row>
    <row r="403" spans="1:8" x14ac:dyDescent="0.25">
      <c r="A403" s="25">
        <v>45279</v>
      </c>
      <c r="B403" s="3" t="s">
        <v>62</v>
      </c>
      <c r="C403" s="3" t="s">
        <v>62</v>
      </c>
      <c r="D403" s="3"/>
      <c r="E403" s="3">
        <v>1632</v>
      </c>
      <c r="F403" s="167"/>
      <c r="G403" s="167">
        <v>100</v>
      </c>
      <c r="H403" s="167">
        <f t="shared" si="9"/>
        <v>100</v>
      </c>
    </row>
    <row r="404" spans="1:8" x14ac:dyDescent="0.25">
      <c r="A404" s="25">
        <v>45280</v>
      </c>
      <c r="B404" s="3" t="s">
        <v>1448</v>
      </c>
      <c r="C404" s="3" t="s">
        <v>80</v>
      </c>
      <c r="D404" s="3"/>
      <c r="E404" s="15">
        <v>1634</v>
      </c>
      <c r="F404" s="204">
        <v>220</v>
      </c>
      <c r="G404" s="167"/>
      <c r="H404" s="167">
        <f t="shared" si="9"/>
        <v>220</v>
      </c>
    </row>
    <row r="405" spans="1:8" x14ac:dyDescent="0.25">
      <c r="A405" s="25">
        <v>45280</v>
      </c>
      <c r="B405" s="3" t="s">
        <v>1756</v>
      </c>
      <c r="C405" s="3" t="s">
        <v>77</v>
      </c>
      <c r="D405" s="3"/>
      <c r="E405" s="15">
        <v>1633</v>
      </c>
      <c r="F405" s="204">
        <v>500</v>
      </c>
      <c r="G405" s="167"/>
      <c r="H405" s="167">
        <f t="shared" si="9"/>
        <v>500</v>
      </c>
    </row>
    <row r="406" spans="1:8" x14ac:dyDescent="0.25">
      <c r="A406" s="25">
        <v>45280</v>
      </c>
      <c r="B406" s="3" t="s">
        <v>1200</v>
      </c>
      <c r="C406" s="3" t="s">
        <v>55</v>
      </c>
      <c r="D406" s="3"/>
      <c r="E406" s="3">
        <v>1637</v>
      </c>
      <c r="F406" s="167"/>
      <c r="G406" s="167">
        <v>9000</v>
      </c>
      <c r="H406" s="167">
        <f t="shared" si="9"/>
        <v>9000</v>
      </c>
    </row>
    <row r="407" spans="1:8" x14ac:dyDescent="0.25">
      <c r="A407" s="25">
        <v>45280</v>
      </c>
      <c r="B407" s="3" t="s">
        <v>1200</v>
      </c>
      <c r="C407" s="3" t="s">
        <v>55</v>
      </c>
      <c r="D407" s="3"/>
      <c r="E407" s="3">
        <v>1638</v>
      </c>
      <c r="F407" s="167"/>
      <c r="G407" s="167">
        <v>5000</v>
      </c>
      <c r="H407" s="167">
        <f t="shared" si="9"/>
        <v>5000</v>
      </c>
    </row>
    <row r="408" spans="1:8" x14ac:dyDescent="0.25">
      <c r="A408" s="25">
        <v>45281</v>
      </c>
      <c r="B408" s="3" t="s">
        <v>1756</v>
      </c>
      <c r="C408" s="3" t="s">
        <v>77</v>
      </c>
      <c r="D408" s="3"/>
      <c r="E408" s="15">
        <v>1639</v>
      </c>
      <c r="F408" s="204">
        <v>150</v>
      </c>
      <c r="G408" s="167"/>
      <c r="H408" s="167">
        <f t="shared" si="9"/>
        <v>150</v>
      </c>
    </row>
    <row r="409" spans="1:8" x14ac:dyDescent="0.25">
      <c r="A409" s="25">
        <v>45281</v>
      </c>
      <c r="B409" s="3" t="s">
        <v>61</v>
      </c>
      <c r="C409" s="3" t="s">
        <v>55</v>
      </c>
      <c r="D409" s="3"/>
      <c r="E409" s="3">
        <v>131</v>
      </c>
      <c r="F409" s="167"/>
      <c r="G409" s="167">
        <v>500</v>
      </c>
      <c r="H409" s="167">
        <f t="shared" si="9"/>
        <v>500</v>
      </c>
    </row>
    <row r="410" spans="1:8" x14ac:dyDescent="0.25">
      <c r="A410" s="25">
        <v>45281</v>
      </c>
      <c r="B410" s="3" t="s">
        <v>1756</v>
      </c>
      <c r="C410" s="3" t="s">
        <v>355</v>
      </c>
      <c r="D410" s="3"/>
      <c r="E410" s="15">
        <v>133</v>
      </c>
      <c r="F410" s="204">
        <v>300</v>
      </c>
      <c r="G410" s="167"/>
      <c r="H410" s="167">
        <f t="shared" si="9"/>
        <v>300</v>
      </c>
    </row>
    <row r="411" spans="1:8" x14ac:dyDescent="0.25">
      <c r="A411" s="25">
        <v>45282</v>
      </c>
      <c r="B411" s="25" t="s">
        <v>61</v>
      </c>
      <c r="C411" s="3" t="s">
        <v>1807</v>
      </c>
      <c r="D411" s="3"/>
      <c r="E411" s="3">
        <v>135</v>
      </c>
      <c r="F411" s="167">
        <v>1200</v>
      </c>
      <c r="G411" s="167"/>
      <c r="H411" s="167">
        <f t="shared" si="9"/>
        <v>1200</v>
      </c>
    </row>
    <row r="412" spans="1:8" x14ac:dyDescent="0.25">
      <c r="A412" s="25">
        <v>45282</v>
      </c>
      <c r="B412" s="25" t="s">
        <v>872</v>
      </c>
      <c r="C412" s="3" t="s">
        <v>273</v>
      </c>
      <c r="D412" s="3"/>
      <c r="E412" s="3">
        <v>136</v>
      </c>
      <c r="F412" s="167">
        <v>200</v>
      </c>
      <c r="G412" s="167"/>
      <c r="H412" s="167">
        <f t="shared" si="9"/>
        <v>200</v>
      </c>
    </row>
    <row r="413" spans="1:8" x14ac:dyDescent="0.25">
      <c r="A413" s="25"/>
      <c r="B413" s="3"/>
      <c r="C413" s="3"/>
      <c r="D413" s="3"/>
      <c r="E413" s="3"/>
      <c r="F413" s="167"/>
      <c r="G413" s="167"/>
      <c r="H413" s="167">
        <f t="shared" si="9"/>
        <v>0</v>
      </c>
    </row>
    <row r="414" spans="1:8" x14ac:dyDescent="0.25">
      <c r="A414" s="25"/>
      <c r="B414" s="3"/>
      <c r="C414" s="3"/>
      <c r="D414" s="3"/>
      <c r="E414" s="3"/>
      <c r="F414" s="167"/>
      <c r="G414" s="167"/>
      <c r="H414" s="167">
        <f t="shared" si="9"/>
        <v>0</v>
      </c>
    </row>
    <row r="415" spans="1:8" x14ac:dyDescent="0.25">
      <c r="A415" s="25"/>
      <c r="B415" s="3"/>
      <c r="C415" s="3"/>
      <c r="D415" s="3"/>
      <c r="E415" s="3"/>
      <c r="F415" s="167"/>
      <c r="G415" s="167"/>
      <c r="H415" s="167">
        <f t="shared" si="9"/>
        <v>0</v>
      </c>
    </row>
    <row r="416" spans="1:8" x14ac:dyDescent="0.25">
      <c r="A416" s="25"/>
      <c r="B416" s="3"/>
      <c r="C416" s="3"/>
      <c r="D416" s="3"/>
      <c r="E416" s="3"/>
      <c r="F416" s="167"/>
      <c r="G416" s="167"/>
      <c r="H416" s="167">
        <f t="shared" si="9"/>
        <v>0</v>
      </c>
    </row>
    <row r="417" spans="1:8" x14ac:dyDescent="0.25">
      <c r="A417" s="25"/>
      <c r="B417" s="3"/>
      <c r="C417" s="3"/>
      <c r="D417" s="3"/>
      <c r="E417" s="3"/>
      <c r="F417" s="167"/>
      <c r="G417" s="167"/>
      <c r="H417" s="167">
        <f t="shared" si="9"/>
        <v>0</v>
      </c>
    </row>
    <row r="418" spans="1:8" x14ac:dyDescent="0.25">
      <c r="A418" s="25"/>
      <c r="B418" s="3"/>
      <c r="C418" s="3"/>
      <c r="D418" s="3"/>
      <c r="E418" s="3"/>
      <c r="F418" s="167"/>
      <c r="G418" s="167"/>
      <c r="H418" s="167">
        <f t="shared" si="9"/>
        <v>0</v>
      </c>
    </row>
    <row r="419" spans="1:8" x14ac:dyDescent="0.25">
      <c r="A419" s="25"/>
      <c r="B419" s="3"/>
      <c r="C419" s="3"/>
      <c r="D419" s="3"/>
      <c r="E419" s="3"/>
      <c r="F419" s="167"/>
      <c r="G419" s="167"/>
      <c r="H419" s="167">
        <f t="shared" si="9"/>
        <v>0</v>
      </c>
    </row>
    <row r="420" spans="1:8" x14ac:dyDescent="0.25">
      <c r="A420" s="25"/>
      <c r="B420" s="3"/>
      <c r="C420" s="3"/>
      <c r="D420" s="3"/>
      <c r="E420" s="3"/>
      <c r="F420" s="167"/>
      <c r="G420" s="167"/>
      <c r="H420" s="167">
        <f t="shared" si="9"/>
        <v>0</v>
      </c>
    </row>
    <row r="421" spans="1:8" x14ac:dyDescent="0.25">
      <c r="A421" s="25"/>
      <c r="B421" s="3"/>
      <c r="C421" s="3"/>
      <c r="D421" s="3"/>
      <c r="E421" s="189"/>
      <c r="F421" s="167"/>
      <c r="G421" s="167"/>
      <c r="H421" s="167">
        <f t="shared" si="9"/>
        <v>0</v>
      </c>
    </row>
    <row r="422" spans="1:8" x14ac:dyDescent="0.25">
      <c r="A422" s="25"/>
      <c r="B422" s="3"/>
      <c r="C422" s="3"/>
      <c r="D422" s="3"/>
      <c r="E422" s="3"/>
      <c r="F422" s="167"/>
      <c r="G422" s="167"/>
      <c r="H422" s="167">
        <f t="shared" si="9"/>
        <v>0</v>
      </c>
    </row>
    <row r="423" spans="1:8" x14ac:dyDescent="0.25">
      <c r="A423" s="25"/>
      <c r="B423" s="3"/>
      <c r="C423" s="3"/>
      <c r="D423" s="3"/>
      <c r="E423" s="3"/>
      <c r="F423" s="167"/>
      <c r="G423" s="167"/>
      <c r="H423" s="167">
        <f t="shared" si="9"/>
        <v>0</v>
      </c>
    </row>
    <row r="424" spans="1:8" x14ac:dyDescent="0.25">
      <c r="A424" s="25"/>
      <c r="B424" s="3"/>
      <c r="C424" s="3"/>
      <c r="D424" s="3"/>
      <c r="E424" s="3"/>
      <c r="F424" s="167"/>
      <c r="G424" s="167"/>
      <c r="H424" s="167">
        <f t="shared" si="9"/>
        <v>0</v>
      </c>
    </row>
    <row r="425" spans="1:8" x14ac:dyDescent="0.25">
      <c r="A425" s="25"/>
      <c r="B425" s="3"/>
      <c r="C425" s="3"/>
      <c r="D425" s="3"/>
      <c r="E425" s="3"/>
      <c r="F425" s="167"/>
      <c r="G425" s="167"/>
      <c r="H425" s="167">
        <f t="shared" si="9"/>
        <v>0</v>
      </c>
    </row>
    <row r="426" spans="1:8" x14ac:dyDescent="0.25">
      <c r="A426" s="25"/>
      <c r="B426" s="3"/>
      <c r="C426" s="3"/>
      <c r="D426" s="3"/>
      <c r="E426" s="3"/>
      <c r="F426" s="167"/>
      <c r="G426" s="167"/>
      <c r="H426" s="167">
        <f t="shared" si="9"/>
        <v>0</v>
      </c>
    </row>
    <row r="427" spans="1:8" x14ac:dyDescent="0.25">
      <c r="A427" s="25"/>
      <c r="B427" s="3"/>
      <c r="C427" s="3"/>
      <c r="D427" s="3"/>
      <c r="E427" s="3"/>
      <c r="F427" s="167"/>
      <c r="G427" s="167"/>
      <c r="H427" s="167">
        <f t="shared" si="9"/>
        <v>0</v>
      </c>
    </row>
    <row r="428" spans="1:8" x14ac:dyDescent="0.25">
      <c r="A428" s="25"/>
      <c r="B428" s="3"/>
      <c r="C428" s="3"/>
      <c r="D428" s="3"/>
      <c r="E428" s="3"/>
      <c r="F428" s="167"/>
      <c r="G428" s="167"/>
      <c r="H428" s="167">
        <f t="shared" si="9"/>
        <v>0</v>
      </c>
    </row>
    <row r="429" spans="1:8" x14ac:dyDescent="0.25">
      <c r="A429" s="25"/>
      <c r="B429" s="3"/>
      <c r="C429" s="3"/>
      <c r="D429" s="3"/>
      <c r="E429" s="3"/>
      <c r="F429" s="167"/>
      <c r="G429" s="167"/>
      <c r="H429" s="167">
        <f t="shared" si="9"/>
        <v>0</v>
      </c>
    </row>
    <row r="430" spans="1:8" x14ac:dyDescent="0.25">
      <c r="A430" s="25"/>
      <c r="B430" s="3"/>
      <c r="C430" s="3"/>
      <c r="D430" s="3"/>
      <c r="E430" s="3"/>
      <c r="F430" s="167"/>
      <c r="G430" s="3"/>
      <c r="H430" s="167">
        <f t="shared" si="9"/>
        <v>0</v>
      </c>
    </row>
    <row r="431" spans="1:8" x14ac:dyDescent="0.25">
      <c r="A431" s="25"/>
      <c r="B431" s="3"/>
      <c r="C431" s="3"/>
      <c r="D431" s="3"/>
      <c r="E431" s="3"/>
      <c r="F431" s="167"/>
      <c r="G431" s="167"/>
      <c r="H431" s="167">
        <f t="shared" si="9"/>
        <v>0</v>
      </c>
    </row>
    <row r="432" spans="1:8" x14ac:dyDescent="0.25">
      <c r="A432" s="25"/>
      <c r="B432" s="3"/>
      <c r="C432" s="3"/>
      <c r="D432" s="3"/>
      <c r="E432" s="3"/>
      <c r="F432" s="167"/>
      <c r="G432" s="167"/>
      <c r="H432" s="167">
        <f t="shared" si="9"/>
        <v>0</v>
      </c>
    </row>
    <row r="433" spans="1:8" x14ac:dyDescent="0.25">
      <c r="A433" s="25"/>
      <c r="B433" s="3"/>
      <c r="C433" s="3"/>
      <c r="D433" s="3"/>
      <c r="E433" s="3"/>
      <c r="F433" s="167"/>
      <c r="G433" s="167"/>
      <c r="H433" s="167">
        <f t="shared" si="9"/>
        <v>0</v>
      </c>
    </row>
    <row r="434" spans="1:8" x14ac:dyDescent="0.25">
      <c r="A434" s="25"/>
      <c r="B434" s="3"/>
      <c r="C434" s="3"/>
      <c r="D434" s="3"/>
      <c r="E434" s="3"/>
      <c r="F434" s="167"/>
      <c r="G434" s="167"/>
      <c r="H434" s="167">
        <f t="shared" si="9"/>
        <v>0</v>
      </c>
    </row>
    <row r="435" spans="1:8" x14ac:dyDescent="0.25">
      <c r="A435" s="25"/>
      <c r="B435" s="3"/>
      <c r="C435" s="3"/>
      <c r="D435" s="3"/>
      <c r="E435" s="3"/>
      <c r="F435" s="167"/>
      <c r="G435" s="167"/>
      <c r="H435" s="167">
        <f t="shared" si="9"/>
        <v>0</v>
      </c>
    </row>
    <row r="436" spans="1:8" x14ac:dyDescent="0.25">
      <c r="A436" s="25"/>
      <c r="B436" s="3"/>
      <c r="C436" s="3"/>
      <c r="D436" s="3"/>
      <c r="E436" s="3"/>
      <c r="F436" s="18"/>
      <c r="G436" s="167"/>
      <c r="H436" s="167">
        <f t="shared" si="9"/>
        <v>0</v>
      </c>
    </row>
    <row r="437" spans="1:8" x14ac:dyDescent="0.25">
      <c r="A437" s="25"/>
      <c r="B437" s="3"/>
      <c r="C437" s="3"/>
      <c r="D437" s="3"/>
      <c r="E437" s="3"/>
      <c r="F437" s="18"/>
      <c r="G437" s="167"/>
      <c r="H437" s="167">
        <f t="shared" si="9"/>
        <v>0</v>
      </c>
    </row>
    <row r="438" spans="1:8" x14ac:dyDescent="0.25">
      <c r="A438" s="25"/>
      <c r="B438" s="3"/>
      <c r="C438" s="3"/>
      <c r="D438" s="3"/>
      <c r="E438" s="3"/>
      <c r="F438" s="18"/>
      <c r="G438" s="167"/>
      <c r="H438" s="167">
        <f t="shared" si="9"/>
        <v>0</v>
      </c>
    </row>
  </sheetData>
  <mergeCells count="5">
    <mergeCell ref="A2:H2"/>
    <mergeCell ref="A81:H81"/>
    <mergeCell ref="A178:H178"/>
    <mergeCell ref="A273:H273"/>
    <mergeCell ref="A357:H357"/>
  </mergeCells>
  <pageMargins left="0.7" right="0.7" top="0.75" bottom="0.75" header="0.3" footer="0.3"/>
  <pageSetup paperSize="9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"/>
  <sheetViews>
    <sheetView topLeftCell="A92" workbookViewId="0">
      <selection activeCell="B99" sqref="B99:F99"/>
    </sheetView>
  </sheetViews>
  <sheetFormatPr baseColWidth="10" defaultRowHeight="15" x14ac:dyDescent="0.25"/>
  <cols>
    <col min="1" max="1" width="19.42578125" customWidth="1"/>
  </cols>
  <sheetData>
    <row r="1" spans="2:11" x14ac:dyDescent="0.25">
      <c r="B1" s="255" t="s">
        <v>76</v>
      </c>
      <c r="C1" s="255"/>
      <c r="D1" s="255"/>
      <c r="E1" s="255"/>
      <c r="F1" s="255"/>
      <c r="G1" s="255"/>
    </row>
    <row r="2" spans="2:11" x14ac:dyDescent="0.25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 x14ac:dyDescent="0.25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 x14ac:dyDescent="0.25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 x14ac:dyDescent="0.25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 x14ac:dyDescent="0.25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 x14ac:dyDescent="0.25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 x14ac:dyDescent="0.25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 x14ac:dyDescent="0.25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 x14ac:dyDescent="0.25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 x14ac:dyDescent="0.25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 x14ac:dyDescent="0.25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 x14ac:dyDescent="0.25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 x14ac:dyDescent="0.25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 x14ac:dyDescent="0.25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 x14ac:dyDescent="0.25">
      <c r="B16" s="25"/>
      <c r="C16" s="3"/>
      <c r="D16" s="54"/>
      <c r="E16" s="3"/>
      <c r="F16" s="3"/>
      <c r="G16" s="3"/>
    </row>
    <row r="17" spans="2:7" x14ac:dyDescent="0.25">
      <c r="B17" s="233" t="s">
        <v>7</v>
      </c>
      <c r="C17" s="235"/>
      <c r="D17" s="26">
        <f>SUM(D3:D16)</f>
        <v>1178</v>
      </c>
      <c r="E17" s="27"/>
      <c r="F17" s="3"/>
      <c r="G17" s="3"/>
    </row>
    <row r="22" spans="2:7" x14ac:dyDescent="0.25">
      <c r="B22" s="255" t="s">
        <v>23</v>
      </c>
      <c r="C22" s="255"/>
      <c r="D22" s="255"/>
      <c r="E22" s="255"/>
      <c r="F22" s="255"/>
      <c r="G22" s="255"/>
    </row>
    <row r="23" spans="2:7" x14ac:dyDescent="0.25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 x14ac:dyDescent="0.25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 x14ac:dyDescent="0.25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 x14ac:dyDescent="0.25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 x14ac:dyDescent="0.25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 x14ac:dyDescent="0.25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 x14ac:dyDescent="0.25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 x14ac:dyDescent="0.25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 x14ac:dyDescent="0.25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 x14ac:dyDescent="0.25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 x14ac:dyDescent="0.25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 x14ac:dyDescent="0.25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 x14ac:dyDescent="0.25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 x14ac:dyDescent="0.25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 x14ac:dyDescent="0.25">
      <c r="B37" s="25"/>
      <c r="C37" s="3"/>
      <c r="D37" s="5"/>
      <c r="E37" s="3"/>
      <c r="F37" s="3"/>
      <c r="G37" s="3"/>
    </row>
    <row r="38" spans="2:7" x14ac:dyDescent="0.25">
      <c r="B38" s="233" t="s">
        <v>7</v>
      </c>
      <c r="C38" s="235"/>
      <c r="D38" s="26">
        <f>SUM(D24:D37)</f>
        <v>1123.0900000000001</v>
      </c>
      <c r="E38" s="27"/>
      <c r="F38" s="3"/>
      <c r="G38" s="3"/>
    </row>
    <row r="41" spans="2:7" x14ac:dyDescent="0.25">
      <c r="B41" s="255" t="s">
        <v>23</v>
      </c>
      <c r="C41" s="255"/>
      <c r="D41" s="255"/>
      <c r="E41" s="255"/>
      <c r="F41" s="255"/>
      <c r="G41" s="255"/>
    </row>
    <row r="42" spans="2:7" x14ac:dyDescent="0.25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 x14ac:dyDescent="0.25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 x14ac:dyDescent="0.25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 x14ac:dyDescent="0.25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 x14ac:dyDescent="0.25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 x14ac:dyDescent="0.25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 x14ac:dyDescent="0.25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 x14ac:dyDescent="0.25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 x14ac:dyDescent="0.25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 x14ac:dyDescent="0.25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 x14ac:dyDescent="0.25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 x14ac:dyDescent="0.25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 x14ac:dyDescent="0.25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 x14ac:dyDescent="0.25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 x14ac:dyDescent="0.25">
      <c r="B56" s="233" t="s">
        <v>7</v>
      </c>
      <c r="C56" s="235"/>
      <c r="D56" s="26">
        <f>SUM(D43:D55)</f>
        <v>1018.61</v>
      </c>
      <c r="E56" s="27"/>
      <c r="F56" s="3"/>
      <c r="G56" s="3"/>
    </row>
    <row r="63" spans="1:7" x14ac:dyDescent="0.25">
      <c r="A63" t="s">
        <v>388</v>
      </c>
      <c r="B63" s="57">
        <f>D17+D38+D56</f>
        <v>3319.7000000000003</v>
      </c>
      <c r="D63" s="55"/>
    </row>
    <row r="65" spans="2:9" x14ac:dyDescent="0.25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 x14ac:dyDescent="0.25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 x14ac:dyDescent="0.25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 x14ac:dyDescent="0.25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 x14ac:dyDescent="0.25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 x14ac:dyDescent="0.25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 x14ac:dyDescent="0.25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 x14ac:dyDescent="0.25">
      <c r="B72" s="52">
        <v>44935</v>
      </c>
      <c r="C72" s="53" t="s">
        <v>125</v>
      </c>
      <c r="D72" s="54">
        <v>99.88</v>
      </c>
      <c r="E72" s="53"/>
      <c r="F72" s="53"/>
    </row>
    <row r="73" spans="2:9" x14ac:dyDescent="0.25">
      <c r="B73" s="52">
        <v>44935</v>
      </c>
      <c r="C73" s="53" t="s">
        <v>115</v>
      </c>
      <c r="D73" s="54">
        <v>56</v>
      </c>
      <c r="E73" s="53"/>
      <c r="F73" s="53"/>
    </row>
    <row r="74" spans="2:9" x14ac:dyDescent="0.25">
      <c r="B74" s="25">
        <v>44935</v>
      </c>
      <c r="C74" s="3" t="s">
        <v>119</v>
      </c>
      <c r="D74" s="5">
        <v>50</v>
      </c>
      <c r="E74" s="3"/>
      <c r="F74" s="3"/>
    </row>
    <row r="75" spans="2:9" x14ac:dyDescent="0.25">
      <c r="B75" s="25"/>
      <c r="C75" s="3"/>
      <c r="D75" s="5"/>
      <c r="E75" s="3"/>
      <c r="F75" s="3"/>
    </row>
    <row r="76" spans="2:9" x14ac:dyDescent="0.25">
      <c r="B76" s="25"/>
      <c r="C76" s="3"/>
      <c r="D76" s="5"/>
      <c r="E76" s="3"/>
      <c r="F76" s="3"/>
    </row>
    <row r="77" spans="2:9" x14ac:dyDescent="0.25">
      <c r="B77" s="25"/>
      <c r="C77" s="3"/>
      <c r="D77" s="5"/>
      <c r="E77" s="3"/>
      <c r="F77" s="3"/>
    </row>
    <row r="78" spans="2:9" x14ac:dyDescent="0.25">
      <c r="B78" s="25"/>
      <c r="C78" s="3"/>
      <c r="D78" s="5"/>
      <c r="E78" s="3"/>
      <c r="F78" s="3"/>
    </row>
    <row r="79" spans="2:9" x14ac:dyDescent="0.25">
      <c r="B79" s="233" t="s">
        <v>7</v>
      </c>
      <c r="C79" s="235"/>
      <c r="D79" s="26">
        <f>SUM(D66:D78)</f>
        <v>590.21</v>
      </c>
      <c r="E79" s="27"/>
      <c r="F79" s="3"/>
    </row>
    <row r="82" spans="2:9" x14ac:dyDescent="0.25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 x14ac:dyDescent="0.25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 x14ac:dyDescent="0.25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 x14ac:dyDescent="0.25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 x14ac:dyDescent="0.25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 x14ac:dyDescent="0.25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 x14ac:dyDescent="0.25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 x14ac:dyDescent="0.25">
      <c r="B89" s="52">
        <v>44945</v>
      </c>
      <c r="C89" s="53" t="s">
        <v>115</v>
      </c>
      <c r="D89" s="54">
        <v>50</v>
      </c>
      <c r="E89" s="53"/>
      <c r="F89" s="53"/>
    </row>
    <row r="90" spans="2:9" x14ac:dyDescent="0.25">
      <c r="B90" s="52">
        <v>44947</v>
      </c>
      <c r="C90" s="53" t="s">
        <v>123</v>
      </c>
      <c r="D90" s="54">
        <v>115</v>
      </c>
      <c r="E90" s="53"/>
      <c r="F90" s="53"/>
    </row>
    <row r="91" spans="2:9" x14ac:dyDescent="0.25">
      <c r="B91" s="25"/>
      <c r="C91" s="3"/>
      <c r="D91" s="5"/>
      <c r="E91" s="3"/>
      <c r="F91" s="3"/>
    </row>
    <row r="92" spans="2:9" x14ac:dyDescent="0.25">
      <c r="B92" s="25"/>
      <c r="C92" s="3"/>
      <c r="D92" s="5"/>
      <c r="E92" s="3"/>
      <c r="F92" s="3"/>
    </row>
    <row r="93" spans="2:9" x14ac:dyDescent="0.25">
      <c r="B93" s="25"/>
      <c r="C93" s="3"/>
      <c r="D93" s="5"/>
      <c r="E93" s="3"/>
      <c r="F93" s="3"/>
    </row>
    <row r="94" spans="2:9" x14ac:dyDescent="0.25">
      <c r="B94" s="25"/>
      <c r="C94" s="3"/>
      <c r="D94" s="5"/>
      <c r="E94" s="3"/>
      <c r="F94" s="3"/>
    </row>
    <row r="95" spans="2:9" x14ac:dyDescent="0.25">
      <c r="B95" s="25"/>
      <c r="C95" s="3"/>
      <c r="D95" s="5"/>
      <c r="E95" s="3"/>
      <c r="F95" s="3"/>
    </row>
    <row r="96" spans="2:9" x14ac:dyDescent="0.25">
      <c r="B96" s="233" t="s">
        <v>7</v>
      </c>
      <c r="C96" s="235"/>
      <c r="D96" s="26">
        <f>SUM(D83:D95)</f>
        <v>565</v>
      </c>
      <c r="E96" s="27"/>
      <c r="F96" s="3"/>
    </row>
    <row r="99" spans="2:9" x14ac:dyDescent="0.25">
      <c r="B99" s="255" t="s">
        <v>756</v>
      </c>
      <c r="C99" s="255"/>
      <c r="D99" s="255"/>
      <c r="E99" s="255"/>
      <c r="F99" s="255"/>
    </row>
    <row r="100" spans="2:9" x14ac:dyDescent="0.25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 x14ac:dyDescent="0.25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 x14ac:dyDescent="0.25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 x14ac:dyDescent="0.25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 x14ac:dyDescent="0.25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 x14ac:dyDescent="0.25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 x14ac:dyDescent="0.25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 x14ac:dyDescent="0.25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 x14ac:dyDescent="0.25">
      <c r="B108" s="52">
        <v>44956</v>
      </c>
      <c r="C108" s="53" t="s">
        <v>123</v>
      </c>
      <c r="D108" s="54">
        <v>47.19</v>
      </c>
      <c r="E108" s="53"/>
      <c r="F108" s="53"/>
    </row>
    <row r="109" spans="2:9" x14ac:dyDescent="0.25">
      <c r="B109" s="25">
        <v>44958</v>
      </c>
      <c r="C109" s="3" t="s">
        <v>125</v>
      </c>
      <c r="D109" s="5">
        <v>80</v>
      </c>
      <c r="E109" s="3"/>
      <c r="F109" s="3"/>
    </row>
    <row r="110" spans="2:9" x14ac:dyDescent="0.25">
      <c r="B110" s="25">
        <v>44959</v>
      </c>
      <c r="C110" s="3" t="s">
        <v>122</v>
      </c>
      <c r="D110" s="5">
        <v>40</v>
      </c>
      <c r="E110" s="3"/>
      <c r="F110" s="3"/>
    </row>
    <row r="111" spans="2:9" x14ac:dyDescent="0.25">
      <c r="B111" s="25">
        <v>44964</v>
      </c>
      <c r="C111" s="3" t="s">
        <v>115</v>
      </c>
      <c r="D111" s="5">
        <v>53</v>
      </c>
      <c r="E111" s="3"/>
      <c r="F111" s="3"/>
    </row>
    <row r="112" spans="2:9" x14ac:dyDescent="0.25">
      <c r="B112" s="25">
        <v>44972</v>
      </c>
      <c r="C112" s="3" t="s">
        <v>123</v>
      </c>
      <c r="D112" s="5">
        <v>98.21</v>
      </c>
      <c r="E112" s="3"/>
      <c r="F112" s="3"/>
    </row>
    <row r="113" spans="2:6" x14ac:dyDescent="0.25">
      <c r="B113" s="25"/>
      <c r="C113" s="3"/>
      <c r="D113" s="5"/>
      <c r="E113" s="3"/>
      <c r="F113" s="3"/>
    </row>
    <row r="114" spans="2:6" x14ac:dyDescent="0.25">
      <c r="B114" s="233" t="s">
        <v>7</v>
      </c>
      <c r="C114" s="235"/>
      <c r="D114" s="26">
        <f>SUM(D101:D113)</f>
        <v>650.40000000000009</v>
      </c>
      <c r="E114" s="27"/>
      <c r="F114" s="3"/>
    </row>
    <row r="118" spans="2:6" x14ac:dyDescent="0.25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 x14ac:dyDescent="0.25">
      <c r="B119" s="52">
        <v>44952</v>
      </c>
      <c r="C119" s="53" t="s">
        <v>115</v>
      </c>
      <c r="D119" s="54">
        <v>50</v>
      </c>
      <c r="E119" s="53"/>
      <c r="F119" s="53"/>
    </row>
    <row r="120" spans="2:6" x14ac:dyDescent="0.25">
      <c r="B120" s="52">
        <v>44952</v>
      </c>
      <c r="C120" s="53" t="s">
        <v>119</v>
      </c>
      <c r="D120" s="54">
        <v>55</v>
      </c>
      <c r="E120" s="53"/>
      <c r="F120" s="53"/>
    </row>
    <row r="121" spans="2:6" x14ac:dyDescent="0.25">
      <c r="B121" s="52">
        <v>44952</v>
      </c>
      <c r="C121" s="53" t="s">
        <v>122</v>
      </c>
      <c r="D121" s="54">
        <v>60</v>
      </c>
      <c r="E121" s="53"/>
      <c r="F121" s="53"/>
    </row>
    <row r="122" spans="2:6" x14ac:dyDescent="0.25">
      <c r="B122" s="52">
        <v>44953</v>
      </c>
      <c r="C122" s="53" t="s">
        <v>103</v>
      </c>
      <c r="D122" s="54">
        <v>50</v>
      </c>
      <c r="E122" s="53"/>
      <c r="F122" s="53"/>
    </row>
    <row r="123" spans="2:6" x14ac:dyDescent="0.25">
      <c r="B123" s="52">
        <v>44954</v>
      </c>
      <c r="C123" s="53" t="s">
        <v>116</v>
      </c>
      <c r="D123" s="54">
        <v>40</v>
      </c>
      <c r="E123" s="53"/>
      <c r="F123" s="53"/>
    </row>
    <row r="124" spans="2:6" x14ac:dyDescent="0.25">
      <c r="B124" s="52">
        <v>44954</v>
      </c>
      <c r="C124" s="53" t="s">
        <v>115</v>
      </c>
      <c r="D124" s="54">
        <v>47</v>
      </c>
      <c r="E124" s="53"/>
      <c r="F124" s="53"/>
    </row>
    <row r="125" spans="2:6" x14ac:dyDescent="0.25">
      <c r="B125" s="52">
        <v>44954</v>
      </c>
      <c r="C125" s="53" t="s">
        <v>123</v>
      </c>
      <c r="D125" s="54">
        <v>30</v>
      </c>
      <c r="E125" s="53"/>
      <c r="F125" s="53"/>
    </row>
    <row r="126" spans="2:6" x14ac:dyDescent="0.25">
      <c r="B126" s="52">
        <v>44956</v>
      </c>
      <c r="C126" s="53" t="s">
        <v>123</v>
      </c>
      <c r="D126" s="54">
        <v>47.19</v>
      </c>
      <c r="E126" s="53"/>
      <c r="F126" s="53"/>
    </row>
    <row r="127" spans="2:6" x14ac:dyDescent="0.25">
      <c r="B127" s="25">
        <v>44958</v>
      </c>
      <c r="C127" s="3" t="s">
        <v>125</v>
      </c>
      <c r="D127" s="5">
        <v>80</v>
      </c>
      <c r="E127" s="3"/>
      <c r="F127" s="3"/>
    </row>
    <row r="128" spans="2:6" x14ac:dyDescent="0.25">
      <c r="B128" s="25">
        <v>44959</v>
      </c>
      <c r="C128" s="3" t="s">
        <v>122</v>
      </c>
      <c r="D128" s="5">
        <v>40</v>
      </c>
      <c r="E128" s="3"/>
      <c r="F128" s="3"/>
    </row>
    <row r="129" spans="2:6" x14ac:dyDescent="0.25">
      <c r="B129" s="25">
        <v>44964</v>
      </c>
      <c r="C129" s="3" t="s">
        <v>115</v>
      </c>
      <c r="D129" s="5">
        <v>53</v>
      </c>
      <c r="E129" s="3"/>
      <c r="F129" s="3"/>
    </row>
    <row r="130" spans="2:6" x14ac:dyDescent="0.25">
      <c r="B130" s="25">
        <v>44972</v>
      </c>
      <c r="C130" s="3" t="s">
        <v>123</v>
      </c>
      <c r="D130" s="5">
        <v>98.21</v>
      </c>
      <c r="E130" s="3"/>
      <c r="F130" s="3"/>
    </row>
    <row r="131" spans="2:6" x14ac:dyDescent="0.25">
      <c r="B131" s="25"/>
      <c r="C131" s="3"/>
      <c r="D131" s="5"/>
      <c r="E131" s="3"/>
      <c r="F131" s="3"/>
    </row>
    <row r="132" spans="2:6" x14ac:dyDescent="0.25">
      <c r="B132" s="233" t="s">
        <v>7</v>
      </c>
      <c r="C132" s="235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U271"/>
  <sheetViews>
    <sheetView topLeftCell="A50" zoomScale="85" zoomScaleNormal="85" workbookViewId="0">
      <selection activeCell="N179" sqref="N179"/>
    </sheetView>
  </sheetViews>
  <sheetFormatPr baseColWidth="10" defaultRowHeight="15" x14ac:dyDescent="0.25"/>
  <cols>
    <col min="1" max="1" width="2.85546875" customWidth="1"/>
    <col min="2" max="2" width="8.42578125" customWidth="1"/>
    <col min="3" max="3" width="12.85546875" customWidth="1"/>
    <col min="4" max="4" width="10.85546875" customWidth="1"/>
    <col min="5" max="5" width="13" customWidth="1"/>
    <col min="6" max="6" width="7.28515625" customWidth="1"/>
    <col min="9" max="9" width="5.8554687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 x14ac:dyDescent="0.35">
      <c r="A1" s="263" t="s">
        <v>55</v>
      </c>
      <c r="B1" s="256"/>
      <c r="C1" s="256"/>
      <c r="D1" s="256"/>
      <c r="E1" s="256"/>
      <c r="F1" s="256"/>
      <c r="G1" s="256"/>
      <c r="H1" s="256"/>
      <c r="I1" s="264"/>
      <c r="J1" s="263" t="s">
        <v>55</v>
      </c>
      <c r="K1" s="256"/>
      <c r="L1" s="256"/>
      <c r="M1" s="256"/>
      <c r="N1" s="256"/>
      <c r="O1" s="256"/>
      <c r="P1" s="256"/>
      <c r="Q1" s="256"/>
      <c r="R1" s="264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 x14ac:dyDescent="0.35">
      <c r="A2" s="266" t="s">
        <v>39</v>
      </c>
      <c r="B2" s="257"/>
      <c r="C2" s="257"/>
      <c r="D2" s="257"/>
      <c r="E2" s="257"/>
      <c r="F2" s="257"/>
      <c r="G2" s="257"/>
      <c r="H2" s="257"/>
      <c r="I2" s="267"/>
      <c r="J2" s="266" t="s">
        <v>39</v>
      </c>
      <c r="K2" s="257"/>
      <c r="L2" s="257"/>
      <c r="M2" s="257"/>
      <c r="N2" s="257"/>
      <c r="O2" s="257"/>
      <c r="P2" s="257"/>
      <c r="Q2" s="257"/>
      <c r="R2" s="267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 x14ac:dyDescent="0.35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 x14ac:dyDescent="0.2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 x14ac:dyDescent="0.25">
      <c r="A5" s="29"/>
      <c r="B5" s="1" t="s">
        <v>57</v>
      </c>
      <c r="C5" s="259">
        <v>1724600125</v>
      </c>
      <c r="D5" s="259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 x14ac:dyDescent="0.25">
      <c r="A6" s="29"/>
      <c r="B6" t="s">
        <v>58</v>
      </c>
      <c r="C6" s="45">
        <v>45260</v>
      </c>
      <c r="F6" s="1" t="s">
        <v>40</v>
      </c>
      <c r="H6">
        <v>30</v>
      </c>
      <c r="I6" s="28"/>
      <c r="J6" s="29"/>
      <c r="K6" t="s">
        <v>58</v>
      </c>
      <c r="L6" s="45">
        <f>C6</f>
        <v>45260</v>
      </c>
      <c r="O6" s="1" t="s">
        <v>40</v>
      </c>
      <c r="Q6">
        <v>30</v>
      </c>
      <c r="R6" s="28"/>
      <c r="AC6" s="29"/>
      <c r="AD6" s="261" t="s">
        <v>41</v>
      </c>
      <c r="AE6" s="261"/>
      <c r="AF6" s="261"/>
      <c r="AH6" s="261" t="s">
        <v>42</v>
      </c>
      <c r="AI6" s="261"/>
      <c r="AJ6" s="261"/>
      <c r="AK6" s="34"/>
      <c r="AM6" s="29"/>
      <c r="AN6" s="261" t="s">
        <v>41</v>
      </c>
      <c r="AO6" s="261"/>
      <c r="AP6" s="261"/>
      <c r="AR6" s="261" t="s">
        <v>42</v>
      </c>
      <c r="AS6" s="261"/>
      <c r="AT6" s="261"/>
      <c r="AU6" s="34"/>
    </row>
    <row r="7" spans="1:47" ht="15.75" x14ac:dyDescent="0.2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 x14ac:dyDescent="0.25">
      <c r="A8" s="29"/>
      <c r="B8" s="261" t="s">
        <v>41</v>
      </c>
      <c r="C8" s="261"/>
      <c r="D8" s="261"/>
      <c r="F8" s="261" t="s">
        <v>42</v>
      </c>
      <c r="G8" s="261"/>
      <c r="H8" s="261"/>
      <c r="I8" s="34"/>
      <c r="J8" s="29"/>
      <c r="K8" s="261" t="s">
        <v>41</v>
      </c>
      <c r="L8" s="261"/>
      <c r="M8" s="261"/>
      <c r="O8" s="261" t="s">
        <v>42</v>
      </c>
      <c r="P8" s="261"/>
      <c r="Q8" s="261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 x14ac:dyDescent="0.2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 x14ac:dyDescent="0.2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 x14ac:dyDescent="0.2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 x14ac:dyDescent="0.2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 x14ac:dyDescent="0.2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65">
        <f>AF12-AJ12</f>
        <v>520.00621866666677</v>
      </c>
      <c r="AK13" s="30"/>
      <c r="AM13" s="29"/>
      <c r="AQ13" s="265">
        <f>AP12-AT12</f>
        <v>520.00621866666677</v>
      </c>
      <c r="AU13" s="30"/>
    </row>
    <row r="14" spans="1:47" ht="15.75" x14ac:dyDescent="0.2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65"/>
      <c r="AK14" s="30"/>
      <c r="AM14" s="29"/>
      <c r="AQ14" s="265"/>
      <c r="AU14" s="30"/>
    </row>
    <row r="15" spans="1:47" ht="15" customHeight="1" x14ac:dyDescent="0.25">
      <c r="A15" s="29"/>
      <c r="E15" s="265">
        <f>D14-H14</f>
        <v>536.97475599999996</v>
      </c>
      <c r="I15" s="30"/>
      <c r="J15" s="29"/>
      <c r="N15" s="265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 x14ac:dyDescent="0.25">
      <c r="A16" s="29"/>
      <c r="E16" s="265"/>
      <c r="I16" s="30"/>
      <c r="J16" s="29"/>
      <c r="N16" s="265"/>
      <c r="R16" s="30"/>
      <c r="AC16" s="29"/>
      <c r="AK16" s="30"/>
      <c r="AM16" s="29"/>
      <c r="AU16" s="30"/>
    </row>
    <row r="17" spans="1:47" x14ac:dyDescent="0.25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 x14ac:dyDescent="0.25">
      <c r="A18" s="29"/>
      <c r="I18" s="30"/>
      <c r="J18" s="29"/>
      <c r="R18" s="30"/>
      <c r="AC18" s="29"/>
      <c r="AK18" s="30"/>
      <c r="AM18" s="29"/>
      <c r="AU18" s="30"/>
    </row>
    <row r="19" spans="1:47" x14ac:dyDescent="0.25">
      <c r="A19" s="29"/>
      <c r="I19" s="30"/>
      <c r="J19" s="29"/>
      <c r="R19" s="30"/>
      <c r="AC19" s="29"/>
      <c r="AD19" s="268" t="s">
        <v>53</v>
      </c>
      <c r="AE19" s="268"/>
      <c r="AF19" s="268"/>
      <c r="AH19" s="268" t="s">
        <v>54</v>
      </c>
      <c r="AI19" s="268"/>
      <c r="AJ19" s="268"/>
      <c r="AK19" s="36"/>
      <c r="AM19" s="29"/>
      <c r="AN19" s="268" t="s">
        <v>53</v>
      </c>
      <c r="AO19" s="268"/>
      <c r="AP19" s="268"/>
      <c r="AR19" s="268" t="s">
        <v>54</v>
      </c>
      <c r="AS19" s="268"/>
      <c r="AT19" s="268"/>
      <c r="AU19" s="36"/>
    </row>
    <row r="20" spans="1:47" ht="8.25" customHeight="1" x14ac:dyDescent="0.25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 x14ac:dyDescent="0.25">
      <c r="A21" s="29"/>
      <c r="B21" s="268" t="s">
        <v>53</v>
      </c>
      <c r="C21" s="268"/>
      <c r="D21" s="268"/>
      <c r="F21" s="268" t="s">
        <v>54</v>
      </c>
      <c r="G21" s="268"/>
      <c r="H21" s="268"/>
      <c r="I21" s="36"/>
      <c r="J21" s="29"/>
      <c r="K21" s="268" t="s">
        <v>53</v>
      </c>
      <c r="L21" s="268"/>
      <c r="M21" s="268"/>
      <c r="O21" s="268" t="s">
        <v>54</v>
      </c>
      <c r="P21" s="268"/>
      <c r="Q21" s="268"/>
      <c r="R21" s="36"/>
    </row>
    <row r="22" spans="1:47" ht="19.5" customHeight="1" x14ac:dyDescent="0.25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69"/>
      <c r="U22" s="269"/>
      <c r="V22" s="269"/>
      <c r="W22" s="269"/>
      <c r="X22" s="269"/>
      <c r="Y22" s="269"/>
      <c r="Z22" s="269"/>
      <c r="AA22" s="269"/>
      <c r="AB22" s="269"/>
      <c r="AC22" s="263" t="s">
        <v>55</v>
      </c>
      <c r="AD22" s="256"/>
      <c r="AE22" s="256"/>
      <c r="AF22" s="256"/>
      <c r="AG22" s="256"/>
      <c r="AH22" s="256"/>
      <c r="AI22" s="256"/>
      <c r="AJ22" s="256"/>
      <c r="AK22" s="264"/>
      <c r="AM22" s="263" t="s">
        <v>55</v>
      </c>
      <c r="AN22" s="256"/>
      <c r="AO22" s="256"/>
      <c r="AP22" s="256"/>
      <c r="AQ22" s="256"/>
      <c r="AR22" s="256"/>
      <c r="AS22" s="256"/>
      <c r="AT22" s="256"/>
      <c r="AU22" s="264"/>
    </row>
    <row r="23" spans="1:47" ht="26.25" x14ac:dyDescent="0.25">
      <c r="A23" s="263" t="s">
        <v>55</v>
      </c>
      <c r="B23" s="256"/>
      <c r="C23" s="256"/>
      <c r="D23" s="256"/>
      <c r="E23" s="256"/>
      <c r="F23" s="256"/>
      <c r="G23" s="256"/>
      <c r="H23" s="256"/>
      <c r="I23" s="264"/>
      <c r="J23" s="263" t="s">
        <v>55</v>
      </c>
      <c r="K23" s="256"/>
      <c r="L23" s="256"/>
      <c r="M23" s="256"/>
      <c r="N23" s="256"/>
      <c r="O23" s="256"/>
      <c r="P23" s="256"/>
      <c r="Q23" s="256"/>
      <c r="R23" s="264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 x14ac:dyDescent="0.35">
      <c r="A24" s="266" t="s">
        <v>39</v>
      </c>
      <c r="B24" s="257"/>
      <c r="C24" s="257"/>
      <c r="D24" s="257"/>
      <c r="E24" s="257"/>
      <c r="F24" s="257"/>
      <c r="G24" s="257"/>
      <c r="H24" s="257"/>
      <c r="I24" s="267"/>
      <c r="J24" s="266" t="s">
        <v>39</v>
      </c>
      <c r="K24" s="257"/>
      <c r="L24" s="257"/>
      <c r="M24" s="257"/>
      <c r="N24" s="257"/>
      <c r="O24" s="257"/>
      <c r="P24" s="257"/>
      <c r="Q24" s="257"/>
      <c r="R24" s="267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 x14ac:dyDescent="0.35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 x14ac:dyDescent="0.2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 x14ac:dyDescent="0.25">
      <c r="A27" s="29"/>
      <c r="B27" s="1" t="s">
        <v>57</v>
      </c>
      <c r="C27" s="259">
        <v>1719901926</v>
      </c>
      <c r="D27" s="259"/>
      <c r="I27" s="28"/>
      <c r="J27" s="29"/>
      <c r="K27" s="1" t="s">
        <v>57</v>
      </c>
      <c r="L27">
        <v>2350864985</v>
      </c>
      <c r="R27" s="28"/>
      <c r="T27" s="90"/>
      <c r="U27" s="270"/>
      <c r="V27" s="270"/>
      <c r="W27" s="270"/>
      <c r="X27" s="90"/>
      <c r="Y27" s="270"/>
      <c r="Z27" s="270"/>
      <c r="AA27" s="270"/>
      <c r="AB27" s="94"/>
      <c r="AC27" s="29"/>
      <c r="AD27" s="261" t="s">
        <v>41</v>
      </c>
      <c r="AE27" s="261"/>
      <c r="AF27" s="261"/>
      <c r="AH27" s="261" t="s">
        <v>42</v>
      </c>
      <c r="AI27" s="261"/>
      <c r="AJ27" s="261"/>
      <c r="AK27" s="34"/>
      <c r="AM27" s="29"/>
      <c r="AN27" s="261" t="s">
        <v>41</v>
      </c>
      <c r="AO27" s="261"/>
      <c r="AP27" s="261"/>
      <c r="AR27" s="261" t="s">
        <v>42</v>
      </c>
      <c r="AS27" s="261"/>
      <c r="AT27" s="261"/>
      <c r="AU27" s="34"/>
    </row>
    <row r="28" spans="1:47" ht="15.75" x14ac:dyDescent="0.25">
      <c r="A28" s="29"/>
      <c r="B28" t="s">
        <v>58</v>
      </c>
      <c r="C28" s="45">
        <f>C6</f>
        <v>45260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45260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 x14ac:dyDescent="0.2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 x14ac:dyDescent="0.25">
      <c r="A30" s="29"/>
      <c r="B30" s="261" t="s">
        <v>41</v>
      </c>
      <c r="C30" s="261"/>
      <c r="D30" s="261"/>
      <c r="F30" s="261" t="s">
        <v>42</v>
      </c>
      <c r="G30" s="261"/>
      <c r="H30" s="261"/>
      <c r="I30" s="34"/>
      <c r="J30" s="29"/>
      <c r="K30" s="261" t="s">
        <v>41</v>
      </c>
      <c r="L30" s="261"/>
      <c r="M30" s="261"/>
      <c r="O30" s="261" t="s">
        <v>42</v>
      </c>
      <c r="P30" s="261"/>
      <c r="Q30" s="261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 x14ac:dyDescent="0.2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 x14ac:dyDescent="0.2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 x14ac:dyDescent="0.2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 x14ac:dyDescent="0.2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71"/>
      <c r="Y34" s="90"/>
      <c r="Z34" s="90"/>
      <c r="AA34" s="90"/>
      <c r="AB34" s="90"/>
      <c r="AC34" s="29"/>
      <c r="AG34" s="265">
        <f>AF33-AJ33</f>
        <v>520.00288533333332</v>
      </c>
      <c r="AK34" s="30"/>
      <c r="AM34" s="29"/>
      <c r="AQ34" s="265">
        <f>AP33-AT33</f>
        <v>520.00288533333332</v>
      </c>
      <c r="AU34" s="30"/>
    </row>
    <row r="35" spans="1:47" ht="15.75" x14ac:dyDescent="0.2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71"/>
      <c r="Y35" s="90"/>
      <c r="Z35" s="90"/>
      <c r="AA35" s="90"/>
      <c r="AB35" s="90"/>
      <c r="AC35" s="29"/>
      <c r="AG35" s="265"/>
      <c r="AK35" s="30"/>
      <c r="AM35" s="29"/>
      <c r="AQ35" s="265"/>
      <c r="AU35" s="30"/>
    </row>
    <row r="36" spans="1:47" ht="15.75" x14ac:dyDescent="0.2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 x14ac:dyDescent="0.25">
      <c r="A37" s="29"/>
      <c r="E37" s="265">
        <f>D36-H36</f>
        <v>260.00144333333338</v>
      </c>
      <c r="I37" s="30"/>
      <c r="J37" s="29"/>
      <c r="N37" s="265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 x14ac:dyDescent="0.25">
      <c r="A38" s="29"/>
      <c r="E38" s="265"/>
      <c r="I38" s="30"/>
      <c r="J38" s="29"/>
      <c r="N38" s="265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 x14ac:dyDescent="0.25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 x14ac:dyDescent="0.25">
      <c r="A40" s="29"/>
      <c r="I40" s="30"/>
      <c r="J40" s="29"/>
      <c r="R40" s="30"/>
      <c r="T40" s="90"/>
      <c r="U40" s="272"/>
      <c r="V40" s="272"/>
      <c r="W40" s="272"/>
      <c r="X40" s="90"/>
      <c r="Y40" s="272"/>
      <c r="Z40" s="272"/>
      <c r="AA40" s="272"/>
      <c r="AB40" s="98"/>
      <c r="AC40" s="29"/>
      <c r="AD40" s="268" t="s">
        <v>53</v>
      </c>
      <c r="AE40" s="268"/>
      <c r="AF40" s="268"/>
      <c r="AH40" s="268" t="s">
        <v>54</v>
      </c>
      <c r="AI40" s="268"/>
      <c r="AJ40" s="268"/>
      <c r="AK40" s="36"/>
      <c r="AM40" s="29"/>
      <c r="AN40" s="268" t="s">
        <v>53</v>
      </c>
      <c r="AO40" s="268"/>
      <c r="AP40" s="268"/>
      <c r="AR40" s="268" t="s">
        <v>54</v>
      </c>
      <c r="AS40" s="268"/>
      <c r="AT40" s="268"/>
      <c r="AU40" s="36"/>
    </row>
    <row r="41" spans="1:47" x14ac:dyDescent="0.25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 x14ac:dyDescent="0.25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 x14ac:dyDescent="0.25">
      <c r="A43" s="29"/>
      <c r="B43" s="268" t="s">
        <v>53</v>
      </c>
      <c r="C43" s="268"/>
      <c r="D43" s="268"/>
      <c r="F43" s="268" t="s">
        <v>54</v>
      </c>
      <c r="G43" s="268"/>
      <c r="H43" s="268"/>
      <c r="I43" s="36"/>
      <c r="J43" s="29"/>
      <c r="K43" s="268" t="s">
        <v>53</v>
      </c>
      <c r="L43" s="268"/>
      <c r="M43" s="268"/>
      <c r="O43" s="268" t="s">
        <v>54</v>
      </c>
      <c r="P43" s="268"/>
      <c r="Q43" s="268"/>
      <c r="R43" s="36"/>
    </row>
    <row r="44" spans="1:47" x14ac:dyDescent="0.25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 x14ac:dyDescent="0.25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 x14ac:dyDescent="0.25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 x14ac:dyDescent="0.25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 x14ac:dyDescent="0.25">
      <c r="A48" s="263" t="s">
        <v>55</v>
      </c>
      <c r="B48" s="256"/>
      <c r="C48" s="256"/>
      <c r="D48" s="256"/>
      <c r="E48" s="256"/>
      <c r="F48" s="256"/>
      <c r="G48" s="256"/>
      <c r="H48" s="256"/>
      <c r="I48" s="264"/>
      <c r="J48" s="263" t="s">
        <v>55</v>
      </c>
      <c r="K48" s="256"/>
      <c r="L48" s="256"/>
      <c r="M48" s="256"/>
      <c r="N48" s="256"/>
      <c r="O48" s="256"/>
      <c r="P48" s="256"/>
      <c r="Q48" s="256"/>
      <c r="R48" s="264"/>
    </row>
    <row r="49" spans="1:18" ht="21" x14ac:dyDescent="0.35">
      <c r="A49" s="266" t="s">
        <v>39</v>
      </c>
      <c r="B49" s="257"/>
      <c r="C49" s="257"/>
      <c r="D49" s="257"/>
      <c r="E49" s="257"/>
      <c r="F49" s="257"/>
      <c r="G49" s="257"/>
      <c r="H49" s="257"/>
      <c r="I49" s="267"/>
      <c r="J49" s="266" t="s">
        <v>39</v>
      </c>
      <c r="K49" s="257"/>
      <c r="L49" s="257"/>
      <c r="M49" s="257"/>
      <c r="N49" s="257"/>
      <c r="O49" s="257"/>
      <c r="P49" s="257"/>
      <c r="Q49" s="257"/>
      <c r="R49" s="267"/>
    </row>
    <row r="50" spans="1:18" ht="21" x14ac:dyDescent="0.35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 x14ac:dyDescent="0.2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 x14ac:dyDescent="0.25">
      <c r="A52" s="29"/>
      <c r="B52" s="1" t="s">
        <v>57</v>
      </c>
      <c r="C52" s="259">
        <v>1720714904</v>
      </c>
      <c r="D52" s="259"/>
      <c r="I52" s="28"/>
      <c r="J52" s="29"/>
      <c r="K52" s="1" t="s">
        <v>57</v>
      </c>
      <c r="L52">
        <v>1705718847</v>
      </c>
      <c r="R52" s="28"/>
    </row>
    <row r="53" spans="1:18" ht="15.75" x14ac:dyDescent="0.25">
      <c r="A53" s="29"/>
      <c r="B53" t="s">
        <v>58</v>
      </c>
      <c r="C53" s="45">
        <f>C6</f>
        <v>45260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45260</v>
      </c>
      <c r="O53" s="1" t="s">
        <v>40</v>
      </c>
      <c r="Q53">
        <v>15</v>
      </c>
      <c r="R53" s="28"/>
    </row>
    <row r="54" spans="1:18" ht="15.75" x14ac:dyDescent="0.25">
      <c r="A54" s="29"/>
      <c r="I54" s="28"/>
      <c r="J54" s="29"/>
      <c r="R54" s="28"/>
    </row>
    <row r="55" spans="1:18" ht="15.75" x14ac:dyDescent="0.25">
      <c r="A55" s="29"/>
      <c r="B55" s="261" t="s">
        <v>41</v>
      </c>
      <c r="C55" s="261"/>
      <c r="D55" s="261"/>
      <c r="F55" s="261" t="s">
        <v>42</v>
      </c>
      <c r="G55" s="261"/>
      <c r="H55" s="261"/>
      <c r="I55" s="34"/>
      <c r="J55" s="29"/>
      <c r="K55" s="261" t="s">
        <v>41</v>
      </c>
      <c r="L55" s="261"/>
      <c r="M55" s="261"/>
      <c r="O55" s="261" t="s">
        <v>42</v>
      </c>
      <c r="P55" s="261"/>
      <c r="Q55" s="261"/>
      <c r="R55" s="34"/>
    </row>
    <row r="56" spans="1:18" ht="15.75" x14ac:dyDescent="0.2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 x14ac:dyDescent="0.2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 x14ac:dyDescent="0.2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 x14ac:dyDescent="0.2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 x14ac:dyDescent="0.2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 x14ac:dyDescent="0.2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 x14ac:dyDescent="0.25">
      <c r="A62" s="29"/>
      <c r="E62" s="265">
        <f>D61-H61</f>
        <v>260.00310933333338</v>
      </c>
      <c r="I62" s="30"/>
      <c r="J62" s="29"/>
      <c r="N62" s="265">
        <f>M61-Q61</f>
        <v>241.23750000000001</v>
      </c>
      <c r="R62" s="30"/>
    </row>
    <row r="63" spans="1:18" x14ac:dyDescent="0.25">
      <c r="A63" s="29"/>
      <c r="E63" s="265"/>
      <c r="I63" s="30"/>
      <c r="J63" s="29"/>
      <c r="N63" s="265"/>
      <c r="R63" s="30"/>
    </row>
    <row r="64" spans="1:18" x14ac:dyDescent="0.25">
      <c r="A64" s="29"/>
      <c r="E64" s="39" t="s">
        <v>52</v>
      </c>
      <c r="I64" s="30"/>
      <c r="J64" s="29"/>
      <c r="N64" s="39" t="s">
        <v>52</v>
      </c>
      <c r="R64" s="30"/>
    </row>
    <row r="65" spans="1:18" x14ac:dyDescent="0.25">
      <c r="A65" s="29"/>
      <c r="I65" s="30"/>
      <c r="J65" s="29"/>
      <c r="R65" s="30"/>
    </row>
    <row r="66" spans="1:18" x14ac:dyDescent="0.25">
      <c r="A66" s="29"/>
      <c r="I66" s="30"/>
      <c r="J66" s="29"/>
      <c r="R66" s="30"/>
    </row>
    <row r="67" spans="1:18" x14ac:dyDescent="0.25">
      <c r="A67" s="29"/>
      <c r="I67" s="30"/>
      <c r="J67" s="29"/>
      <c r="R67" s="30"/>
    </row>
    <row r="68" spans="1:18" x14ac:dyDescent="0.25">
      <c r="A68" s="29"/>
      <c r="B68" s="268" t="s">
        <v>53</v>
      </c>
      <c r="C68" s="268"/>
      <c r="D68" s="268"/>
      <c r="F68" s="268" t="s">
        <v>54</v>
      </c>
      <c r="G68" s="268"/>
      <c r="H68" s="268"/>
      <c r="I68" s="36"/>
      <c r="J68" s="29"/>
      <c r="K68" s="268" t="s">
        <v>53</v>
      </c>
      <c r="L68" s="268"/>
      <c r="M68" s="268"/>
      <c r="O68" s="268" t="s">
        <v>54</v>
      </c>
      <c r="P68" s="268"/>
      <c r="Q68" s="268"/>
      <c r="R68" s="36"/>
    </row>
    <row r="69" spans="1:18" x14ac:dyDescent="0.25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 x14ac:dyDescent="0.25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 x14ac:dyDescent="0.25">
      <c r="A71" s="263" t="s">
        <v>55</v>
      </c>
      <c r="B71" s="256"/>
      <c r="C71" s="256"/>
      <c r="D71" s="256"/>
      <c r="E71" s="256"/>
      <c r="F71" s="256"/>
      <c r="G71" s="256"/>
      <c r="H71" s="256"/>
      <c r="I71" s="264"/>
      <c r="J71" s="263" t="s">
        <v>55</v>
      </c>
      <c r="K71" s="256"/>
      <c r="L71" s="256"/>
      <c r="M71" s="256"/>
      <c r="N71" s="256"/>
      <c r="O71" s="256"/>
      <c r="P71" s="256"/>
      <c r="Q71" s="256"/>
      <c r="R71" s="264"/>
    </row>
    <row r="72" spans="1:18" ht="21" x14ac:dyDescent="0.35">
      <c r="A72" s="266" t="s">
        <v>39</v>
      </c>
      <c r="B72" s="257"/>
      <c r="C72" s="257"/>
      <c r="D72" s="257"/>
      <c r="E72" s="257"/>
      <c r="F72" s="257"/>
      <c r="G72" s="257"/>
      <c r="H72" s="257"/>
      <c r="I72" s="267"/>
      <c r="J72" s="266" t="s">
        <v>39</v>
      </c>
      <c r="K72" s="257"/>
      <c r="L72" s="257"/>
      <c r="M72" s="257"/>
      <c r="N72" s="257"/>
      <c r="O72" s="257"/>
      <c r="P72" s="257"/>
      <c r="Q72" s="257"/>
      <c r="R72" s="267"/>
    </row>
    <row r="73" spans="1:18" ht="21" x14ac:dyDescent="0.35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 x14ac:dyDescent="0.2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 x14ac:dyDescent="0.25">
      <c r="A75" s="29"/>
      <c r="B75" s="1" t="s">
        <v>57</v>
      </c>
      <c r="C75" s="259">
        <v>1704695558</v>
      </c>
      <c r="D75" s="259"/>
      <c r="I75" s="28"/>
      <c r="J75" s="29"/>
      <c r="K75" s="1" t="s">
        <v>57</v>
      </c>
      <c r="L75" s="56">
        <v>503970881</v>
      </c>
      <c r="R75" s="28"/>
    </row>
    <row r="76" spans="1:18" ht="15.75" x14ac:dyDescent="0.25">
      <c r="A76" s="29"/>
      <c r="B76" t="s">
        <v>58</v>
      </c>
      <c r="C76" s="45">
        <f>C53</f>
        <v>45260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45260</v>
      </c>
      <c r="O76" s="1" t="s">
        <v>40</v>
      </c>
      <c r="Q76">
        <v>15</v>
      </c>
      <c r="R76" s="28"/>
    </row>
    <row r="77" spans="1:18" ht="15.75" x14ac:dyDescent="0.25">
      <c r="A77" s="29"/>
      <c r="I77" s="28"/>
      <c r="J77" s="29"/>
      <c r="R77" s="28"/>
    </row>
    <row r="78" spans="1:18" ht="15.75" x14ac:dyDescent="0.25">
      <c r="A78" s="29"/>
      <c r="B78" s="261" t="s">
        <v>41</v>
      </c>
      <c r="C78" s="261"/>
      <c r="D78" s="261"/>
      <c r="F78" s="261" t="s">
        <v>42</v>
      </c>
      <c r="G78" s="261"/>
      <c r="H78" s="261"/>
      <c r="I78" s="34"/>
      <c r="J78" s="29"/>
      <c r="K78" s="261" t="s">
        <v>41</v>
      </c>
      <c r="L78" s="261"/>
      <c r="M78" s="261"/>
      <c r="O78" s="261" t="s">
        <v>42</v>
      </c>
      <c r="P78" s="261"/>
      <c r="Q78" s="261"/>
      <c r="R78" s="34"/>
    </row>
    <row r="79" spans="1:18" ht="15.75" x14ac:dyDescent="0.2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 x14ac:dyDescent="0.2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 x14ac:dyDescent="0.2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 x14ac:dyDescent="0.2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 x14ac:dyDescent="0.2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 x14ac:dyDescent="0.2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 x14ac:dyDescent="0.25">
      <c r="A85" s="29"/>
      <c r="E85" s="265">
        <f>D84-H84</f>
        <v>241.23750000000001</v>
      </c>
      <c r="I85" s="30"/>
      <c r="J85" s="29"/>
      <c r="N85" s="265">
        <f>M84-Q84</f>
        <v>41.237500000000011</v>
      </c>
      <c r="R85" s="30"/>
    </row>
    <row r="86" spans="1:18" x14ac:dyDescent="0.25">
      <c r="A86" s="29"/>
      <c r="E86" s="265"/>
      <c r="I86" s="30"/>
      <c r="J86" s="29"/>
      <c r="N86" s="265"/>
      <c r="R86" s="30"/>
    </row>
    <row r="87" spans="1:18" x14ac:dyDescent="0.25">
      <c r="A87" s="29"/>
      <c r="E87" s="39" t="s">
        <v>52</v>
      </c>
      <c r="I87" s="30"/>
      <c r="J87" s="29"/>
      <c r="N87" s="39" t="s">
        <v>52</v>
      </c>
      <c r="R87" s="30"/>
    </row>
    <row r="88" spans="1:18" x14ac:dyDescent="0.25">
      <c r="A88" s="29"/>
      <c r="I88" s="30"/>
      <c r="J88" s="29"/>
      <c r="R88" s="30"/>
    </row>
    <row r="89" spans="1:18" x14ac:dyDescent="0.25">
      <c r="A89" s="29"/>
      <c r="I89" s="30"/>
      <c r="J89" s="29"/>
      <c r="R89" s="30"/>
    </row>
    <row r="90" spans="1:18" x14ac:dyDescent="0.25">
      <c r="A90" s="29"/>
      <c r="I90" s="30"/>
      <c r="J90" s="29"/>
      <c r="R90" s="30"/>
    </row>
    <row r="91" spans="1:18" x14ac:dyDescent="0.25">
      <c r="A91" s="29"/>
      <c r="B91" s="268" t="s">
        <v>53</v>
      </c>
      <c r="C91" s="268"/>
      <c r="D91" s="268"/>
      <c r="F91" s="268" t="s">
        <v>54</v>
      </c>
      <c r="G91" s="268"/>
      <c r="H91" s="268"/>
      <c r="I91" s="36"/>
      <c r="J91" s="29"/>
      <c r="K91" s="268" t="s">
        <v>53</v>
      </c>
      <c r="L91" s="268"/>
      <c r="M91" s="268"/>
      <c r="O91" s="268" t="s">
        <v>54</v>
      </c>
      <c r="P91" s="268"/>
      <c r="Q91" s="268"/>
      <c r="R91" s="36"/>
    </row>
    <row r="92" spans="1:18" x14ac:dyDescent="0.25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 x14ac:dyDescent="0.25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 x14ac:dyDescent="0.25">
      <c r="A94" s="263" t="s">
        <v>55</v>
      </c>
      <c r="B94" s="256"/>
      <c r="C94" s="256"/>
      <c r="D94" s="256"/>
      <c r="E94" s="256"/>
      <c r="F94" s="256"/>
      <c r="G94" s="256"/>
      <c r="H94" s="256"/>
      <c r="I94" s="264"/>
      <c r="J94" s="263" t="s">
        <v>55</v>
      </c>
      <c r="K94" s="256"/>
      <c r="L94" s="256"/>
      <c r="M94" s="256"/>
      <c r="N94" s="256"/>
      <c r="O94" s="256"/>
      <c r="P94" s="256"/>
      <c r="Q94" s="256"/>
      <c r="R94" s="264"/>
    </row>
    <row r="95" spans="1:18" ht="21" x14ac:dyDescent="0.35">
      <c r="A95" s="266" t="s">
        <v>39</v>
      </c>
      <c r="B95" s="257"/>
      <c r="C95" s="257"/>
      <c r="D95" s="257"/>
      <c r="E95" s="257"/>
      <c r="F95" s="257"/>
      <c r="G95" s="257"/>
      <c r="H95" s="257"/>
      <c r="I95" s="267"/>
      <c r="J95" s="266" t="s">
        <v>39</v>
      </c>
      <c r="K95" s="257"/>
      <c r="L95" s="257"/>
      <c r="M95" s="257"/>
      <c r="N95" s="257"/>
      <c r="O95" s="257"/>
      <c r="P95" s="257"/>
      <c r="Q95" s="257"/>
      <c r="R95" s="267"/>
    </row>
    <row r="96" spans="1:18" ht="21" x14ac:dyDescent="0.35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 x14ac:dyDescent="0.2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 x14ac:dyDescent="0.25">
      <c r="A98" s="29"/>
      <c r="B98" s="1" t="s">
        <v>57</v>
      </c>
      <c r="C98" s="259">
        <v>1720145711</v>
      </c>
      <c r="D98" s="259"/>
      <c r="I98" s="28"/>
      <c r="J98" s="29"/>
      <c r="K98" s="1" t="s">
        <v>57</v>
      </c>
      <c r="L98" s="56">
        <v>1718998683</v>
      </c>
      <c r="R98" s="28"/>
    </row>
    <row r="99" spans="1:18" ht="15.75" x14ac:dyDescent="0.25">
      <c r="A99" s="29"/>
      <c r="B99" t="s">
        <v>58</v>
      </c>
      <c r="C99" s="45">
        <f>C6</f>
        <v>45260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45260</v>
      </c>
      <c r="O99" s="1" t="s">
        <v>40</v>
      </c>
      <c r="Q99">
        <v>30</v>
      </c>
      <c r="R99" s="28"/>
    </row>
    <row r="100" spans="1:18" ht="15.75" x14ac:dyDescent="0.25">
      <c r="A100" s="29"/>
      <c r="I100" s="28"/>
      <c r="J100" s="29"/>
      <c r="R100" s="28"/>
    </row>
    <row r="101" spans="1:18" ht="15.75" x14ac:dyDescent="0.25">
      <c r="A101" s="29"/>
      <c r="B101" s="261" t="s">
        <v>41</v>
      </c>
      <c r="C101" s="261"/>
      <c r="D101" s="261"/>
      <c r="F101" s="261" t="s">
        <v>42</v>
      </c>
      <c r="G101" s="261"/>
      <c r="H101" s="261"/>
      <c r="I101" s="34"/>
      <c r="J101" s="29"/>
      <c r="K101" s="261" t="s">
        <v>41</v>
      </c>
      <c r="L101" s="261"/>
      <c r="M101" s="261"/>
      <c r="O101" s="261" t="s">
        <v>42</v>
      </c>
      <c r="P101" s="261"/>
      <c r="Q101" s="261"/>
      <c r="R101" s="34"/>
    </row>
    <row r="102" spans="1:18" ht="15.75" x14ac:dyDescent="0.2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 x14ac:dyDescent="0.2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 x14ac:dyDescent="0.2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 x14ac:dyDescent="0.2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 x14ac:dyDescent="0.2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 x14ac:dyDescent="0.2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 x14ac:dyDescent="0.25">
      <c r="A108" s="29"/>
      <c r="E108" s="265">
        <f>D107-H107</f>
        <v>241.23750000000001</v>
      </c>
      <c r="I108" s="30"/>
      <c r="J108" s="29"/>
      <c r="N108" s="265">
        <f>M107-Q107</f>
        <v>519.96</v>
      </c>
      <c r="R108" s="30"/>
    </row>
    <row r="109" spans="1:18" x14ac:dyDescent="0.25">
      <c r="A109" s="29"/>
      <c r="E109" s="265"/>
      <c r="I109" s="30"/>
      <c r="J109" s="29"/>
      <c r="N109" s="265"/>
      <c r="R109" s="30"/>
    </row>
    <row r="110" spans="1:18" x14ac:dyDescent="0.25">
      <c r="A110" s="29"/>
      <c r="E110" s="39" t="s">
        <v>52</v>
      </c>
      <c r="I110" s="30"/>
      <c r="J110" s="29"/>
      <c r="N110" s="39" t="s">
        <v>52</v>
      </c>
      <c r="R110" s="30"/>
    </row>
    <row r="111" spans="1:18" x14ac:dyDescent="0.25">
      <c r="A111" s="29"/>
      <c r="I111" s="30"/>
      <c r="J111" s="29"/>
      <c r="R111" s="30"/>
    </row>
    <row r="112" spans="1:18" x14ac:dyDescent="0.25">
      <c r="A112" s="29"/>
      <c r="I112" s="30"/>
      <c r="J112" s="29"/>
      <c r="R112" s="30"/>
    </row>
    <row r="113" spans="1:18" x14ac:dyDescent="0.25">
      <c r="A113" s="29"/>
      <c r="B113" s="268" t="s">
        <v>53</v>
      </c>
      <c r="C113" s="268"/>
      <c r="D113" s="268"/>
      <c r="F113" s="268" t="s">
        <v>54</v>
      </c>
      <c r="G113" s="268"/>
      <c r="H113" s="268"/>
      <c r="I113" s="36"/>
      <c r="J113" s="29"/>
      <c r="K113" s="268" t="s">
        <v>53</v>
      </c>
      <c r="L113" s="268"/>
      <c r="M113" s="268"/>
      <c r="O113" s="268" t="s">
        <v>54</v>
      </c>
      <c r="P113" s="268"/>
      <c r="Q113" s="268"/>
      <c r="R113" s="36"/>
    </row>
    <row r="114" spans="1:18" ht="26.25" x14ac:dyDescent="0.25">
      <c r="B114" s="83"/>
      <c r="C114" s="83"/>
      <c r="D114" s="256" t="s">
        <v>55</v>
      </c>
      <c r="E114" s="256"/>
      <c r="F114" s="256"/>
      <c r="G114" s="83"/>
      <c r="H114" s="83"/>
      <c r="I114" s="84"/>
      <c r="K114" s="83"/>
      <c r="L114" s="83"/>
      <c r="M114" s="256" t="s">
        <v>55</v>
      </c>
      <c r="N114" s="256"/>
      <c r="O114" s="256"/>
      <c r="P114" s="83"/>
      <c r="Q114" s="83"/>
      <c r="R114" s="84"/>
    </row>
    <row r="115" spans="1:18" ht="21" x14ac:dyDescent="0.35">
      <c r="B115" s="43"/>
      <c r="C115" s="43"/>
      <c r="D115" s="257" t="s">
        <v>39</v>
      </c>
      <c r="E115" s="257"/>
      <c r="F115" s="257"/>
      <c r="G115" s="43"/>
      <c r="H115" s="43"/>
      <c r="I115" s="44"/>
      <c r="K115" s="43"/>
      <c r="L115" s="43"/>
      <c r="M115" s="257" t="s">
        <v>39</v>
      </c>
      <c r="N115" s="257"/>
      <c r="O115" s="257"/>
      <c r="P115" s="43"/>
      <c r="Q115" s="43"/>
      <c r="R115" s="44"/>
    </row>
    <row r="116" spans="1:18" ht="21" x14ac:dyDescent="0.35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 x14ac:dyDescent="0.25">
      <c r="A117" s="29"/>
      <c r="B117" s="1" t="s">
        <v>56</v>
      </c>
      <c r="C117" t="s">
        <v>715</v>
      </c>
      <c r="F117" t="s">
        <v>59</v>
      </c>
      <c r="G117" s="258" t="s">
        <v>716</v>
      </c>
      <c r="H117" s="258"/>
      <c r="I117" s="28"/>
      <c r="J117" s="29"/>
      <c r="K117" s="1" t="s">
        <v>56</v>
      </c>
      <c r="L117" t="s">
        <v>1008</v>
      </c>
      <c r="O117" t="s">
        <v>59</v>
      </c>
      <c r="P117" s="258" t="s">
        <v>716</v>
      </c>
      <c r="Q117" s="258"/>
      <c r="R117" s="28"/>
    </row>
    <row r="118" spans="1:18" ht="15.75" x14ac:dyDescent="0.25">
      <c r="A118" s="29"/>
      <c r="B118" s="1" t="s">
        <v>57</v>
      </c>
      <c r="C118" s="259">
        <v>1721244075</v>
      </c>
      <c r="D118" s="259"/>
      <c r="F118" s="260" t="s">
        <v>729</v>
      </c>
      <c r="G118" s="260"/>
      <c r="H118">
        <v>225.02</v>
      </c>
      <c r="I118" s="28"/>
      <c r="J118" s="29"/>
      <c r="K118" s="1" t="s">
        <v>57</v>
      </c>
      <c r="L118">
        <v>924011786</v>
      </c>
      <c r="O118" s="260" t="s">
        <v>729</v>
      </c>
      <c r="P118" s="260"/>
      <c r="Q118">
        <v>229.36</v>
      </c>
      <c r="R118" s="28"/>
    </row>
    <row r="119" spans="1:18" ht="15.75" x14ac:dyDescent="0.25">
      <c r="A119" s="29"/>
      <c r="B119" t="s">
        <v>58</v>
      </c>
      <c r="C119" s="45">
        <f>C6</f>
        <v>45260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45260</v>
      </c>
      <c r="O119" s="1" t="s">
        <v>40</v>
      </c>
      <c r="Q119">
        <v>15</v>
      </c>
      <c r="R119" s="28"/>
    </row>
    <row r="120" spans="1:18" ht="15.75" x14ac:dyDescent="0.25">
      <c r="A120" s="29"/>
      <c r="I120" s="28"/>
      <c r="J120" s="29"/>
      <c r="R120" s="28"/>
    </row>
    <row r="121" spans="1:18" ht="15.75" x14ac:dyDescent="0.25">
      <c r="A121" s="29"/>
      <c r="B121" s="261" t="s">
        <v>41</v>
      </c>
      <c r="C121" s="261"/>
      <c r="D121" s="261"/>
      <c r="F121" s="261" t="s">
        <v>42</v>
      </c>
      <c r="G121" s="261"/>
      <c r="H121" s="261"/>
      <c r="I121" s="34"/>
      <c r="J121" s="29"/>
      <c r="K121" s="261" t="s">
        <v>41</v>
      </c>
      <c r="L121" s="261"/>
      <c r="M121" s="261"/>
      <c r="O121" s="261" t="s">
        <v>730</v>
      </c>
      <c r="P121" s="261"/>
      <c r="Q121" s="261"/>
      <c r="R121" s="34"/>
    </row>
    <row r="122" spans="1:18" ht="15.75" x14ac:dyDescent="0.2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 x14ac:dyDescent="0.2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 x14ac:dyDescent="0.2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 x14ac:dyDescent="0.2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 x14ac:dyDescent="0.25">
      <c r="A126" s="29"/>
      <c r="D126" s="41"/>
      <c r="I126" s="28"/>
      <c r="J126" s="29"/>
      <c r="M126" s="41"/>
      <c r="R126" s="28"/>
    </row>
    <row r="127" spans="1:18" ht="15.75" x14ac:dyDescent="0.25">
      <c r="A127" s="29"/>
      <c r="B127" s="262" t="s">
        <v>50</v>
      </c>
      <c r="C127" s="262"/>
      <c r="D127" s="42">
        <f>SUM(D122:D126)</f>
        <v>262.52333333333337</v>
      </c>
      <c r="F127" s="262" t="s">
        <v>51</v>
      </c>
      <c r="G127" s="262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62" t="s">
        <v>51</v>
      </c>
      <c r="P127" s="262"/>
      <c r="Q127" s="42">
        <f>SUM(Q122:Q126)</f>
        <v>21.262499999999999</v>
      </c>
      <c r="R127" s="35"/>
    </row>
    <row r="128" spans="1:18" ht="18.75" x14ac:dyDescent="0.2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 x14ac:dyDescent="0.25">
      <c r="A129" s="29"/>
      <c r="E129" s="85"/>
      <c r="I129" s="30"/>
      <c r="J129" s="29"/>
      <c r="N129" s="85"/>
      <c r="R129" s="30"/>
    </row>
    <row r="130" spans="1:18" x14ac:dyDescent="0.25">
      <c r="A130" s="29"/>
      <c r="E130" s="39" t="s">
        <v>52</v>
      </c>
      <c r="I130" s="30"/>
      <c r="J130" s="29"/>
      <c r="N130" s="39" t="s">
        <v>52</v>
      </c>
      <c r="R130" s="30"/>
    </row>
    <row r="131" spans="1:18" x14ac:dyDescent="0.25">
      <c r="A131" s="29"/>
      <c r="I131" s="30"/>
      <c r="J131" s="29"/>
      <c r="R131" s="30"/>
    </row>
    <row r="132" spans="1:18" x14ac:dyDescent="0.25">
      <c r="A132" s="29"/>
      <c r="I132" s="30"/>
      <c r="J132" s="29"/>
      <c r="R132" s="30"/>
    </row>
    <row r="133" spans="1:18" x14ac:dyDescent="0.25">
      <c r="A133" s="29"/>
      <c r="I133" s="30"/>
      <c r="J133" s="29"/>
      <c r="R133" s="30"/>
    </row>
    <row r="134" spans="1:18" x14ac:dyDescent="0.25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 x14ac:dyDescent="0.25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 x14ac:dyDescent="0.25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 x14ac:dyDescent="0.25">
      <c r="B137" s="83"/>
      <c r="C137" s="83"/>
      <c r="D137" s="256" t="s">
        <v>55</v>
      </c>
      <c r="E137" s="256"/>
      <c r="F137" s="256"/>
      <c r="G137" s="83"/>
      <c r="H137" s="83"/>
      <c r="I137" s="84"/>
      <c r="K137" s="83"/>
      <c r="L137" s="83"/>
      <c r="M137" s="256" t="s">
        <v>55</v>
      </c>
      <c r="N137" s="256"/>
      <c r="O137" s="256"/>
      <c r="P137" s="83"/>
      <c r="Q137" s="83"/>
      <c r="R137" s="84"/>
    </row>
    <row r="138" spans="1:18" ht="21" x14ac:dyDescent="0.35">
      <c r="B138" s="43"/>
      <c r="C138" s="43"/>
      <c r="D138" s="257" t="s">
        <v>39</v>
      </c>
      <c r="E138" s="257"/>
      <c r="F138" s="257"/>
      <c r="G138" s="43"/>
      <c r="H138" s="43"/>
      <c r="I138" s="44"/>
      <c r="K138" s="43"/>
      <c r="L138" s="43"/>
      <c r="M138" s="257" t="s">
        <v>39</v>
      </c>
      <c r="N138" s="257"/>
      <c r="O138" s="257"/>
      <c r="P138" s="43"/>
      <c r="Q138" s="43"/>
      <c r="R138" s="44"/>
    </row>
    <row r="139" spans="1:18" ht="21" x14ac:dyDescent="0.35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 x14ac:dyDescent="0.25">
      <c r="B140" s="1" t="s">
        <v>56</v>
      </c>
      <c r="C140" t="s">
        <v>1011</v>
      </c>
      <c r="F140" t="s">
        <v>59</v>
      </c>
      <c r="G140" s="258" t="s">
        <v>716</v>
      </c>
      <c r="H140" s="258"/>
      <c r="I140" s="28"/>
      <c r="K140" s="1" t="s">
        <v>56</v>
      </c>
      <c r="L140" t="s">
        <v>1124</v>
      </c>
      <c r="O140" t="s">
        <v>59</v>
      </c>
      <c r="P140" s="258" t="s">
        <v>716</v>
      </c>
      <c r="Q140" s="258"/>
      <c r="R140" s="28"/>
    </row>
    <row r="141" spans="1:18" ht="15.75" x14ac:dyDescent="0.25">
      <c r="B141" s="1" t="s">
        <v>57</v>
      </c>
      <c r="C141" s="259">
        <v>1716325822</v>
      </c>
      <c r="D141" s="259"/>
      <c r="F141" s="260" t="s">
        <v>729</v>
      </c>
      <c r="G141" s="260"/>
      <c r="H141">
        <v>450.04</v>
      </c>
      <c r="I141" s="28"/>
      <c r="K141" s="1" t="s">
        <v>57</v>
      </c>
      <c r="L141" s="259">
        <v>1716325822</v>
      </c>
      <c r="M141" s="259"/>
      <c r="O141" s="260" t="s">
        <v>729</v>
      </c>
      <c r="P141" s="260"/>
      <c r="Q141">
        <v>225.02</v>
      </c>
      <c r="R141" s="28"/>
    </row>
    <row r="142" spans="1:18" ht="15.75" x14ac:dyDescent="0.25">
      <c r="B142" t="s">
        <v>58</v>
      </c>
      <c r="C142" s="45">
        <f>C6</f>
        <v>45260</v>
      </c>
      <c r="F142" s="1" t="s">
        <v>40</v>
      </c>
      <c r="H142">
        <v>30</v>
      </c>
      <c r="I142" s="28"/>
      <c r="K142" t="s">
        <v>58</v>
      </c>
      <c r="L142" s="45">
        <f>C6</f>
        <v>45260</v>
      </c>
      <c r="O142" s="1" t="s">
        <v>40</v>
      </c>
      <c r="Q142">
        <v>15</v>
      </c>
      <c r="R142" s="28"/>
    </row>
    <row r="143" spans="1:18" ht="15.75" x14ac:dyDescent="0.25">
      <c r="I143" s="28"/>
      <c r="R143" s="28"/>
    </row>
    <row r="144" spans="1:18" ht="15.75" x14ac:dyDescent="0.25">
      <c r="B144" s="261" t="s">
        <v>41</v>
      </c>
      <c r="C144" s="261"/>
      <c r="D144" s="261"/>
      <c r="F144" s="261" t="s">
        <v>42</v>
      </c>
      <c r="G144" s="261"/>
      <c r="H144" s="261"/>
      <c r="I144" s="34"/>
      <c r="K144" s="261" t="s">
        <v>41</v>
      </c>
      <c r="L144" s="261"/>
      <c r="M144" s="261"/>
      <c r="O144" s="261" t="s">
        <v>42</v>
      </c>
      <c r="P144" s="261"/>
      <c r="Q144" s="261"/>
      <c r="R144" s="34"/>
    </row>
    <row r="145" spans="2:18" ht="15.75" x14ac:dyDescent="0.2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 x14ac:dyDescent="0.2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 x14ac:dyDescent="0.2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 x14ac:dyDescent="0.2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 x14ac:dyDescent="0.2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 x14ac:dyDescent="0.25">
      <c r="B150" s="262" t="s">
        <v>50</v>
      </c>
      <c r="C150" s="262"/>
      <c r="D150" s="42">
        <f>SUM(D145:D149)</f>
        <v>562.53499866666675</v>
      </c>
      <c r="F150" s="262" t="s">
        <v>51</v>
      </c>
      <c r="G150" s="262"/>
      <c r="H150" s="42">
        <f>SUM(H145:H149)</f>
        <v>42.528779999999998</v>
      </c>
      <c r="I150" s="35"/>
      <c r="K150" s="262" t="s">
        <v>50</v>
      </c>
      <c r="L150" s="262"/>
      <c r="M150" s="42">
        <f>SUM(M145:M149)</f>
        <v>262.52333333333337</v>
      </c>
      <c r="O150" s="262" t="s">
        <v>51</v>
      </c>
      <c r="P150" s="262"/>
      <c r="Q150" s="42">
        <f>SUM(Q145:Q149)</f>
        <v>21.264389999999999</v>
      </c>
      <c r="R150" s="35"/>
    </row>
    <row r="151" spans="2:18" ht="18.75" x14ac:dyDescent="0.2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 x14ac:dyDescent="0.25">
      <c r="E152" s="85"/>
      <c r="I152" s="30"/>
      <c r="N152" s="85"/>
      <c r="R152" s="30"/>
    </row>
    <row r="153" spans="2:18" x14ac:dyDescent="0.25">
      <c r="E153" s="39" t="s">
        <v>52</v>
      </c>
      <c r="I153" s="30"/>
      <c r="N153" s="39" t="s">
        <v>52</v>
      </c>
      <c r="R153" s="30"/>
    </row>
    <row r="154" spans="2:18" x14ac:dyDescent="0.25">
      <c r="I154" s="30"/>
      <c r="R154" s="30"/>
    </row>
    <row r="155" spans="2:18" x14ac:dyDescent="0.25">
      <c r="I155" s="30"/>
      <c r="R155" s="30"/>
    </row>
    <row r="156" spans="2:18" x14ac:dyDescent="0.25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 x14ac:dyDescent="0.25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58" spans="2:18" ht="26.25" x14ac:dyDescent="0.25">
      <c r="B158" s="83"/>
      <c r="C158" s="83"/>
      <c r="D158" s="256" t="s">
        <v>55</v>
      </c>
      <c r="E158" s="256"/>
      <c r="F158" s="256"/>
      <c r="G158" s="83"/>
      <c r="H158" s="83"/>
      <c r="I158" s="84"/>
    </row>
    <row r="159" spans="2:18" ht="21" x14ac:dyDescent="0.35">
      <c r="B159" s="43"/>
      <c r="C159" s="43"/>
      <c r="D159" s="257" t="s">
        <v>39</v>
      </c>
      <c r="E159" s="257"/>
      <c r="F159" s="257"/>
      <c r="G159" s="43"/>
      <c r="H159" s="43"/>
      <c r="I159" s="44"/>
    </row>
    <row r="160" spans="2:18" ht="21" x14ac:dyDescent="0.35">
      <c r="B160" s="43"/>
      <c r="C160" s="43"/>
      <c r="D160" s="43"/>
      <c r="E160" s="43"/>
      <c r="F160" s="43"/>
      <c r="G160" s="43"/>
      <c r="H160" s="43"/>
      <c r="I160" s="44"/>
    </row>
    <row r="161" spans="2:9" ht="15.75" x14ac:dyDescent="0.25">
      <c r="B161" s="1" t="s">
        <v>56</v>
      </c>
      <c r="C161" t="s">
        <v>1124</v>
      </c>
      <c r="F161" t="s">
        <v>59</v>
      </c>
      <c r="G161" s="258" t="s">
        <v>716</v>
      </c>
      <c r="H161" s="258"/>
      <c r="I161" s="28"/>
    </row>
    <row r="162" spans="2:9" ht="15.75" x14ac:dyDescent="0.25">
      <c r="B162" s="1" t="s">
        <v>57</v>
      </c>
      <c r="C162" s="259">
        <v>1716325822</v>
      </c>
      <c r="D162" s="259"/>
      <c r="F162" s="260" t="s">
        <v>729</v>
      </c>
      <c r="G162" s="260"/>
      <c r="H162">
        <v>225.02</v>
      </c>
      <c r="I162" s="28"/>
    </row>
    <row r="163" spans="2:9" ht="15.75" x14ac:dyDescent="0.25">
      <c r="B163" t="s">
        <v>58</v>
      </c>
      <c r="C163" s="45" t="e">
        <f>#REF!</f>
        <v>#REF!</v>
      </c>
      <c r="F163" s="1" t="s">
        <v>40</v>
      </c>
      <c r="H163">
        <v>15</v>
      </c>
      <c r="I163" s="28"/>
    </row>
    <row r="164" spans="2:9" ht="15.75" x14ac:dyDescent="0.25">
      <c r="I164" s="28"/>
    </row>
    <row r="165" spans="2:9" ht="15.75" x14ac:dyDescent="0.25">
      <c r="B165" s="261" t="s">
        <v>41</v>
      </c>
      <c r="C165" s="261"/>
      <c r="D165" s="261"/>
      <c r="F165" s="261" t="s">
        <v>42</v>
      </c>
      <c r="G165" s="261"/>
      <c r="H165" s="261"/>
      <c r="I165" s="34"/>
    </row>
    <row r="166" spans="2:9" ht="26.25" customHeight="1" x14ac:dyDescent="0.25">
      <c r="B166" t="s">
        <v>43</v>
      </c>
      <c r="D166" s="40">
        <v>225.02</v>
      </c>
      <c r="F166" t="s">
        <v>44</v>
      </c>
      <c r="H166" s="40">
        <f>D166*9.45/100</f>
        <v>21.264389999999999</v>
      </c>
      <c r="I166" s="28"/>
    </row>
    <row r="167" spans="2:9" ht="15.75" x14ac:dyDescent="0.25">
      <c r="B167" t="s">
        <v>45</v>
      </c>
      <c r="D167" s="40">
        <v>0</v>
      </c>
      <c r="F167" t="s">
        <v>46</v>
      </c>
      <c r="H167" s="40">
        <v>0</v>
      </c>
      <c r="I167" s="28"/>
    </row>
    <row r="168" spans="2:9" ht="15.75" x14ac:dyDescent="0.25">
      <c r="B168" t="s">
        <v>47</v>
      </c>
      <c r="D168" s="41">
        <f>D166/12</f>
        <v>18.751666666666669</v>
      </c>
      <c r="I168" s="28"/>
    </row>
    <row r="169" spans="2:9" ht="15.75" x14ac:dyDescent="0.25">
      <c r="B169" t="s">
        <v>48</v>
      </c>
      <c r="D169" s="41">
        <f>D166/12</f>
        <v>18.751666666666669</v>
      </c>
      <c r="I169" s="28"/>
    </row>
    <row r="170" spans="2:9" ht="15.75" x14ac:dyDescent="0.25">
      <c r="B170" t="s">
        <v>1012</v>
      </c>
      <c r="D170" s="41"/>
      <c r="I170" s="28"/>
    </row>
    <row r="171" spans="2:9" ht="15.75" x14ac:dyDescent="0.25">
      <c r="B171" s="262" t="s">
        <v>50</v>
      </c>
      <c r="C171" s="262"/>
      <c r="D171" s="42">
        <f>SUM(D166:D170)</f>
        <v>262.52333333333337</v>
      </c>
      <c r="F171" s="262" t="s">
        <v>51</v>
      </c>
      <c r="G171" s="262"/>
      <c r="H171" s="42">
        <f>SUM(H166:H170)</f>
        <v>21.264389999999999</v>
      </c>
      <c r="I171" s="35"/>
    </row>
    <row r="172" spans="2:9" ht="18.75" x14ac:dyDescent="0.25">
      <c r="E172" s="85">
        <f>D171-H171</f>
        <v>241.25894333333338</v>
      </c>
      <c r="I172" s="30"/>
    </row>
    <row r="173" spans="2:9" ht="18.75" x14ac:dyDescent="0.25">
      <c r="E173" s="85"/>
      <c r="I173" s="30"/>
    </row>
    <row r="174" spans="2:9" x14ac:dyDescent="0.25">
      <c r="E174" s="39" t="s">
        <v>52</v>
      </c>
      <c r="I174" s="30"/>
    </row>
    <row r="175" spans="2:9" x14ac:dyDescent="0.25">
      <c r="I175" s="30"/>
    </row>
    <row r="176" spans="2:9" x14ac:dyDescent="0.25">
      <c r="I176" s="30"/>
    </row>
    <row r="177" spans="2:9" x14ac:dyDescent="0.25">
      <c r="B177" s="86" t="s">
        <v>53</v>
      </c>
      <c r="C177" s="86"/>
      <c r="D177" s="86"/>
      <c r="F177" s="86" t="s">
        <v>54</v>
      </c>
      <c r="G177" s="86"/>
      <c r="H177" s="86"/>
      <c r="I177" s="36"/>
    </row>
    <row r="178" spans="2:9" x14ac:dyDescent="0.25">
      <c r="B178" s="32"/>
      <c r="C178" s="32"/>
      <c r="D178" s="32"/>
      <c r="E178" s="32"/>
      <c r="F178" s="32"/>
      <c r="G178" s="32"/>
      <c r="H178" s="32"/>
      <c r="I178" s="33"/>
    </row>
    <row r="187" spans="2:9" ht="26.25" customHeight="1" x14ac:dyDescent="0.25"/>
    <row r="201" ht="15" customHeight="1" x14ac:dyDescent="0.25"/>
    <row r="202" ht="15" customHeight="1" x14ac:dyDescent="0.25"/>
    <row r="210" ht="26.25" customHeight="1" x14ac:dyDescent="0.25"/>
    <row r="224" ht="15" customHeight="1" x14ac:dyDescent="0.25"/>
    <row r="225" ht="15" customHeight="1" x14ac:dyDescent="0.25"/>
    <row r="233" ht="26.25" customHeight="1" x14ac:dyDescent="0.25"/>
    <row r="247" ht="15" customHeight="1" x14ac:dyDescent="0.25"/>
    <row r="248" ht="15" customHeight="1" x14ac:dyDescent="0.25"/>
    <row r="256" ht="26.25" customHeight="1" x14ac:dyDescent="0.25"/>
    <row r="270" ht="15" customHeight="1" x14ac:dyDescent="0.25"/>
    <row r="271" ht="15" customHeight="1" x14ac:dyDescent="0.25"/>
  </sheetData>
  <mergeCells count="146"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  <mergeCell ref="D158:F158"/>
    <mergeCell ref="D159:F159"/>
    <mergeCell ref="G161:H161"/>
    <mergeCell ref="C162:D162"/>
    <mergeCell ref="F162:G162"/>
    <mergeCell ref="B165:D165"/>
    <mergeCell ref="F165:H165"/>
    <mergeCell ref="B171:C171"/>
    <mergeCell ref="F171:G171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7"/>
  <sheetViews>
    <sheetView zoomScale="80" zoomScaleNormal="80" workbookViewId="0">
      <selection activeCell="C27" sqref="C27"/>
    </sheetView>
  </sheetViews>
  <sheetFormatPr baseColWidth="10" defaultRowHeight="15" x14ac:dyDescent="0.25"/>
  <cols>
    <col min="21" max="21" width="14" customWidth="1"/>
  </cols>
  <sheetData>
    <row r="1" spans="2:21" x14ac:dyDescent="0.25">
      <c r="D1" s="259" t="s">
        <v>112</v>
      </c>
      <c r="E1" s="259"/>
      <c r="F1" s="259"/>
      <c r="N1" s="259" t="s">
        <v>112</v>
      </c>
      <c r="O1" s="259"/>
      <c r="P1" s="259"/>
    </row>
    <row r="2" spans="2:21" x14ac:dyDescent="0.25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 x14ac:dyDescent="0.35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 x14ac:dyDescent="0.35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 x14ac:dyDescent="0.35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 x14ac:dyDescent="0.35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 x14ac:dyDescent="0.35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 x14ac:dyDescent="0.35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 x14ac:dyDescent="0.35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 x14ac:dyDescent="0.35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 x14ac:dyDescent="0.35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 x14ac:dyDescent="0.35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 x14ac:dyDescent="0.35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 x14ac:dyDescent="0.35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 x14ac:dyDescent="0.25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 x14ac:dyDescent="0.25">
      <c r="B17" s="3"/>
      <c r="C17" s="3"/>
      <c r="D17" s="230" t="s">
        <v>124</v>
      </c>
      <c r="E17" s="230"/>
      <c r="F17" s="230"/>
      <c r="G17" s="3"/>
      <c r="H17" s="3"/>
      <c r="L17" s="3"/>
      <c r="M17" s="3"/>
      <c r="N17" s="230" t="s">
        <v>124</v>
      </c>
      <c r="O17" s="230"/>
      <c r="P17" s="230"/>
      <c r="Q17" s="3"/>
      <c r="R17" s="3"/>
    </row>
    <row r="18" spans="2:19" x14ac:dyDescent="0.25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 x14ac:dyDescent="0.25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 x14ac:dyDescent="0.25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 x14ac:dyDescent="0.2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 x14ac:dyDescent="0.25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22" sqref="H22"/>
    </sheetView>
  </sheetViews>
  <sheetFormatPr baseColWidth="10" defaultRowHeight="15" x14ac:dyDescent="0.25"/>
  <sheetData/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63"/>
  <sheetViews>
    <sheetView workbookViewId="0">
      <selection activeCell="D17" sqref="D17"/>
    </sheetView>
  </sheetViews>
  <sheetFormatPr baseColWidth="10" defaultRowHeight="15" x14ac:dyDescent="0.25"/>
  <sheetData>
    <row r="1" spans="2:4" x14ac:dyDescent="0.25">
      <c r="B1" s="196"/>
    </row>
    <row r="2" spans="2:4" x14ac:dyDescent="0.25">
      <c r="B2" s="196"/>
    </row>
    <row r="3" spans="2:4" x14ac:dyDescent="0.25">
      <c r="B3" s="196"/>
    </row>
    <row r="4" spans="2:4" x14ac:dyDescent="0.25">
      <c r="B4" s="196"/>
    </row>
    <row r="5" spans="2:4" x14ac:dyDescent="0.25">
      <c r="B5" s="196"/>
    </row>
    <row r="6" spans="2:4" x14ac:dyDescent="0.25">
      <c r="B6" s="196"/>
    </row>
    <row r="7" spans="2:4" x14ac:dyDescent="0.25">
      <c r="B7" s="196"/>
    </row>
    <row r="8" spans="2:4" x14ac:dyDescent="0.25">
      <c r="B8" s="196"/>
    </row>
    <row r="9" spans="2:4" x14ac:dyDescent="0.25">
      <c r="D9" s="1"/>
    </row>
    <row r="63" spans="4:4" x14ac:dyDescent="0.25">
      <c r="D63" s="1"/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22</vt:i4>
      </vt:variant>
    </vt:vector>
  </HeadingPairs>
  <TitlesOfParts>
    <vt:vector size="22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 </vt:lpstr>
      <vt:lpstr>BETTY RAMOS </vt:lpstr>
      <vt:lpstr>Jaime Abril </vt:lpstr>
      <vt:lpstr>Stalin Abril </vt:lpstr>
      <vt:lpstr>roberto reyes </vt:lpstr>
      <vt:lpstr>OTROS PROVEEDORES 1</vt:lpstr>
      <vt:lpstr>Hoja3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  <vt:lpstr>Hoja4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COMPANIA_ABRIL_TRANS</cp:lastModifiedBy>
  <cp:lastPrinted>2023-12-27T17:32:29Z</cp:lastPrinted>
  <dcterms:created xsi:type="dcterms:W3CDTF">2022-12-25T20:52:30Z</dcterms:created>
  <dcterms:modified xsi:type="dcterms:W3CDTF">2023-12-27T18:23:31Z</dcterms:modified>
</cp:coreProperties>
</file>